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linorGray\Public First Dropbox\Policy and Research Team\Polling\Archived Work\2024\02 - Phoenix Insights (Career Changers)\Results\"/>
    </mc:Choice>
  </mc:AlternateContent>
  <xr:revisionPtr revIDLastSave="0" documentId="13_ncr:1_{2B3B566D-B2DA-4120-9D60-50171DF84C01}" xr6:coauthVersionLast="47" xr6:coauthVersionMax="47" xr10:uidLastSave="{00000000-0000-0000-0000-000000000000}"/>
  <bookViews>
    <workbookView xWindow="-120" yWindow="-120" windowWidth="20730" windowHeight="11160" firstSheet="1" activeTab="3"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4" sheetId="27" r:id="rId26"/>
    <sheet name="Table 25" sheetId="28" r:id="rId27"/>
    <sheet name="Table 26" sheetId="29" r:id="rId28"/>
    <sheet name="Table 27" sheetId="30" r:id="rId29"/>
    <sheet name="Table 28" sheetId="31" r:id="rId30"/>
    <sheet name="Table 29" sheetId="32" r:id="rId31"/>
    <sheet name="Table 30" sheetId="33" r:id="rId32"/>
    <sheet name="Table 31" sheetId="34" r:id="rId33"/>
    <sheet name="Table 32" sheetId="35" r:id="rId34"/>
    <sheet name="Table 33" sheetId="36" r:id="rId35"/>
    <sheet name="Table 34" sheetId="37" r:id="rId36"/>
    <sheet name="Table 35" sheetId="38" r:id="rId37"/>
    <sheet name="Table 36" sheetId="39" r:id="rId38"/>
    <sheet name="Table 37" sheetId="40" r:id="rId39"/>
    <sheet name="Table 38" sheetId="41" r:id="rId40"/>
    <sheet name="Table 39" sheetId="42" r:id="rId41"/>
    <sheet name="Table 40" sheetId="43" r:id="rId42"/>
    <sheet name="Table 41" sheetId="44" r:id="rId43"/>
    <sheet name="Table 42" sheetId="45" r:id="rId44"/>
    <sheet name="Table 43" sheetId="46" r:id="rId45"/>
    <sheet name="Table 44" sheetId="47" r:id="rId46"/>
    <sheet name="Table 45" sheetId="48" r:id="rId47"/>
    <sheet name="Table 46" sheetId="49" r:id="rId48"/>
    <sheet name="Table 47" sheetId="50" r:id="rId49"/>
    <sheet name="Table 48" sheetId="51" r:id="rId50"/>
    <sheet name="Table 49" sheetId="52" r:id="rId51"/>
    <sheet name="Table 50" sheetId="53" r:id="rId52"/>
    <sheet name="Table 51" sheetId="54" r:id="rId53"/>
    <sheet name="Table 52" sheetId="55" r:id="rId54"/>
    <sheet name="Table 53" sheetId="56" r:id="rId55"/>
    <sheet name="Table 54" sheetId="57" r:id="rId56"/>
    <sheet name="Table 55" sheetId="58" r:id="rId57"/>
    <sheet name="Table 56" sheetId="59" r:id="rId58"/>
    <sheet name="Table 57" sheetId="60" r:id="rId59"/>
    <sheet name="Table 58" sheetId="61" r:id="rId60"/>
    <sheet name="Table 59" sheetId="62" r:id="rId61"/>
    <sheet name="Table 60" sheetId="63" r:id="rId62"/>
    <sheet name="Table 61" sheetId="64" r:id="rId63"/>
    <sheet name="Table 62" sheetId="65" r:id="rId64"/>
    <sheet name="Table 63" sheetId="66" r:id="rId65"/>
    <sheet name="Table 64" sheetId="67" r:id="rId66"/>
    <sheet name="Table 65" sheetId="68" r:id="rId67"/>
    <sheet name="Table 66" sheetId="69" r:id="rId68"/>
    <sheet name="Table 67" sheetId="70" r:id="rId69"/>
    <sheet name="Table 68" sheetId="71" r:id="rId7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71" l="1"/>
  <c r="B22" i="70"/>
  <c r="B22" i="69"/>
  <c r="B22" i="68"/>
  <c r="B22" i="67"/>
  <c r="B22" i="66"/>
  <c r="B31" i="65"/>
  <c r="B17" i="64"/>
  <c r="B34" i="63"/>
  <c r="B19" i="62"/>
  <c r="B18" i="61"/>
  <c r="B18" i="60"/>
  <c r="B18" i="59"/>
  <c r="B18" i="58"/>
  <c r="B18" i="57"/>
  <c r="B18" i="56"/>
  <c r="B23" i="55"/>
  <c r="B22" i="54"/>
  <c r="B27" i="53"/>
  <c r="B32" i="52"/>
  <c r="B33" i="51"/>
  <c r="B18" i="50"/>
  <c r="B16" i="49"/>
  <c r="B16" i="48"/>
  <c r="B16" i="47"/>
  <c r="B16" i="46"/>
  <c r="B16" i="45"/>
  <c r="B16" i="44"/>
  <c r="B16" i="43"/>
  <c r="B16" i="42"/>
  <c r="B32" i="41"/>
  <c r="B16" i="40"/>
  <c r="B16" i="39"/>
  <c r="B16" i="38"/>
  <c r="B16" i="37"/>
  <c r="B16" i="36"/>
  <c r="B16" i="35"/>
  <c r="B16" i="34"/>
  <c r="B16" i="33"/>
  <c r="B16" i="32"/>
  <c r="B16" i="31"/>
  <c r="B16" i="30"/>
  <c r="B16" i="29"/>
  <c r="B16" i="28"/>
  <c r="B16" i="27"/>
  <c r="B33" i="25"/>
  <c r="B19" i="24"/>
  <c r="B19" i="23"/>
  <c r="B19" i="22"/>
  <c r="B22" i="21"/>
  <c r="B22" i="20"/>
  <c r="B22" i="19"/>
  <c r="B22" i="18"/>
  <c r="B22" i="17"/>
  <c r="B29" i="16"/>
  <c r="B18" i="15"/>
  <c r="B23" i="14"/>
  <c r="B18" i="13"/>
  <c r="B16" i="12"/>
  <c r="B16" i="11"/>
  <c r="B16" i="10"/>
  <c r="B16" i="9"/>
  <c r="B16" i="8"/>
  <c r="B16" i="7"/>
  <c r="B16" i="6"/>
  <c r="B16" i="5"/>
  <c r="B16" i="4"/>
  <c r="E75" i="2"/>
  <c r="D75" i="2"/>
  <c r="E74" i="2"/>
  <c r="D74" i="2"/>
  <c r="E73" i="2"/>
  <c r="D73" i="2"/>
  <c r="E72" i="2"/>
  <c r="D72" i="2"/>
  <c r="E71" i="2"/>
  <c r="D71" i="2"/>
  <c r="D70" i="2"/>
  <c r="E69" i="2"/>
  <c r="D69" i="2"/>
  <c r="E68" i="2"/>
  <c r="D68" i="2"/>
  <c r="E67" i="2"/>
  <c r="D67" i="2"/>
  <c r="E66" i="2"/>
  <c r="D66" i="2"/>
  <c r="E65" i="2"/>
  <c r="D65" i="2"/>
  <c r="E64" i="2"/>
  <c r="D64" i="2"/>
  <c r="E63" i="2"/>
  <c r="D63" i="2"/>
  <c r="E62" i="2"/>
  <c r="D62" i="2"/>
  <c r="E61" i="2"/>
  <c r="D61" i="2"/>
  <c r="D60" i="2"/>
  <c r="E59" i="2"/>
  <c r="D59" i="2"/>
  <c r="E58" i="2"/>
  <c r="D58" i="2"/>
  <c r="E57" i="2"/>
  <c r="D57" i="2"/>
  <c r="E56" i="2"/>
  <c r="D56" i="2"/>
  <c r="E55" i="2"/>
  <c r="D55" i="2"/>
  <c r="E54" i="2"/>
  <c r="D54" i="2"/>
  <c r="E53" i="2"/>
  <c r="D53" i="2"/>
  <c r="E52" i="2"/>
  <c r="D52" i="2"/>
  <c r="E51" i="2"/>
  <c r="D51" i="2"/>
  <c r="E50" i="2"/>
  <c r="D50" i="2"/>
  <c r="E49" i="2"/>
  <c r="D49" i="2"/>
  <c r="E48" i="2"/>
  <c r="D48" i="2"/>
  <c r="E47" i="2"/>
  <c r="D47"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D31" i="2"/>
  <c r="E30" i="2"/>
  <c r="D30" i="2"/>
  <c r="E29" i="2"/>
  <c r="D29" i="2"/>
  <c r="E28" i="2"/>
  <c r="D28" i="2"/>
  <c r="E27" i="2"/>
  <c r="D27" i="2"/>
  <c r="E26" i="2"/>
  <c r="D26" i="2"/>
  <c r="E25" i="2"/>
  <c r="D25" i="2"/>
  <c r="E24" i="2"/>
  <c r="D24" i="2"/>
  <c r="E23" i="2"/>
  <c r="D23" i="2"/>
  <c r="D22" i="2"/>
  <c r="E21" i="2"/>
  <c r="D21" i="2"/>
  <c r="E20" i="2"/>
  <c r="D20" i="2"/>
  <c r="E19" i="2"/>
  <c r="D19" i="2"/>
  <c r="E18" i="2"/>
  <c r="D18" i="2"/>
  <c r="E17" i="2"/>
  <c r="D17" i="2"/>
  <c r="E16" i="2"/>
  <c r="D16" i="2"/>
  <c r="E15" i="2"/>
  <c r="D15" i="2"/>
  <c r="E14" i="2"/>
  <c r="D14" i="2"/>
  <c r="E13" i="2"/>
  <c r="D13" i="2"/>
  <c r="E12" i="2"/>
  <c r="D12" i="2"/>
  <c r="E11" i="2"/>
  <c r="D11" i="2"/>
  <c r="E10" i="2"/>
  <c r="D10" i="2"/>
  <c r="D9" i="2"/>
  <c r="D6" i="2"/>
  <c r="F20" i="1"/>
</calcChain>
</file>

<file path=xl/sharedStrings.xml><?xml version="1.0" encoding="utf-8"?>
<sst xmlns="http://schemas.openxmlformats.org/spreadsheetml/2006/main" count="6559" uniqueCount="434">
  <si>
    <t>Public First Poll for Phoenix Insights</t>
  </si>
  <si>
    <t>Fieldwork:</t>
  </si>
  <si>
    <t>8th Feb - 12th Feb 2024</t>
  </si>
  <si>
    <t xml:space="preserve">Interview Method: </t>
  </si>
  <si>
    <t>Online Survey</t>
  </si>
  <si>
    <t>Population represented:</t>
  </si>
  <si>
    <t>UK Adults aged 40-65, non-retired</t>
  </si>
  <si>
    <t>Sample size:</t>
  </si>
  <si>
    <t>Methodology:</t>
  </si>
  <si>
    <t>All results are weighted using Iterative Proportional Fitting, or 'Raking'. The results are  weighted by interlocking age, gender, and region</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</si>
  <si>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</si>
  <si>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</si>
  <si>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</si>
  <si>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</si>
  <si>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</si>
  <si>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</si>
  <si>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</si>
  <si>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</si>
  <si>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</si>
  <si>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</si>
  <si>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Weighted</t>
  </si>
  <si>
    <t>40-49</t>
  </si>
  <si>
    <t>50-59</t>
  </si>
  <si>
    <t>60-65</t>
  </si>
  <si>
    <t>AB</t>
  </si>
  <si>
    <t>C1</t>
  </si>
  <si>
    <t>C2</t>
  </si>
  <si>
    <t>DE</t>
  </si>
  <si>
    <t>London</t>
  </si>
  <si>
    <t>Midlands</t>
  </si>
  <si>
    <t>North</t>
  </si>
  <si>
    <t>Rest of the South</t>
  </si>
  <si>
    <t>Scotland, Wales, &amp; NI</t>
  </si>
  <si>
    <t>Full Time</t>
  </si>
  <si>
    <t>Part Time</t>
  </si>
  <si>
    <t>Not Working</t>
  </si>
  <si>
    <t>Dependents</t>
  </si>
  <si>
    <t>No Dependents</t>
  </si>
  <si>
    <t>Less than £10k</t>
  </si>
  <si>
    <t>£10k - £30k</t>
  </si>
  <si>
    <t>£30k - £50k</t>
  </si>
  <si>
    <t>£50k +</t>
  </si>
  <si>
    <t>Micro</t>
  </si>
  <si>
    <t>Small</t>
  </si>
  <si>
    <t>Medium</t>
  </si>
  <si>
    <t>Large</t>
  </si>
  <si>
    <t>Entry/Junior Level</t>
  </si>
  <si>
    <t>Mid-level management</t>
  </si>
  <si>
    <t>Senior management</t>
  </si>
  <si>
    <t>Founder, co-founder, or C-level (CEO, CFO, etc)</t>
  </si>
  <si>
    <t>Struggling</t>
  </si>
  <si>
    <t>Just comfortable</t>
  </si>
  <si>
    <t>Relatively comfortable</t>
  </si>
  <si>
    <t>Very comfortable</t>
  </si>
  <si>
    <t>Currently retiring</t>
  </si>
  <si>
    <t>Within 5yrs</t>
  </si>
  <si>
    <t>Never expects to retire</t>
  </si>
  <si>
    <t>Satisfied</t>
  </si>
  <si>
    <t>Neither</t>
  </si>
  <si>
    <t>Dissatisfied</t>
  </si>
  <si>
    <t>Private</t>
  </si>
  <si>
    <t>Public</t>
  </si>
  <si>
    <t>Self employed/ business owner</t>
  </si>
  <si>
    <t>Arts, Accomodation, Other Service Activities</t>
  </si>
  <si>
    <t>Construction, Manufacturing, Mining, Utilities</t>
  </si>
  <si>
    <t>Financial, Insurance, Real Estate</t>
  </si>
  <si>
    <t>Information &amp; communication</t>
  </si>
  <si>
    <t>Professional, scientific &amp; technical activities</t>
  </si>
  <si>
    <t>Public administration, Health, Education</t>
  </si>
  <si>
    <t>Transport, Storage, Logistics</t>
  </si>
  <si>
    <t>Wholesale and Retail, Agriculture</t>
  </si>
  <si>
    <t>Yes</t>
  </si>
  <si>
    <t>No</t>
  </si>
  <si>
    <t>Willing</t>
  </si>
  <si>
    <t>Not willing</t>
  </si>
  <si>
    <t>Gender</t>
  </si>
  <si>
    <t>Age Grouped</t>
  </si>
  <si>
    <t>Social Grade</t>
  </si>
  <si>
    <t>Region Grouped</t>
  </si>
  <si>
    <t>Employment Status</t>
  </si>
  <si>
    <t>Dependencies</t>
  </si>
  <si>
    <t>Household Income Grouped</t>
  </si>
  <si>
    <t>Personal Income Grouped</t>
  </si>
  <si>
    <t>Company Size</t>
  </si>
  <si>
    <t>Seniority</t>
  </si>
  <si>
    <t>How well off?</t>
  </si>
  <si>
    <t>Retirement Expectations</t>
  </si>
  <si>
    <t>Job Satisfaction</t>
  </si>
  <si>
    <t>Company Type</t>
  </si>
  <si>
    <t>Sectors Grouped</t>
  </si>
  <si>
    <t>Moved industry before?</t>
  </si>
  <si>
    <t>Changed careers before?</t>
  </si>
  <si>
    <t>Willing to change careers in the future</t>
  </si>
  <si>
    <t xml:space="preserve"> When the requirements of someone’s job change</t>
  </si>
  <si>
    <t xml:space="preserve"> When carries on doing their role but changes teams within their current employer</t>
  </si>
  <si>
    <t xml:space="preserve"> When changes role and changes teams but stays with their current employer</t>
  </si>
  <si>
    <t xml:space="preserve"> When someone performs similar tasks for the same employer but is given a new title</t>
  </si>
  <si>
    <t xml:space="preserve"> When someone moves to a new  job at a new employer in the same industry but performs similar tasks</t>
  </si>
  <si>
    <t xml:space="preserve"> When someone moves to a new job at a new employer in a different industry and performs different tasks</t>
  </si>
  <si>
    <t xml:space="preserve"> When someone moves to a new job with a new employer and performs different tasks but stays within the same industry</t>
  </si>
  <si>
    <t xml:space="preserve"> When someone moves to a new job with a new employer and performs different tasks within a different industry</t>
  </si>
  <si>
    <t>I would call this a career change</t>
  </si>
  <si>
    <t>I would not call this a career change</t>
  </si>
  <si>
    <t>Don’t Know</t>
  </si>
  <si>
    <t>Grid Summary: Which of the following, if any, would you call a “career change”?</t>
  </si>
  <si>
    <t>Fieldwork:  8th Feb - 12th Feb 2024</t>
  </si>
  <si>
    <t>Data weighted by interlocking age, gender, and region</t>
  </si>
  <si>
    <t>BASE: All Respondents</t>
  </si>
  <si>
    <t>Which of the following, if any, would you call a “career change”?: When the requirements of someone’s job change</t>
  </si>
  <si>
    <t>Which of the following, if any, would you call a “career change”?: When carries on doing their role but changes teams within their current employer</t>
  </si>
  <si>
    <t>Which of the following, if any, would you call a “career change”?: When changes role and changes teams but stays with their current employer</t>
  </si>
  <si>
    <t>Which of the following, if any, would you call a “career change”?: When someone performs similar tasks for the same employer but is given a new title</t>
  </si>
  <si>
    <t>Which of the following, if any, would you call a “career change”?: When someone moves to a new  job at a new employer in the same industry but performs similar tasks</t>
  </si>
  <si>
    <t>Which of the following, if any, would you call a “career change”?: When someone moves to a new job at a new employer in a different industry and performs different tasks</t>
  </si>
  <si>
    <t>Which of the following, if any, would you call a “career change”?: When someone moves to a new job with a new employer and performs different tasks but stays within the same industry</t>
  </si>
  <si>
    <t>Which of the following, if any, would you call a “career change”?: When someone moves to a new job with a new employer and performs different tasks within a different industry</t>
  </si>
  <si>
    <t>I am very comfortable financially</t>
  </si>
  <si>
    <t>I am relatively comfortable financially</t>
  </si>
  <si>
    <t>I do not have money for luxuries but can normally comfortably cover the essentials</t>
  </si>
  <si>
    <t>I can only just afford my costs and often struggle to make ends meet</t>
  </si>
  <si>
    <t>I cannot afford my costs and often have to go without essentials like food and heating</t>
  </si>
  <si>
    <t xml:space="preserve"> How well off would you say you feel?</t>
  </si>
  <si>
    <t>Under 55 years old</t>
  </si>
  <si>
    <t>55 - 60</t>
  </si>
  <si>
    <t>61 - 64</t>
  </si>
  <si>
    <t>65 - 67</t>
  </si>
  <si>
    <t>68 - 70</t>
  </si>
  <si>
    <t>70 - 75</t>
  </si>
  <si>
    <t>75 - 80</t>
  </si>
  <si>
    <t>Over 80 years old</t>
  </si>
  <si>
    <t>I never expect to retire</t>
  </si>
  <si>
    <t>Don’t know</t>
  </si>
  <si>
    <t xml:space="preserve"> At what age, do you plan or expect to give up paid work and/or retire?</t>
  </si>
  <si>
    <t>No, not at all</t>
  </si>
  <si>
    <t>No, probably not</t>
  </si>
  <si>
    <t>Yes, probably</t>
  </si>
  <si>
    <t>Yes, definitely</t>
  </si>
  <si>
    <t xml:space="preserve"> Do you feel financially on track to retire at or around your ideal retirement age?</t>
  </si>
  <si>
    <t>I contribute the required monthly amount to my pension(s).</t>
  </si>
  <si>
    <t>I have a set budget for my household’s spending.</t>
  </si>
  <si>
    <t>I contribute savings to an emergency fund.</t>
  </si>
  <si>
    <t>I have investments in stocks and/or bonds.</t>
  </si>
  <si>
    <t>I contribute more than the minimum monthly amount to my pension(s).</t>
  </si>
  <si>
    <t>I am re-evaluating my levels of debt.</t>
  </si>
  <si>
    <t>I am in the process of preparing to retire.</t>
  </si>
  <si>
    <t>I have taken on extra work, such as a side job or project, to earn extra income.</t>
  </si>
  <si>
    <t>I have an accountant or a financial adviser to assist my financial planning.</t>
  </si>
  <si>
    <t>I have real estate investments.</t>
  </si>
  <si>
    <t>I have set up an online shop or sell items online, such as on Facebook Marketplace or Etsy, to earn extra income.</t>
  </si>
  <si>
    <t>I am saving money to gain further qualifications and/or training.</t>
  </si>
  <si>
    <t>I have sought help or advice from a financial charity</t>
  </si>
  <si>
    <t>Other (please specify)</t>
  </si>
  <si>
    <t>None of the above</t>
  </si>
  <si>
    <t>Which of the following, if any, financial planning steps are you currently taking? This can be related to retirement planning or any other financial planning you’re currently doing.Select all that are relevant</t>
  </si>
  <si>
    <t xml:space="preserve"> I am looking forward to retirement.</t>
  </si>
  <si>
    <t xml:space="preserve"> Financially planning for the future causes me stress.</t>
  </si>
  <si>
    <t xml:space="preserve"> I have a plan in place that will allow me to retire when I want to.</t>
  </si>
  <si>
    <t xml:space="preserve"> My current financial situation allows me to live the life I want.</t>
  </si>
  <si>
    <t>Strongly agree</t>
  </si>
  <si>
    <t>Somewhat agree</t>
  </si>
  <si>
    <t>Neither agree nor disagree</t>
  </si>
  <si>
    <t>Somewhat disagree</t>
  </si>
  <si>
    <t>Strongly disagree</t>
  </si>
  <si>
    <t>Don't know</t>
  </si>
  <si>
    <t>Total Agree:</t>
  </si>
  <si>
    <t>Total Disagree:</t>
  </si>
  <si>
    <t>Net:</t>
  </si>
  <si>
    <t>Grid Summary: To what extent do you agree or disagree with these statements?</t>
  </si>
  <si>
    <t>To what extent do you agree or disagree with these statements?: My current financial situation allows me to live the life I want.</t>
  </si>
  <si>
    <t>To what extent do you agree or disagree with these statements?: I have a plan in place that will allow me to retire when I want to.</t>
  </si>
  <si>
    <t>To what extent do you agree or disagree with these statements?: Financially planning for the future causes me stress.</t>
  </si>
  <si>
    <t>To what extent do you agree or disagree with these statements?: I am looking forward to retirement.</t>
  </si>
  <si>
    <t>Very dissatisfied</t>
  </si>
  <si>
    <t>Somewhat dissatisfied</t>
  </si>
  <si>
    <t>Neither satisfied nor dissatisfied</t>
  </si>
  <si>
    <t>Somewhat satisfied</t>
  </si>
  <si>
    <t>Very satisfied</t>
  </si>
  <si>
    <t xml:space="preserve"> How satisfied are you with your current job?</t>
  </si>
  <si>
    <t>Private sector</t>
  </si>
  <si>
    <t>Public sector</t>
  </si>
  <si>
    <t>Charitable sector</t>
  </si>
  <si>
    <t xml:space="preserve"> What best describes your current or most recent employer?</t>
  </si>
  <si>
    <t>Less than a year</t>
  </si>
  <si>
    <t>1 to 2 years</t>
  </si>
  <si>
    <t>3 to 5 years</t>
  </si>
  <si>
    <t>More than 5 years</t>
  </si>
  <si>
    <t>I am not currently employed</t>
  </si>
  <si>
    <t xml:space="preserve"> How long have you been in your current job/role? If you have multiple jobs, please respond in terms of the role or position you’ve held the longest?</t>
  </si>
  <si>
    <t>Agriculture, forestry &amp; fishing</t>
  </si>
  <si>
    <t>Mining &amp; quarrying</t>
  </si>
  <si>
    <t>Manufacturing</t>
  </si>
  <si>
    <t>Electricity &amp; gas supply</t>
  </si>
  <si>
    <t>Water supply, sewerage &amp; waste management</t>
  </si>
  <si>
    <t>Construction</t>
  </si>
  <si>
    <t>Wholesale &amp; retail trade including repair of motor vehicles</t>
  </si>
  <si>
    <t>Transportation &amp; storage</t>
  </si>
  <si>
    <t>Accomodation &amp; food service activities</t>
  </si>
  <si>
    <t>Financial &amp; insurance activities</t>
  </si>
  <si>
    <t>Real estate activities</t>
  </si>
  <si>
    <t>Administrative &amp; support service activities</t>
  </si>
  <si>
    <t>Public administration &amp; defence; social security</t>
  </si>
  <si>
    <t>Education</t>
  </si>
  <si>
    <t>Human health &amp; social work activities</t>
  </si>
  <si>
    <t>Arts, entertainment &amp; recreation</t>
  </si>
  <si>
    <t>Other service activities</t>
  </si>
  <si>
    <t>Other</t>
  </si>
  <si>
    <t xml:space="preserve"> Which of the following industries best describes the industry your current or most recent employer operated in?If you are self-employed, please answer with the industry that your business operates in.</t>
  </si>
  <si>
    <t>0</t>
  </si>
  <si>
    <t>*</t>
  </si>
  <si>
    <t xml:space="preserve"> Been made redundant or lost your job</t>
  </si>
  <si>
    <t xml:space="preserve"> Decided to leave a job</t>
  </si>
  <si>
    <t xml:space="preserve"> Been placed on ‘furlough’ (asked to stop working and continue to receive a portion of your pay)</t>
  </si>
  <si>
    <t xml:space="preserve"> Changed careers</t>
  </si>
  <si>
    <t xml:space="preserve"> Decided to reduce your hours or move to part-time work</t>
  </si>
  <si>
    <t xml:space="preserve"> Moved to a new job at a new employer in a different industry and performed different tasks</t>
  </si>
  <si>
    <t xml:space="preserve"> Moved to a new job with a new employer and performed different tasks but stayed within the same industry</t>
  </si>
  <si>
    <t xml:space="preserve"> Moved to a new job with a new employer and performed different tasks within a different industry</t>
  </si>
  <si>
    <t xml:space="preserve"> Become self-employed</t>
  </si>
  <si>
    <t xml:space="preserve"> Taken on a second job or additional work outside of your primary role</t>
  </si>
  <si>
    <t xml:space="preserve"> I have retired and returned to work</t>
  </si>
  <si>
    <t xml:space="preserve"> Been promoted within your current job</t>
  </si>
  <si>
    <t xml:space="preserve"> Felt that your job was at risk</t>
  </si>
  <si>
    <t>I have done this</t>
  </si>
  <si>
    <t>I have not done this</t>
  </si>
  <si>
    <t>Grid Summary: Have you experienced any of the following in your career so far?</t>
  </si>
  <si>
    <t>Have you experienced any of the following in your career so far?: Been made redundant or lost your job</t>
  </si>
  <si>
    <t>Have you experienced any of the following in your career so far?: Decided to leave a job</t>
  </si>
  <si>
    <t>Have you experienced any of the following in your career so far?: Been placed on ‘furlough’ (asked to stop working and continue to receive a portion of your pay)</t>
  </si>
  <si>
    <t>Have you experienced any of the following in your career so far?: Changed careers</t>
  </si>
  <si>
    <t>Have you experienced any of the following in your career so far?: Decided to reduce your hours or move to part-time work</t>
  </si>
  <si>
    <t>Have you experienced any of the following in your career so far?: Moved to a new job at a new employer in a different industry and performed different tasks</t>
  </si>
  <si>
    <t>Have you experienced any of the following in your career so far?: Moved to a new job with a new employer and performed different tasks but stayed within the same industry</t>
  </si>
  <si>
    <t>Have you experienced any of the following in your career so far?: Moved to a new job with a new employer and performed different tasks within a different industry</t>
  </si>
  <si>
    <t>Have you experienced any of the following in your career so far?: Become self-employed</t>
  </si>
  <si>
    <t>Have you experienced any of the following in your career so far?: Taken on a second job or additional work outside of your primary role</t>
  </si>
  <si>
    <t>Have you experienced any of the following in your career so far?: I have retired and returned to work</t>
  </si>
  <si>
    <t>Have you experienced any of the following in your career so far?: Been promoted within your current job</t>
  </si>
  <si>
    <t>Have you experienced any of the following in your career so far?: Felt that your job was at risk</t>
  </si>
  <si>
    <t>I will no longer want to work</t>
  </si>
  <si>
    <t>I will reach the retirement age</t>
  </si>
  <si>
    <t>I want to have a slower pace of life</t>
  </si>
  <si>
    <t>I want to travel</t>
  </si>
  <si>
    <t>I want to spend more time with family and/or friends</t>
  </si>
  <si>
    <t>I will have enough savings to retire</t>
  </si>
  <si>
    <t>I will have paid off my mortgage</t>
  </si>
  <si>
    <t>I will have enough pension and/or social security benefits to retire</t>
  </si>
  <si>
    <t>I want to reduce my responsibilities</t>
  </si>
  <si>
    <t>Expected decrease in my physical abilities</t>
  </si>
  <si>
    <t>Burnout</t>
  </si>
  <si>
    <t>Long term health problems</t>
  </si>
  <si>
    <t>I will have achieved my professional goals</t>
  </si>
  <si>
    <t>To spend more time volunteering or taking part in community projects</t>
  </si>
  <si>
    <t>I want to pursue a passion project</t>
  </si>
  <si>
    <t>I will need to take care of my spouse and/or relatives</t>
  </si>
  <si>
    <t>Expected decrease in my mental abilities</t>
  </si>
  <si>
    <t>Workplace changes e.g. restructuring</t>
  </si>
  <si>
    <t>You said you plan to retire at some point in the future. Which of the following, if any, are likely to be your reasons for this?Select all that apply.</t>
  </si>
  <si>
    <t xml:space="preserve">BASE: Respondents who expect to retire </t>
  </si>
  <si>
    <t xml:space="preserve"> Secure|Insecure </t>
  </si>
  <si>
    <t xml:space="preserve"> Full of opportunities|Lacking in opportunities</t>
  </si>
  <si>
    <t xml:space="preserve"> It is growing|It is shrinking</t>
  </si>
  <si>
    <t xml:space="preserve"> It has lots of opportunities for me|It does not have lots of opportunities for me</t>
  </si>
  <si>
    <t xml:space="preserve"> My industry is booming|My industry is in decline</t>
  </si>
  <si>
    <t xml:space="preserve"> I feel positive about my future in the job market|I worry about my future in the job market</t>
  </si>
  <si>
    <t xml:space="preserve"> My job is at great risk of automation|My job is at no risk of automation</t>
  </si>
  <si>
    <t>Left Option</t>
  </si>
  <si>
    <t>Neither option/Don't know</t>
  </si>
  <si>
    <t>Right Option</t>
  </si>
  <si>
    <t>Grid Summary: What is your opinion of the job market at the moment?​​​​​​Select the option closest to your view.</t>
  </si>
  <si>
    <t xml:space="preserve">What is your opinion of the job market at the moment?​​​​​​Select the option closest to your view.: Secure|Insecure </t>
  </si>
  <si>
    <t>What is your opinion of the job market at the moment?​​​​​​Select the option closest to your view.: Full of opportunities|Lacking in opportunities</t>
  </si>
  <si>
    <t>What is your opinion of the job market at the moment?​​​​​​Select the option closest to your view.: It is growing|It is shrinking</t>
  </si>
  <si>
    <t>What is your opinion of the job market at the moment?​​​​​​Select the option closest to your view.: It has lots of opportunities for me|It does not have lots of opportunities for me</t>
  </si>
  <si>
    <t>What is your opinion of the job market at the moment?​​​​​​Select the option closest to your view.: My industry is booming|My industry is in decline</t>
  </si>
  <si>
    <t>What is your opinion of the job market at the moment?​​​​​​Select the option closest to your view.: I feel positive about my future in the job market|I worry about my future in the job market</t>
  </si>
  <si>
    <t>What is your opinion of the job market at the moment?​​​​​​Select the option closest to your view.: My job is at great risk of automation|My job is at no risk of automation</t>
  </si>
  <si>
    <t>I have never changed careers but I would consider doing so now</t>
  </si>
  <si>
    <t>I have never changed careers before and I would not be willing to do so now</t>
  </si>
  <si>
    <t>I have changed careers before and I would consider doing so now</t>
  </si>
  <si>
    <t>I have changed careers before but I would not be willing to do so now</t>
  </si>
  <si>
    <t xml:space="preserve"> Which of the following comes closest to your view?</t>
  </si>
  <si>
    <t>If I was offered more generous pay</t>
  </si>
  <si>
    <t>If my living costs or personal finances changed</t>
  </si>
  <si>
    <t>If I wanted a new challenge</t>
  </si>
  <si>
    <t>If another role offered more meaning or purpose in my life</t>
  </si>
  <si>
    <t>If I was offered more flexible hours</t>
  </si>
  <si>
    <t>If I was able to work from home some or all of the time</t>
  </si>
  <si>
    <t>If I was offered financial support to retrain into a different job or sector</t>
  </si>
  <si>
    <t>If my commute was shortened or any required travel was reduced</t>
  </si>
  <si>
    <t>If the sector I work in was struggling or becoming less important</t>
  </si>
  <si>
    <t>If my workload or responsibilities were reduced</t>
  </si>
  <si>
    <t>If I found a course that helped me develop the skills and confidence to go for another job</t>
  </si>
  <si>
    <t>If I encountered discrimination at work</t>
  </si>
  <si>
    <t>If I was demoted or moved to a lower status job</t>
  </si>
  <si>
    <t>If I encountered ageism at work</t>
  </si>
  <si>
    <t>N/A - I would never consider changing career</t>
  </si>
  <si>
    <t>If I was offered greater levels of support for my health needs</t>
  </si>
  <si>
    <t>If my workload or responsibilities were increased</t>
  </si>
  <si>
    <t>If I was able to obtain financial support to set up my own business</t>
  </si>
  <si>
    <t>Which, if any, of the following would make you consider a career change?Please select all that apply.</t>
  </si>
  <si>
    <t>Fear of the unknown</t>
  </si>
  <si>
    <t>I am good at my job</t>
  </si>
  <si>
    <t>My living costs or personal finances</t>
  </si>
  <si>
    <t>I don’t know what I would change to</t>
  </si>
  <si>
    <t>Uncertainty if I could find another job in general</t>
  </si>
  <si>
    <t>Uncertainty if I could find another job that paid better money than I currently earn</t>
  </si>
  <si>
    <t>I am happy with my current workload or responsibilities</t>
  </si>
  <si>
    <t>My family responsibilities</t>
  </si>
  <si>
    <t>Concern about not succeeding</t>
  </si>
  <si>
    <t>The flexible hours of my current employer</t>
  </si>
  <si>
    <t>The pay of my current employer</t>
  </si>
  <si>
    <t>The flexible home working arrangement of my current employer</t>
  </si>
  <si>
    <t>I am about to retire</t>
  </si>
  <si>
    <t>I don’t have the time to plan a career change</t>
  </si>
  <si>
    <t>The amount I have saved</t>
  </si>
  <si>
    <t>N/A - There are no barriers</t>
  </si>
  <si>
    <t>I would lose seniority</t>
  </si>
  <si>
    <t>Which, if any, of the following are barriers to you considering a career change?Please select all that apply.</t>
  </si>
  <si>
    <t>Financial support</t>
  </si>
  <si>
    <t>Advice on changing careers</t>
  </si>
  <si>
    <t>Career guidance  (such as advice on possible opportunities, support to identify what I want out of work, including identifying my strengths and skills)</t>
  </si>
  <si>
    <t>Free government training after I quit my job</t>
  </si>
  <si>
    <t>Being able to take time off in my current job to retrain for my new job</t>
  </si>
  <si>
    <t>Access to a professional network or group which supports and connects career changers</t>
  </si>
  <si>
    <t>Government loans to cover the costs of retraining while still working in my current job</t>
  </si>
  <si>
    <t>Advertisements from potential employers stating they are open to career changers</t>
  </si>
  <si>
    <t>Career break or sabbatical with my current employer</t>
  </si>
  <si>
    <t>Advice on managing my finances</t>
  </si>
  <si>
    <t>Private loans to cover the costs of retraining while still working in my current job</t>
  </si>
  <si>
    <t>Which of the following, if any, do you think would be most beneficial in supporting you in the process of changing careers? Select all that apply</t>
  </si>
  <si>
    <t>Advice from a training provider/educational institution (e.g. college/university)</t>
  </si>
  <si>
    <t>Advice or coaching from a private careers coach</t>
  </si>
  <si>
    <t>Advice from a website or app</t>
  </si>
  <si>
    <t>Advice from a Job Centre (Work Coach)</t>
  </si>
  <si>
    <t>Advice from a careers charity or social enterprise</t>
  </si>
  <si>
    <t>Advice from family and friends</t>
  </si>
  <si>
    <t>Advice from a trade union</t>
  </si>
  <si>
    <t>You selected “advice on changing careers” in the previous question. What kind of advice would you like to receive? Select all that are relevant</t>
  </si>
  <si>
    <t>BASE: Respondents who selected 'Advice on changing careers' as something they would find benefitical in supporting a career change</t>
  </si>
  <si>
    <t>Advice from a professional financial adviser or accountant</t>
  </si>
  <si>
    <t>Advice from my bank</t>
  </si>
  <si>
    <t>Advice from a financial charity</t>
  </si>
  <si>
    <t>Advice on the impact on my pension</t>
  </si>
  <si>
    <t>Advice on the impact on my mortgage</t>
  </si>
  <si>
    <t>Advice on the impact on my take home pay</t>
  </si>
  <si>
    <t xml:space="preserve"> You selected “Advice on managing my finances” in the previous question. What kind of advice would you like to receive? Select all that are relevant</t>
  </si>
  <si>
    <t>BASE: Respondents who selected 'Advice on managing my finances' as something they would find benefitical in supporting a career change</t>
  </si>
  <si>
    <t xml:space="preserve"> Greater progression in the long run|Less progression in the long run</t>
  </si>
  <si>
    <t xml:space="preserve"> Faster pay growth in the long run|Slower pay growth in the long run</t>
  </si>
  <si>
    <t xml:space="preserve"> An immediate pay cut|An immediate pay increase</t>
  </si>
  <si>
    <t xml:space="preserve"> Greater risk of losing their job|Reduced risk of losing their job</t>
  </si>
  <si>
    <t xml:space="preserve"> Greater fulfilment from and enjoyment of their work|Less fulfilment from and enjoyment of their work</t>
  </si>
  <si>
    <t>2</t>
  </si>
  <si>
    <t>1</t>
  </si>
  <si>
    <t>0 - Neither/Don't know</t>
  </si>
  <si>
    <t>-1</t>
  </si>
  <si>
    <t>-2</t>
  </si>
  <si>
    <t>Grid Summary: Which of the following outcomes would you expect people who move to a new job in a new industry to experience?</t>
  </si>
  <si>
    <t>Which of the following outcomes would you expect people who move to a new job in a new industry to experience?: Greater progression in the long run|Less progression in the long run</t>
  </si>
  <si>
    <t>Which of the following outcomes would you expect people who move to a new job in a new industry to experience?: Faster pay growth in the long run|Slower pay growth in the long run</t>
  </si>
  <si>
    <t>Which of the following outcomes would you expect people who move to a new job in a new industry to experience?: An immediate pay cut|An immediate pay increase</t>
  </si>
  <si>
    <t>Which of the following outcomes would you expect people who move to a new job in a new industry to experience?: Greater risk of losing their job|Reduced risk of losing their job</t>
  </si>
  <si>
    <t>Which of the following outcomes would you expect people who move to a new job in a new industry to experience?: Greater fulfilment from and enjoyment of their work|Less fulfilment from and enjoyment of their work</t>
  </si>
  <si>
    <t>Much more likely</t>
  </si>
  <si>
    <t>More likely</t>
  </si>
  <si>
    <t>No change</t>
  </si>
  <si>
    <t>Less likely</t>
  </si>
  <si>
    <t>Much less likely</t>
  </si>
  <si>
    <t xml:space="preserve"> On average, people who change careers by finding a job in a new industry face an initial decrease in pay, followed by slightly higher pay growth than those who do not change industries. Does knowing this make you more or less likely to consider changing your career?</t>
  </si>
  <si>
    <t>I wanted to try something new</t>
  </si>
  <si>
    <t>I was not satisfied with the type of work that I was doing</t>
  </si>
  <si>
    <t>I was not paid very well</t>
  </si>
  <si>
    <t>I was more interested in a different career</t>
  </si>
  <si>
    <t>My role was made redundant</t>
  </si>
  <si>
    <t>My skills and/or abilities were easily transferable</t>
  </si>
  <si>
    <t>I wanted greater flexibility with my work</t>
  </si>
  <si>
    <t>I knew other careers paid better</t>
  </si>
  <si>
    <t>It was part of my career plan</t>
  </si>
  <si>
    <t>The industry I was in was in decline</t>
  </si>
  <si>
    <t>My previous job was only meant to be transitional (e.g. needed to earn an income while finding my preferred job)</t>
  </si>
  <si>
    <t>I wanted to start my own business</t>
  </si>
  <si>
    <t>I wanted greater autonomy</t>
  </si>
  <si>
    <t>I wanted to be my own boss in the future</t>
  </si>
  <si>
    <t>I have never known what I wanted to do</t>
  </si>
  <si>
    <t>The industry and/or company no longer needed my role</t>
  </si>
  <si>
    <t>Poor health</t>
  </si>
  <si>
    <t>I did not think I had the right skills for the career I was in</t>
  </si>
  <si>
    <t>My role was at risk of automation</t>
  </si>
  <si>
    <t>You said that in the past you have made a career change. What made you take this decision? Select all that apply</t>
  </si>
  <si>
    <t xml:space="preserve">BASE: Respondents who say that they have changed careers before </t>
  </si>
  <si>
    <t>No, I have not considered it</t>
  </si>
  <si>
    <t>Yes, I have considered it but not done it</t>
  </si>
  <si>
    <t>Yes, I have considered it and done it</t>
  </si>
  <si>
    <t xml:space="preserve"> Have you ever considered retraining for a job by completing a new qualification, certificate or degree?</t>
  </si>
  <si>
    <t>I would worry about being too old to retrain</t>
  </si>
  <si>
    <t>I would not be able to afford the costs of the course</t>
  </si>
  <si>
    <t>I would not want to take on new debt</t>
  </si>
  <si>
    <t>I would not be able to afford living expenses while pursuing the course</t>
  </si>
  <si>
    <t>I'm not interested in retraining</t>
  </si>
  <si>
    <t>I am not sure what other jobs I would be good at</t>
  </si>
  <si>
    <t>I am not motivated enough to start a new job</t>
  </si>
  <si>
    <t>I worry that it wouldn’t help me  find a job</t>
  </si>
  <si>
    <t>I do not have the time to complete a retraining course</t>
  </si>
  <si>
    <t>I am going to retire soon</t>
  </si>
  <si>
    <t>I would not be able to support dependents financially while pursuing the course</t>
  </si>
  <si>
    <t>I don’t have enough information on current retraining options</t>
  </si>
  <si>
    <t>I don't have any need to retrain</t>
  </si>
  <si>
    <t>It would not work with my other responsibilities</t>
  </si>
  <si>
    <t>I don’t think my career would ever require me to retrain</t>
  </si>
  <si>
    <t>Which of the following, if any, would deter you from retraining for career change?Please select all that apply</t>
  </si>
  <si>
    <t xml:space="preserve"> I enjoy learning new things</t>
  </si>
  <si>
    <t xml:space="preserve"> Retraining feels like too much work</t>
  </si>
  <si>
    <t xml:space="preserve"> I am not interested in learning any new skills</t>
  </si>
  <si>
    <t xml:space="preserve"> Retraining is a waste of time</t>
  </si>
  <si>
    <t>Strongly Agree</t>
  </si>
  <si>
    <t>Neither Agree nor Disagree</t>
  </si>
  <si>
    <t>Strongly Disagree</t>
  </si>
  <si>
    <t>Grid Summary: Do you agree or disagree with the following?</t>
  </si>
  <si>
    <t>Do you agree or disagree with the following?: Retraining is a waste of time</t>
  </si>
  <si>
    <t>Do you agree or disagree with the following?: Retraining feels like too much work</t>
  </si>
  <si>
    <t>Do you agree or disagree with the following?: I am not interested in learning any new skills</t>
  </si>
  <si>
    <t>Do you agree or disagree with the following?: I enjoy learning new things</t>
  </si>
  <si>
    <t>None of the above are worrying my in my current job</t>
  </si>
  <si>
    <t>Your employer having to make budget cuts or redundancies</t>
  </si>
  <si>
    <t>Balancing work and personal commitments</t>
  </si>
  <si>
    <t>Being unable to do your job because of your health</t>
  </si>
  <si>
    <t>Keeping up to date with new technologies</t>
  </si>
  <si>
    <t>Your industry in general being in decline</t>
  </si>
  <si>
    <t>Keeping up with work culture in a younger office</t>
  </si>
  <si>
    <t>Less demand for the products or services you offer</t>
  </si>
  <si>
    <t>Risk of automation such as robots or AI being able to do your job</t>
  </si>
  <si>
    <t>The organisation that employs you struggling to grow</t>
  </si>
  <si>
    <t>Which of the following, if any, are you worried about in your current job?Select any which apply</t>
  </si>
  <si>
    <t>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</si>
</sst>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sz val="12"/>
      <color rgb="FF000000"/>
      <name val="Calibri"/>
    </font>
    <font>
      <b/>
      <i/>
      <sz val="11"/>
      <color rgb="FF000000"/>
      <name val="Calibri"/>
    </font>
    <font>
      <b/>
      <sz val="12"/>
      <color rgb="FF000000"/>
      <name val="Calibri"/>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2">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1" xfId="0" applyFont="1" applyBorder="1"/>
    <xf numFmtId="0" fontId="8" fillId="0" borderId="3" xfId="0" applyFont="1" applyBorder="1" applyAlignment="1">
      <alignment horizontal="center" vertical="center" wrapText="1"/>
    </xf>
    <xf numFmtId="0" fontId="9" fillId="0" borderId="0" xfId="0" applyFont="1" applyAlignment="1">
      <alignment horizontal="center"/>
    </xf>
    <xf numFmtId="0" fontId="8" fillId="0" borderId="1" xfId="0" applyFont="1" applyBorder="1" applyAlignment="1">
      <alignment horizontal="center" vertical="center"/>
    </xf>
    <xf numFmtId="9" fontId="8" fillId="0" borderId="2"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0" fontId="7" fillId="0" borderId="0" xfId="0" applyFont="1" applyAlignment="1">
      <alignment horizont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10" fillId="0" borderId="0" xfId="0" applyFont="1" applyAlignment="1">
      <alignment vertical="top" wrapText="1"/>
    </xf>
    <xf numFmtId="0" fontId="8" fillId="0" borderId="1" xfId="0" applyFont="1" applyBorder="1" applyAlignment="1">
      <alignment horizontal="center" vertical="center"/>
    </xf>
    <xf numFmtId="0" fontId="1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heetViews>
  <sheetFormatPr defaultColWidth="11.42578125" defaultRowHeight="15" x14ac:dyDescent="0.25"/>
  <sheetData>
    <row r="7" spans="6:12" ht="39.950000000000003" customHeight="1" x14ac:dyDescent="0.25">
      <c r="F7" s="25" t="s">
        <v>0</v>
      </c>
      <c r="G7" s="26"/>
      <c r="H7" s="26"/>
      <c r="I7" s="26"/>
      <c r="J7" s="26"/>
      <c r="K7" s="26"/>
      <c r="L7" s="26"/>
    </row>
    <row r="10" spans="6:12" ht="20.100000000000001" customHeight="1" x14ac:dyDescent="0.3">
      <c r="F10" s="2" t="s">
        <v>1</v>
      </c>
      <c r="K10" s="3" t="s">
        <v>2</v>
      </c>
    </row>
    <row r="11" spans="6:12" ht="20.100000000000001" customHeight="1" x14ac:dyDescent="0.3">
      <c r="F11" s="2" t="s">
        <v>3</v>
      </c>
      <c r="K11" s="3" t="s">
        <v>4</v>
      </c>
    </row>
    <row r="12" spans="6:12" ht="20.100000000000001" customHeight="1" x14ac:dyDescent="0.3">
      <c r="F12" s="2" t="s">
        <v>5</v>
      </c>
      <c r="K12" s="3" t="s">
        <v>6</v>
      </c>
    </row>
    <row r="13" spans="6:12" ht="20.100000000000001" customHeight="1" x14ac:dyDescent="0.3">
      <c r="F13" s="2" t="s">
        <v>7</v>
      </c>
      <c r="K13" s="3">
        <v>2002</v>
      </c>
    </row>
    <row r="14" spans="6:12" ht="18.75" x14ac:dyDescent="0.3">
      <c r="F14" s="2"/>
    </row>
    <row r="15" spans="6:12" ht="18.75" x14ac:dyDescent="0.3">
      <c r="F15" s="2"/>
    </row>
    <row r="16" spans="6:12" ht="18.75" x14ac:dyDescent="0.3">
      <c r="F16" s="2" t="s">
        <v>8</v>
      </c>
    </row>
    <row r="17" spans="6:13" ht="50.1" customHeight="1" x14ac:dyDescent="0.25">
      <c r="F17" s="27" t="s">
        <v>9</v>
      </c>
      <c r="G17" s="26"/>
      <c r="H17" s="26"/>
      <c r="I17" s="26"/>
      <c r="J17" s="26"/>
      <c r="K17" s="26"/>
      <c r="L17" s="26"/>
      <c r="M17" s="26"/>
    </row>
    <row r="19" spans="6:13" ht="30" customHeight="1" x14ac:dyDescent="0.25">
      <c r="F19" s="4" t="s">
        <v>10</v>
      </c>
    </row>
    <row r="20" spans="6:13" ht="17.25" x14ac:dyDescent="0.2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113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0.92908252920637302</v>
      </c>
      <c r="D9" s="14">
        <v>0.92405228285927798</v>
      </c>
      <c r="E9" s="14">
        <v>0.93404192496664695</v>
      </c>
      <c r="F9" s="14"/>
      <c r="G9" s="14">
        <v>0.92186102036250095</v>
      </c>
      <c r="H9" s="14">
        <v>0.94008437438803405</v>
      </c>
      <c r="I9" s="14">
        <v>0.92151240568995196</v>
      </c>
      <c r="J9" s="14"/>
      <c r="K9" s="14">
        <v>0.93908038699462903</v>
      </c>
      <c r="L9" s="14">
        <v>0.93919585881392698</v>
      </c>
      <c r="M9" s="14">
        <v>0.93916837401831099</v>
      </c>
      <c r="N9" s="14">
        <v>0.89143083471838702</v>
      </c>
      <c r="O9" s="14"/>
      <c r="P9" s="14">
        <v>0.94287648278923197</v>
      </c>
      <c r="Q9" s="14">
        <v>0.93746587363124601</v>
      </c>
      <c r="R9" s="14">
        <v>0.90891229911409599</v>
      </c>
      <c r="S9" s="14">
        <v>0.93706495303395598</v>
      </c>
      <c r="T9" s="14">
        <v>0.92297105258483603</v>
      </c>
      <c r="U9" s="14"/>
      <c r="V9" s="14">
        <v>0.93076449748666801</v>
      </c>
      <c r="W9" s="14">
        <v>0.94418473935547098</v>
      </c>
      <c r="X9" s="14">
        <v>0.90720891871116405</v>
      </c>
      <c r="Y9" s="14"/>
      <c r="Z9" s="14">
        <v>0.93558507564634297</v>
      </c>
      <c r="AA9" s="14">
        <v>0.92344059959148295</v>
      </c>
      <c r="AB9" s="14"/>
      <c r="AC9" s="14">
        <v>0.91249712854615905</v>
      </c>
      <c r="AD9" s="14">
        <v>0.90978578897030005</v>
      </c>
      <c r="AE9" s="14">
        <v>0.92667187239516302</v>
      </c>
      <c r="AF9" s="14">
        <v>0.95393604394217502</v>
      </c>
      <c r="AG9" s="14"/>
      <c r="AH9" s="14">
        <v>0.92670390375018097</v>
      </c>
      <c r="AI9" s="14">
        <v>0.92660589328176801</v>
      </c>
      <c r="AJ9" s="14">
        <v>0.94019892415637696</v>
      </c>
      <c r="AK9" s="14">
        <v>0.93042020148458604</v>
      </c>
      <c r="AL9" s="14"/>
      <c r="AM9" s="14">
        <v>0.94610829448969902</v>
      </c>
      <c r="AN9" s="14">
        <v>0.93955590729538596</v>
      </c>
      <c r="AO9" s="14">
        <v>0.91035349960907297</v>
      </c>
      <c r="AP9" s="14">
        <v>0.93663829766006601</v>
      </c>
      <c r="AQ9" s="14"/>
      <c r="AR9" s="14">
        <v>0.93057332036255902</v>
      </c>
      <c r="AS9" s="14">
        <v>0.95136770343213195</v>
      </c>
      <c r="AT9" s="14">
        <v>0.91485391161444096</v>
      </c>
      <c r="AU9" s="14">
        <v>0.93014209099001299</v>
      </c>
      <c r="AV9" s="14"/>
      <c r="AW9" s="14">
        <v>0.92623730715827401</v>
      </c>
      <c r="AX9" s="14">
        <v>0.93561988591026102</v>
      </c>
      <c r="AY9" s="14">
        <v>0.92507719067356198</v>
      </c>
      <c r="AZ9" s="14">
        <v>0.91895671736926898</v>
      </c>
      <c r="BA9" s="14"/>
      <c r="BB9" s="14">
        <v>0.95062380368788502</v>
      </c>
      <c r="BC9" s="14">
        <v>0.89283787996896302</v>
      </c>
      <c r="BD9" s="14">
        <v>0.962874005064982</v>
      </c>
      <c r="BE9" s="14"/>
      <c r="BF9" s="14">
        <v>0.934899441497683</v>
      </c>
      <c r="BG9" s="14">
        <v>0.92609756749164496</v>
      </c>
      <c r="BH9" s="14">
        <v>0.92586606777582403</v>
      </c>
      <c r="BI9" s="14"/>
      <c r="BJ9" s="14">
        <v>0.92610701356019498</v>
      </c>
      <c r="BK9" s="14">
        <v>0.93346936824108395</v>
      </c>
      <c r="BL9" s="14">
        <v>0.94551399143895098</v>
      </c>
      <c r="BM9" s="14"/>
      <c r="BN9" s="14">
        <v>0.92602777274150105</v>
      </c>
      <c r="BO9" s="14">
        <v>0.88768795386729304</v>
      </c>
      <c r="BP9" s="14">
        <v>0.96766942406424505</v>
      </c>
      <c r="BQ9" s="14">
        <v>0.91413071688652703</v>
      </c>
      <c r="BR9" s="14">
        <v>0.92363531703261303</v>
      </c>
      <c r="BS9" s="14">
        <v>0.95081573941086905</v>
      </c>
      <c r="BT9" s="14">
        <v>0.95493090293570304</v>
      </c>
      <c r="BU9" s="14">
        <v>0.92773170167846097</v>
      </c>
      <c r="BV9" s="14"/>
      <c r="BW9" s="14">
        <v>0.93773007008155596</v>
      </c>
      <c r="BX9" s="14">
        <v>0.92204577847464697</v>
      </c>
      <c r="BY9" s="14"/>
      <c r="BZ9" s="14">
        <v>0.94081375402783796</v>
      </c>
      <c r="CA9" s="14">
        <v>0.92323155074373398</v>
      </c>
      <c r="CB9" s="14"/>
      <c r="CC9" s="14">
        <v>0.93226453581257795</v>
      </c>
      <c r="CD9" s="14">
        <v>0.93578126381498195</v>
      </c>
    </row>
    <row r="10" spans="2:82" ht="30" x14ac:dyDescent="0.25">
      <c r="B10" s="15" t="s">
        <v>102</v>
      </c>
      <c r="C10" s="14">
        <v>5.3970486186130699E-2</v>
      </c>
      <c r="D10" s="14">
        <v>5.7010815144144397E-2</v>
      </c>
      <c r="E10" s="14">
        <v>5.0984076804788198E-2</v>
      </c>
      <c r="F10" s="14"/>
      <c r="G10" s="14">
        <v>6.07360834334904E-2</v>
      </c>
      <c r="H10" s="14">
        <v>4.5978333249836002E-2</v>
      </c>
      <c r="I10" s="14">
        <v>5.6426663953223197E-2</v>
      </c>
      <c r="J10" s="14"/>
      <c r="K10" s="14">
        <v>5.0715280779442297E-2</v>
      </c>
      <c r="L10" s="14">
        <v>4.83368965890685E-2</v>
      </c>
      <c r="M10" s="14">
        <v>4.7973824399942001E-2</v>
      </c>
      <c r="N10" s="14">
        <v>7.1008887335566498E-2</v>
      </c>
      <c r="O10" s="14"/>
      <c r="P10" s="14">
        <v>4.29328802795731E-2</v>
      </c>
      <c r="Q10" s="14">
        <v>5.0207376107347997E-2</v>
      </c>
      <c r="R10" s="14">
        <v>6.9307915430508599E-2</v>
      </c>
      <c r="S10" s="14">
        <v>4.8084176447925203E-2</v>
      </c>
      <c r="T10" s="14">
        <v>5.62887719665962E-2</v>
      </c>
      <c r="U10" s="14"/>
      <c r="V10" s="14">
        <v>5.2841844153798098E-2</v>
      </c>
      <c r="W10" s="14">
        <v>4.8491540609653203E-2</v>
      </c>
      <c r="X10" s="14">
        <v>6.3574203768883994E-2</v>
      </c>
      <c r="Y10" s="14"/>
      <c r="Z10" s="14">
        <v>5.1597741881975002E-2</v>
      </c>
      <c r="AA10" s="14">
        <v>5.6029196028769199E-2</v>
      </c>
      <c r="AB10" s="14"/>
      <c r="AC10" s="14">
        <v>5.4979821101790699E-2</v>
      </c>
      <c r="AD10" s="14">
        <v>6.79975089325765E-2</v>
      </c>
      <c r="AE10" s="14">
        <v>6.0925142483427501E-2</v>
      </c>
      <c r="AF10" s="14">
        <v>3.4214615864374603E-2</v>
      </c>
      <c r="AG10" s="14"/>
      <c r="AH10" s="14">
        <v>4.2426417718009202E-2</v>
      </c>
      <c r="AI10" s="14">
        <v>5.9373979259778401E-2</v>
      </c>
      <c r="AJ10" s="14">
        <v>4.6851962472641999E-2</v>
      </c>
      <c r="AK10" s="14">
        <v>5.5582821917631899E-2</v>
      </c>
      <c r="AL10" s="14"/>
      <c r="AM10" s="14">
        <v>4.1852105348877899E-2</v>
      </c>
      <c r="AN10" s="14">
        <v>5.1843437741022902E-2</v>
      </c>
      <c r="AO10" s="14">
        <v>7.0564697014290703E-2</v>
      </c>
      <c r="AP10" s="14">
        <v>5.3239343898098701E-2</v>
      </c>
      <c r="AQ10" s="14"/>
      <c r="AR10" s="14">
        <v>5.2147051517878497E-2</v>
      </c>
      <c r="AS10" s="14">
        <v>4.0563318885590699E-2</v>
      </c>
      <c r="AT10" s="14">
        <v>7.3044380900241401E-2</v>
      </c>
      <c r="AU10" s="14">
        <v>5.2250280111875699E-2</v>
      </c>
      <c r="AV10" s="14"/>
      <c r="AW10" s="14">
        <v>5.2170369283713297E-2</v>
      </c>
      <c r="AX10" s="14">
        <v>5.1601935110368598E-2</v>
      </c>
      <c r="AY10" s="14">
        <v>5.6295440930027502E-2</v>
      </c>
      <c r="AZ10" s="14">
        <v>6.2949756010211397E-2</v>
      </c>
      <c r="BA10" s="14"/>
      <c r="BB10" s="14">
        <v>4.08119929376475E-2</v>
      </c>
      <c r="BC10" s="14">
        <v>8.0511284366521996E-2</v>
      </c>
      <c r="BD10" s="14">
        <v>9.3238359458759999E-3</v>
      </c>
      <c r="BE10" s="14"/>
      <c r="BF10" s="14">
        <v>5.1151042770598898E-2</v>
      </c>
      <c r="BG10" s="14">
        <v>5.55605786153376E-2</v>
      </c>
      <c r="BH10" s="14">
        <v>5.9126240933672899E-2</v>
      </c>
      <c r="BI10" s="14"/>
      <c r="BJ10" s="14">
        <v>5.6987403650583503E-2</v>
      </c>
      <c r="BK10" s="14">
        <v>5.9017660737434301E-2</v>
      </c>
      <c r="BL10" s="14">
        <v>3.47187876086094E-2</v>
      </c>
      <c r="BM10" s="14"/>
      <c r="BN10" s="14">
        <v>5.9902343418685298E-2</v>
      </c>
      <c r="BO10" s="14">
        <v>6.9830633654535706E-2</v>
      </c>
      <c r="BP10" s="14">
        <v>3.2330575935755203E-2</v>
      </c>
      <c r="BQ10" s="14">
        <v>8.5869283113472694E-2</v>
      </c>
      <c r="BR10" s="14">
        <v>5.5359326776669597E-2</v>
      </c>
      <c r="BS10" s="14">
        <v>3.8938901809235198E-2</v>
      </c>
      <c r="BT10" s="14">
        <v>4.5069097064297001E-2</v>
      </c>
      <c r="BU10" s="14">
        <v>7.2268298321539096E-2</v>
      </c>
      <c r="BV10" s="14"/>
      <c r="BW10" s="14">
        <v>5.2234016448034402E-2</v>
      </c>
      <c r="BX10" s="14">
        <v>5.5383501154957E-2</v>
      </c>
      <c r="BY10" s="14"/>
      <c r="BZ10" s="14">
        <v>5.0388512461497302E-2</v>
      </c>
      <c r="CA10" s="14">
        <v>6.1474717576544803E-2</v>
      </c>
      <c r="CB10" s="14"/>
      <c r="CC10" s="14">
        <v>5.7345747708132298E-2</v>
      </c>
      <c r="CD10" s="14">
        <v>5.1875093348609499E-2</v>
      </c>
    </row>
    <row r="11" spans="2:82" x14ac:dyDescent="0.25">
      <c r="B11" s="15" t="s">
        <v>103</v>
      </c>
      <c r="C11" s="20">
        <v>1.69469846074961E-2</v>
      </c>
      <c r="D11" s="20">
        <v>1.8936901996577798E-2</v>
      </c>
      <c r="E11" s="20">
        <v>1.4973998228564499E-2</v>
      </c>
      <c r="F11" s="20"/>
      <c r="G11" s="20">
        <v>1.74028962040087E-2</v>
      </c>
      <c r="H11" s="20">
        <v>1.393729236213E-2</v>
      </c>
      <c r="I11" s="20">
        <v>2.2060930356825301E-2</v>
      </c>
      <c r="J11" s="20"/>
      <c r="K11" s="20">
        <v>1.02043322259283E-2</v>
      </c>
      <c r="L11" s="20">
        <v>1.2467244597004899E-2</v>
      </c>
      <c r="M11" s="20">
        <v>1.2857801581747401E-2</v>
      </c>
      <c r="N11" s="20">
        <v>3.7560277946046598E-2</v>
      </c>
      <c r="O11" s="20"/>
      <c r="P11" s="20">
        <v>1.4190636931194401E-2</v>
      </c>
      <c r="Q11" s="20">
        <v>1.23267502614059E-2</v>
      </c>
      <c r="R11" s="20">
        <v>2.17797854553952E-2</v>
      </c>
      <c r="S11" s="20">
        <v>1.48508705181182E-2</v>
      </c>
      <c r="T11" s="20">
        <v>2.0740175448567402E-2</v>
      </c>
      <c r="U11" s="20"/>
      <c r="V11" s="20">
        <v>1.6393658359533599E-2</v>
      </c>
      <c r="W11" s="20">
        <v>7.3237200348759196E-3</v>
      </c>
      <c r="X11" s="20">
        <v>2.92168775199525E-2</v>
      </c>
      <c r="Y11" s="20"/>
      <c r="Z11" s="20">
        <v>1.28171824716821E-2</v>
      </c>
      <c r="AA11" s="20">
        <v>2.0530204379748299E-2</v>
      </c>
      <c r="AB11" s="20"/>
      <c r="AC11" s="20">
        <v>3.2523050352049901E-2</v>
      </c>
      <c r="AD11" s="20">
        <v>2.2216702097123401E-2</v>
      </c>
      <c r="AE11" s="20">
        <v>1.2402985121409501E-2</v>
      </c>
      <c r="AF11" s="20">
        <v>1.18493401934507E-2</v>
      </c>
      <c r="AG11" s="20"/>
      <c r="AH11" s="20">
        <v>3.0869678531810201E-2</v>
      </c>
      <c r="AI11" s="20">
        <v>1.40201274584538E-2</v>
      </c>
      <c r="AJ11" s="20">
        <v>1.2949113370981201E-2</v>
      </c>
      <c r="AK11" s="20">
        <v>1.3996976597782399E-2</v>
      </c>
      <c r="AL11" s="20"/>
      <c r="AM11" s="20">
        <v>1.2039600161423299E-2</v>
      </c>
      <c r="AN11" s="20">
        <v>8.6006549635910205E-3</v>
      </c>
      <c r="AO11" s="20">
        <v>1.90818033766364E-2</v>
      </c>
      <c r="AP11" s="20">
        <v>1.0122358441835601E-2</v>
      </c>
      <c r="AQ11" s="20"/>
      <c r="AR11" s="20">
        <v>1.7279628119562299E-2</v>
      </c>
      <c r="AS11" s="20">
        <v>8.0689776822773698E-3</v>
      </c>
      <c r="AT11" s="20">
        <v>1.2101707485317499E-2</v>
      </c>
      <c r="AU11" s="20">
        <v>1.7607628898111301E-2</v>
      </c>
      <c r="AV11" s="20"/>
      <c r="AW11" s="20">
        <v>2.15923235580129E-2</v>
      </c>
      <c r="AX11" s="20">
        <v>1.27781789793704E-2</v>
      </c>
      <c r="AY11" s="20">
        <v>1.8627368396410299E-2</v>
      </c>
      <c r="AZ11" s="20">
        <v>1.8093526620519999E-2</v>
      </c>
      <c r="BA11" s="20"/>
      <c r="BB11" s="20">
        <v>8.5642033744672604E-3</v>
      </c>
      <c r="BC11" s="20">
        <v>2.6650835664514601E-2</v>
      </c>
      <c r="BD11" s="20">
        <v>2.7802158989142001E-2</v>
      </c>
      <c r="BE11" s="20"/>
      <c r="BF11" s="20">
        <v>1.39495157317181E-2</v>
      </c>
      <c r="BG11" s="20">
        <v>1.8341853893017599E-2</v>
      </c>
      <c r="BH11" s="20">
        <v>1.5007691290503E-2</v>
      </c>
      <c r="BI11" s="20"/>
      <c r="BJ11" s="20">
        <v>1.69055827892216E-2</v>
      </c>
      <c r="BK11" s="20">
        <v>7.5129710214821097E-3</v>
      </c>
      <c r="BL11" s="20">
        <v>1.9767220952439699E-2</v>
      </c>
      <c r="BM11" s="20"/>
      <c r="BN11" s="20">
        <v>1.4069883839813601E-2</v>
      </c>
      <c r="BO11" s="20">
        <v>4.24814124781712E-2</v>
      </c>
      <c r="BP11" s="20">
        <v>0</v>
      </c>
      <c r="BQ11" s="20">
        <v>0</v>
      </c>
      <c r="BR11" s="20">
        <v>2.1005356190717799E-2</v>
      </c>
      <c r="BS11" s="20">
        <v>1.0245358779895899E-2</v>
      </c>
      <c r="BT11" s="20">
        <v>0</v>
      </c>
      <c r="BU11" s="20">
        <v>0</v>
      </c>
      <c r="BV11" s="20"/>
      <c r="BW11" s="20">
        <v>1.003591347041E-2</v>
      </c>
      <c r="BX11" s="20">
        <v>2.25707203703958E-2</v>
      </c>
      <c r="BY11" s="20"/>
      <c r="BZ11" s="20">
        <v>8.7977335106648007E-3</v>
      </c>
      <c r="CA11" s="20">
        <v>1.5293731679721201E-2</v>
      </c>
      <c r="CB11" s="20"/>
      <c r="CC11" s="20">
        <v>1.03897164792896E-2</v>
      </c>
      <c r="CD11" s="20">
        <v>1.2343642836408601E-2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D16"/>
  <sheetViews>
    <sheetView showGridLines="0" topLeftCell="A6" workbookViewId="0">
      <pane xSplit="2" topLeftCell="C1" activePane="topRight" state="frozen"/>
      <selection pane="topRight" activeCell="B16" sqref="B16"/>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114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0.41957621887636298</v>
      </c>
      <c r="D9" s="14">
        <v>0.429467669575684</v>
      </c>
      <c r="E9" s="14">
        <v>0.40976691963706602</v>
      </c>
      <c r="F9" s="14"/>
      <c r="G9" s="14">
        <v>0.43255604749761201</v>
      </c>
      <c r="H9" s="14">
        <v>0.40187843462866502</v>
      </c>
      <c r="I9" s="14">
        <v>0.42902392501832698</v>
      </c>
      <c r="J9" s="14"/>
      <c r="K9" s="14">
        <v>0.401264467037239</v>
      </c>
      <c r="L9" s="14">
        <v>0.42099148395957697</v>
      </c>
      <c r="M9" s="14">
        <v>0.41325219713532302</v>
      </c>
      <c r="N9" s="14">
        <v>0.46051473271225701</v>
      </c>
      <c r="O9" s="14"/>
      <c r="P9" s="14">
        <v>0.38469874811646099</v>
      </c>
      <c r="Q9" s="14">
        <v>0.39124941858406997</v>
      </c>
      <c r="R9" s="14">
        <v>0.43017909466127202</v>
      </c>
      <c r="S9" s="14">
        <v>0.44157544749017902</v>
      </c>
      <c r="T9" s="14">
        <v>0.42183000239247598</v>
      </c>
      <c r="U9" s="14"/>
      <c r="V9" s="14">
        <v>0.43019402921116601</v>
      </c>
      <c r="W9" s="14">
        <v>0.45642103257215499</v>
      </c>
      <c r="X9" s="14">
        <v>0.34525027825524002</v>
      </c>
      <c r="Y9" s="14"/>
      <c r="Z9" s="14">
        <v>0.43257544843142898</v>
      </c>
      <c r="AA9" s="14">
        <v>0.408297446956077</v>
      </c>
      <c r="AB9" s="14"/>
      <c r="AC9" s="14">
        <v>0.41074504637088999</v>
      </c>
      <c r="AD9" s="14">
        <v>0.42534499860981401</v>
      </c>
      <c r="AE9" s="14">
        <v>0.42844372522952701</v>
      </c>
      <c r="AF9" s="14">
        <v>0.41999931890518299</v>
      </c>
      <c r="AG9" s="14"/>
      <c r="AH9" s="14">
        <v>0.388203676087712</v>
      </c>
      <c r="AI9" s="14">
        <v>0.42365821354551397</v>
      </c>
      <c r="AJ9" s="14">
        <v>0.429710590754947</v>
      </c>
      <c r="AK9" s="14">
        <v>0.411219143580971</v>
      </c>
      <c r="AL9" s="14"/>
      <c r="AM9" s="14">
        <v>0.389737322457264</v>
      </c>
      <c r="AN9" s="14">
        <v>0.39294559818642899</v>
      </c>
      <c r="AO9" s="14">
        <v>0.428375775331713</v>
      </c>
      <c r="AP9" s="14">
        <v>0.44093625370477202</v>
      </c>
      <c r="AQ9" s="14"/>
      <c r="AR9" s="14">
        <v>0.406458794345327</v>
      </c>
      <c r="AS9" s="14">
        <v>0.42073915253326499</v>
      </c>
      <c r="AT9" s="14">
        <v>0.42816336427503199</v>
      </c>
      <c r="AU9" s="14">
        <v>0.41101052807281402</v>
      </c>
      <c r="AV9" s="14"/>
      <c r="AW9" s="14">
        <v>0.40306052647477503</v>
      </c>
      <c r="AX9" s="14">
        <v>0.41258894901368598</v>
      </c>
      <c r="AY9" s="14">
        <v>0.43875695885002303</v>
      </c>
      <c r="AZ9" s="14">
        <v>0.41075929347889201</v>
      </c>
      <c r="BA9" s="14"/>
      <c r="BB9" s="14">
        <v>0.41424428910655298</v>
      </c>
      <c r="BC9" s="14">
        <v>0.401893392063008</v>
      </c>
      <c r="BD9" s="14">
        <v>0.29595502992662998</v>
      </c>
      <c r="BE9" s="14"/>
      <c r="BF9" s="14">
        <v>0.43085915884160397</v>
      </c>
      <c r="BG9" s="14">
        <v>0.40831713646485701</v>
      </c>
      <c r="BH9" s="14">
        <v>0.42632668811644198</v>
      </c>
      <c r="BI9" s="14"/>
      <c r="BJ9" s="14">
        <v>0.408395543764838</v>
      </c>
      <c r="BK9" s="14">
        <v>0.46574407392071199</v>
      </c>
      <c r="BL9" s="14">
        <v>0.36036818574572499</v>
      </c>
      <c r="BM9" s="14"/>
      <c r="BN9" s="14">
        <v>0.39854851322088197</v>
      </c>
      <c r="BO9" s="14">
        <v>0.47097113072559399</v>
      </c>
      <c r="BP9" s="14">
        <v>0.41592240386211299</v>
      </c>
      <c r="BQ9" s="14">
        <v>0.307380556501823</v>
      </c>
      <c r="BR9" s="14">
        <v>0.369089710520906</v>
      </c>
      <c r="BS9" s="14">
        <v>0.44657219615027</v>
      </c>
      <c r="BT9" s="14">
        <v>0.41359158287041298</v>
      </c>
      <c r="BU9" s="14">
        <v>0.41424019766387099</v>
      </c>
      <c r="BV9" s="14"/>
      <c r="BW9" s="14">
        <v>0.39586459362357901</v>
      </c>
      <c r="BX9" s="14">
        <v>0.43887104485709899</v>
      </c>
      <c r="BY9" s="14"/>
      <c r="BZ9" s="14">
        <v>0.42124663090322101</v>
      </c>
      <c r="CA9" s="14">
        <v>0.42966865708832902</v>
      </c>
      <c r="CB9" s="14"/>
      <c r="CC9" s="14">
        <v>0.42384167954857399</v>
      </c>
      <c r="CD9" s="14">
        <v>0.42527217702859599</v>
      </c>
    </row>
    <row r="10" spans="2:82" ht="30" x14ac:dyDescent="0.25">
      <c r="B10" s="15" t="s">
        <v>102</v>
      </c>
      <c r="C10" s="14">
        <v>0.52860168057767598</v>
      </c>
      <c r="D10" s="14">
        <v>0.52248418695120302</v>
      </c>
      <c r="E10" s="14">
        <v>0.53458524960005405</v>
      </c>
      <c r="F10" s="14"/>
      <c r="G10" s="14">
        <v>0.51297228341729795</v>
      </c>
      <c r="H10" s="14">
        <v>0.55611809931191702</v>
      </c>
      <c r="I10" s="14">
        <v>0.50479791987601397</v>
      </c>
      <c r="J10" s="14"/>
      <c r="K10" s="14">
        <v>0.56404201081719996</v>
      </c>
      <c r="L10" s="14">
        <v>0.53620874834366505</v>
      </c>
      <c r="M10" s="14">
        <v>0.50304446698862604</v>
      </c>
      <c r="N10" s="14">
        <v>0.47366523094449597</v>
      </c>
      <c r="O10" s="14"/>
      <c r="P10" s="14">
        <v>0.55805137424439899</v>
      </c>
      <c r="Q10" s="14">
        <v>0.55295288515866903</v>
      </c>
      <c r="R10" s="14">
        <v>0.51354159484058903</v>
      </c>
      <c r="S10" s="14">
        <v>0.513821628424593</v>
      </c>
      <c r="T10" s="14">
        <v>0.52784491941514999</v>
      </c>
      <c r="U10" s="14"/>
      <c r="V10" s="14">
        <v>0.53209450557600702</v>
      </c>
      <c r="W10" s="14">
        <v>0.49045721724664099</v>
      </c>
      <c r="X10" s="14">
        <v>0.558940802701406</v>
      </c>
      <c r="Y10" s="14"/>
      <c r="Z10" s="14">
        <v>0.53217760418203897</v>
      </c>
      <c r="AA10" s="14">
        <v>0.52549903310405899</v>
      </c>
      <c r="AB10" s="14"/>
      <c r="AC10" s="14">
        <v>0.50074824833531095</v>
      </c>
      <c r="AD10" s="14">
        <v>0.51218823422217397</v>
      </c>
      <c r="AE10" s="14">
        <v>0.52685056534969699</v>
      </c>
      <c r="AF10" s="14">
        <v>0.54151310778150397</v>
      </c>
      <c r="AG10" s="14"/>
      <c r="AH10" s="14">
        <v>0.54471229564708301</v>
      </c>
      <c r="AI10" s="14">
        <v>0.52135232908198803</v>
      </c>
      <c r="AJ10" s="14">
        <v>0.52334203459078998</v>
      </c>
      <c r="AK10" s="14">
        <v>0.56092969643545898</v>
      </c>
      <c r="AL10" s="14"/>
      <c r="AM10" s="14">
        <v>0.55693569910009699</v>
      </c>
      <c r="AN10" s="14">
        <v>0.55512070780426404</v>
      </c>
      <c r="AO10" s="14">
        <v>0.53681432598351597</v>
      </c>
      <c r="AP10" s="14">
        <v>0.51468386261628396</v>
      </c>
      <c r="AQ10" s="14"/>
      <c r="AR10" s="14">
        <v>0.53766952732736195</v>
      </c>
      <c r="AS10" s="14">
        <v>0.53560837762423397</v>
      </c>
      <c r="AT10" s="14">
        <v>0.55340286361507895</v>
      </c>
      <c r="AU10" s="14">
        <v>0.56625775136565903</v>
      </c>
      <c r="AV10" s="14"/>
      <c r="AW10" s="14">
        <v>0.542355061748518</v>
      </c>
      <c r="AX10" s="14">
        <v>0.52573412165828004</v>
      </c>
      <c r="AY10" s="14">
        <v>0.51684245617228397</v>
      </c>
      <c r="AZ10" s="14">
        <v>0.57094855664075095</v>
      </c>
      <c r="BA10" s="14"/>
      <c r="BB10" s="14">
        <v>0.53056617287544505</v>
      </c>
      <c r="BC10" s="14">
        <v>0.58742560812239797</v>
      </c>
      <c r="BD10" s="14">
        <v>0.62092763805976003</v>
      </c>
      <c r="BE10" s="14"/>
      <c r="BF10" s="14">
        <v>0.53124465822751599</v>
      </c>
      <c r="BG10" s="14">
        <v>0.52393434159021102</v>
      </c>
      <c r="BH10" s="14">
        <v>0.53170262527576995</v>
      </c>
      <c r="BI10" s="14"/>
      <c r="BJ10" s="14">
        <v>0.531710492430992</v>
      </c>
      <c r="BK10" s="14">
        <v>0.49445405970513501</v>
      </c>
      <c r="BL10" s="14">
        <v>0.59593401422537096</v>
      </c>
      <c r="BM10" s="14"/>
      <c r="BN10" s="14">
        <v>0.51702066941031899</v>
      </c>
      <c r="BO10" s="14">
        <v>0.475045499432936</v>
      </c>
      <c r="BP10" s="14">
        <v>0.56000835495190804</v>
      </c>
      <c r="BQ10" s="14">
        <v>0.58063533996099903</v>
      </c>
      <c r="BR10" s="14">
        <v>0.59296428843097704</v>
      </c>
      <c r="BS10" s="14">
        <v>0.51260811246058002</v>
      </c>
      <c r="BT10" s="14">
        <v>0.55039693701755898</v>
      </c>
      <c r="BU10" s="14">
        <v>0.54413793376778796</v>
      </c>
      <c r="BV10" s="14"/>
      <c r="BW10" s="14">
        <v>0.55408553772755997</v>
      </c>
      <c r="BX10" s="14">
        <v>0.50786473893900796</v>
      </c>
      <c r="BY10" s="14"/>
      <c r="BZ10" s="14">
        <v>0.53892389054643997</v>
      </c>
      <c r="CA10" s="14">
        <v>0.52878257757328195</v>
      </c>
      <c r="CB10" s="14"/>
      <c r="CC10" s="14">
        <v>0.53349753004344003</v>
      </c>
      <c r="CD10" s="14">
        <v>0.53655431189210001</v>
      </c>
    </row>
    <row r="11" spans="2:82" x14ac:dyDescent="0.25">
      <c r="B11" s="15" t="s">
        <v>103</v>
      </c>
      <c r="C11" s="20">
        <v>5.1822100545961099E-2</v>
      </c>
      <c r="D11" s="20">
        <v>4.80481434731128E-2</v>
      </c>
      <c r="E11" s="20">
        <v>5.5647830762880199E-2</v>
      </c>
      <c r="F11" s="20"/>
      <c r="G11" s="20">
        <v>5.4471669085090303E-2</v>
      </c>
      <c r="H11" s="20">
        <v>4.2003466059417301E-2</v>
      </c>
      <c r="I11" s="20">
        <v>6.6178155105658901E-2</v>
      </c>
      <c r="J11" s="20"/>
      <c r="K11" s="20">
        <v>3.4693522145561199E-2</v>
      </c>
      <c r="L11" s="20">
        <v>4.2799767696758001E-2</v>
      </c>
      <c r="M11" s="20">
        <v>8.3703335876050999E-2</v>
      </c>
      <c r="N11" s="20">
        <v>6.5820036343246999E-2</v>
      </c>
      <c r="O11" s="20"/>
      <c r="P11" s="20">
        <v>5.7249877639139697E-2</v>
      </c>
      <c r="Q11" s="20">
        <v>5.5797696257260797E-2</v>
      </c>
      <c r="R11" s="20">
        <v>5.6279310498139001E-2</v>
      </c>
      <c r="S11" s="20">
        <v>4.4602924085227397E-2</v>
      </c>
      <c r="T11" s="20">
        <v>5.0325078192373397E-2</v>
      </c>
      <c r="U11" s="20"/>
      <c r="V11" s="20">
        <v>3.7711465212827699E-2</v>
      </c>
      <c r="W11" s="20">
        <v>5.3121750181203103E-2</v>
      </c>
      <c r="X11" s="20">
        <v>9.5808919043354507E-2</v>
      </c>
      <c r="Y11" s="20"/>
      <c r="Z11" s="20">
        <v>3.5246947386531703E-2</v>
      </c>
      <c r="AA11" s="20">
        <v>6.6203519939863606E-2</v>
      </c>
      <c r="AB11" s="20"/>
      <c r="AC11" s="20">
        <v>8.8506705293798796E-2</v>
      </c>
      <c r="AD11" s="20">
        <v>6.2466767168011299E-2</v>
      </c>
      <c r="AE11" s="20">
        <v>4.4705709420775702E-2</v>
      </c>
      <c r="AF11" s="20">
        <v>3.8487573313313699E-2</v>
      </c>
      <c r="AG11" s="20"/>
      <c r="AH11" s="20">
        <v>6.7084028265205306E-2</v>
      </c>
      <c r="AI11" s="20">
        <v>5.4989457372498003E-2</v>
      </c>
      <c r="AJ11" s="20">
        <v>4.6947374654262901E-2</v>
      </c>
      <c r="AK11" s="20">
        <v>2.7851159983570899E-2</v>
      </c>
      <c r="AL11" s="20"/>
      <c r="AM11" s="20">
        <v>5.3326978442638798E-2</v>
      </c>
      <c r="AN11" s="20">
        <v>5.1933694009307099E-2</v>
      </c>
      <c r="AO11" s="20">
        <v>3.4809898684770697E-2</v>
      </c>
      <c r="AP11" s="20">
        <v>4.4379883678944201E-2</v>
      </c>
      <c r="AQ11" s="20"/>
      <c r="AR11" s="20">
        <v>5.5871678327310902E-2</v>
      </c>
      <c r="AS11" s="20">
        <v>4.3652469842501401E-2</v>
      </c>
      <c r="AT11" s="20">
        <v>1.8433772109888499E-2</v>
      </c>
      <c r="AU11" s="20">
        <v>2.2731720561526898E-2</v>
      </c>
      <c r="AV11" s="20"/>
      <c r="AW11" s="20">
        <v>5.4584411776707101E-2</v>
      </c>
      <c r="AX11" s="20">
        <v>6.16769293280333E-2</v>
      </c>
      <c r="AY11" s="20">
        <v>4.4400584977692399E-2</v>
      </c>
      <c r="AZ11" s="20">
        <v>1.82921498803565E-2</v>
      </c>
      <c r="BA11" s="20"/>
      <c r="BB11" s="20">
        <v>5.51895380180022E-2</v>
      </c>
      <c r="BC11" s="20">
        <v>1.06809998145937E-2</v>
      </c>
      <c r="BD11" s="20">
        <v>8.3117332013610296E-2</v>
      </c>
      <c r="BE11" s="20"/>
      <c r="BF11" s="20">
        <v>3.78961829308797E-2</v>
      </c>
      <c r="BG11" s="20">
        <v>6.7748521944931597E-2</v>
      </c>
      <c r="BH11" s="20">
        <v>4.1970686607787397E-2</v>
      </c>
      <c r="BI11" s="20"/>
      <c r="BJ11" s="20">
        <v>5.9893963804169899E-2</v>
      </c>
      <c r="BK11" s="20">
        <v>3.98018663741527E-2</v>
      </c>
      <c r="BL11" s="20">
        <v>4.3697800028903701E-2</v>
      </c>
      <c r="BM11" s="20"/>
      <c r="BN11" s="20">
        <v>8.4430817368798705E-2</v>
      </c>
      <c r="BO11" s="20">
        <v>5.3983369841470098E-2</v>
      </c>
      <c r="BP11" s="20">
        <v>2.4069241185978599E-2</v>
      </c>
      <c r="BQ11" s="20">
        <v>0.111984103537179</v>
      </c>
      <c r="BR11" s="20">
        <v>3.7946001048116899E-2</v>
      </c>
      <c r="BS11" s="20">
        <v>4.0819691389149503E-2</v>
      </c>
      <c r="BT11" s="20">
        <v>3.6011480112028101E-2</v>
      </c>
      <c r="BU11" s="20">
        <v>4.1621868568340797E-2</v>
      </c>
      <c r="BV11" s="20"/>
      <c r="BW11" s="20">
        <v>5.0049868648861302E-2</v>
      </c>
      <c r="BX11" s="20">
        <v>5.3264216203892802E-2</v>
      </c>
      <c r="BY11" s="20"/>
      <c r="BZ11" s="20">
        <v>3.9829478550338901E-2</v>
      </c>
      <c r="CA11" s="20">
        <v>4.1548765338389103E-2</v>
      </c>
      <c r="CB11" s="20"/>
      <c r="CC11" s="20">
        <v>4.2660790407985497E-2</v>
      </c>
      <c r="CD11" s="20">
        <v>3.8173511079303703E-2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D16"/>
  <sheetViews>
    <sheetView showGridLines="0" topLeftCell="A5"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115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0.92008029538743896</v>
      </c>
      <c r="D9" s="14">
        <v>0.92107035123118597</v>
      </c>
      <c r="E9" s="14">
        <v>0.91901039528639505</v>
      </c>
      <c r="F9" s="14"/>
      <c r="G9" s="14">
        <v>0.91329486258602799</v>
      </c>
      <c r="H9" s="14">
        <v>0.92990359597138295</v>
      </c>
      <c r="I9" s="14">
        <v>0.91399696515291495</v>
      </c>
      <c r="J9" s="14"/>
      <c r="K9" s="14">
        <v>0.93746740492935998</v>
      </c>
      <c r="L9" s="14">
        <v>0.92168528013884898</v>
      </c>
      <c r="M9" s="14">
        <v>0.91610397050200099</v>
      </c>
      <c r="N9" s="14">
        <v>0.898615389852646</v>
      </c>
      <c r="O9" s="14"/>
      <c r="P9" s="14">
        <v>0.91426735458207198</v>
      </c>
      <c r="Q9" s="14">
        <v>0.93144868194559005</v>
      </c>
      <c r="R9" s="14">
        <v>0.91308831498918297</v>
      </c>
      <c r="S9" s="14">
        <v>0.92211390676429095</v>
      </c>
      <c r="T9" s="14">
        <v>0.92004989308449303</v>
      </c>
      <c r="U9" s="14"/>
      <c r="V9" s="14">
        <v>0.92741152967590501</v>
      </c>
      <c r="W9" s="14">
        <v>0.91990339875235805</v>
      </c>
      <c r="X9" s="14">
        <v>0.896683578745752</v>
      </c>
      <c r="Y9" s="14"/>
      <c r="Z9" s="14">
        <v>0.93126689701281296</v>
      </c>
      <c r="AA9" s="14">
        <v>0.91037424875127204</v>
      </c>
      <c r="AB9" s="14"/>
      <c r="AC9" s="14">
        <v>0.94592462237616504</v>
      </c>
      <c r="AD9" s="14">
        <v>0.899804039277185</v>
      </c>
      <c r="AE9" s="14">
        <v>0.91222774389397798</v>
      </c>
      <c r="AF9" s="14">
        <v>0.94347227154931101</v>
      </c>
      <c r="AG9" s="14"/>
      <c r="AH9" s="14">
        <v>0.92046299433744405</v>
      </c>
      <c r="AI9" s="14">
        <v>0.91069165590317702</v>
      </c>
      <c r="AJ9" s="14">
        <v>0.93420163069973905</v>
      </c>
      <c r="AK9" s="14">
        <v>0.94098285284272098</v>
      </c>
      <c r="AL9" s="14"/>
      <c r="AM9" s="14">
        <v>0.89928411268951602</v>
      </c>
      <c r="AN9" s="14">
        <v>0.94426788000070505</v>
      </c>
      <c r="AO9" s="14">
        <v>0.92649282813400702</v>
      </c>
      <c r="AP9" s="14">
        <v>0.92999725600918803</v>
      </c>
      <c r="AQ9" s="14"/>
      <c r="AR9" s="14">
        <v>0.92166062225579104</v>
      </c>
      <c r="AS9" s="14">
        <v>0.94969591358695704</v>
      </c>
      <c r="AT9" s="14">
        <v>0.89667905774035495</v>
      </c>
      <c r="AU9" s="14">
        <v>0.93084347751136798</v>
      </c>
      <c r="AV9" s="14"/>
      <c r="AW9" s="14">
        <v>0.91223467522781998</v>
      </c>
      <c r="AX9" s="14">
        <v>0.922720964738176</v>
      </c>
      <c r="AY9" s="14">
        <v>0.92796318362776098</v>
      </c>
      <c r="AZ9" s="14">
        <v>0.881310594111125</v>
      </c>
      <c r="BA9" s="14"/>
      <c r="BB9" s="14">
        <v>0.92132358921534097</v>
      </c>
      <c r="BC9" s="14">
        <v>0.92995159805350003</v>
      </c>
      <c r="BD9" s="14">
        <v>0.92650626476471998</v>
      </c>
      <c r="BE9" s="14"/>
      <c r="BF9" s="14">
        <v>0.92281659194003396</v>
      </c>
      <c r="BG9" s="14">
        <v>0.926123460786199</v>
      </c>
      <c r="BH9" s="14">
        <v>0.92348837300217901</v>
      </c>
      <c r="BI9" s="14"/>
      <c r="BJ9" s="14">
        <v>0.92007561050725195</v>
      </c>
      <c r="BK9" s="14">
        <v>0.94445561148985602</v>
      </c>
      <c r="BL9" s="14">
        <v>0.91679968453596805</v>
      </c>
      <c r="BM9" s="14"/>
      <c r="BN9" s="14">
        <v>0.89796861321848798</v>
      </c>
      <c r="BO9" s="14">
        <v>0.902999786922141</v>
      </c>
      <c r="BP9" s="14">
        <v>0.95994102970267203</v>
      </c>
      <c r="BQ9" s="14">
        <v>0.90168873001660099</v>
      </c>
      <c r="BR9" s="14">
        <v>0.940878107587652</v>
      </c>
      <c r="BS9" s="14">
        <v>0.92390024567488604</v>
      </c>
      <c r="BT9" s="14">
        <v>0.954646826883221</v>
      </c>
      <c r="BU9" s="14">
        <v>0.92790788932800305</v>
      </c>
      <c r="BV9" s="14"/>
      <c r="BW9" s="14">
        <v>0.93567663860285999</v>
      </c>
      <c r="BX9" s="14">
        <v>0.90738910593630495</v>
      </c>
      <c r="BY9" s="14"/>
      <c r="BZ9" s="14">
        <v>0.93017900251594399</v>
      </c>
      <c r="CA9" s="14">
        <v>0.91899238282617302</v>
      </c>
      <c r="CB9" s="14"/>
      <c r="CC9" s="14">
        <v>0.92404198015908401</v>
      </c>
      <c r="CD9" s="14">
        <v>0.92772811246009301</v>
      </c>
    </row>
    <row r="10" spans="2:82" ht="30" x14ac:dyDescent="0.25">
      <c r="B10" s="15" t="s">
        <v>102</v>
      </c>
      <c r="C10" s="14">
        <v>6.3529319983097701E-2</v>
      </c>
      <c r="D10" s="14">
        <v>6.5087359694063499E-2</v>
      </c>
      <c r="E10" s="14">
        <v>6.2034749643711501E-2</v>
      </c>
      <c r="F10" s="14"/>
      <c r="G10" s="14">
        <v>6.8090047330945605E-2</v>
      </c>
      <c r="H10" s="14">
        <v>5.9952838589852002E-2</v>
      </c>
      <c r="I10" s="14">
        <v>6.1558367459006703E-2</v>
      </c>
      <c r="J10" s="14"/>
      <c r="K10" s="14">
        <v>5.8108379185395402E-2</v>
      </c>
      <c r="L10" s="14">
        <v>6.4272287556291094E-2</v>
      </c>
      <c r="M10" s="14">
        <v>6.1489012902354701E-2</v>
      </c>
      <c r="N10" s="14">
        <v>6.8442514729397996E-2</v>
      </c>
      <c r="O10" s="14"/>
      <c r="P10" s="14">
        <v>7.1625598928474102E-2</v>
      </c>
      <c r="Q10" s="14">
        <v>4.9853603249359599E-2</v>
      </c>
      <c r="R10" s="14">
        <v>6.2980294877199999E-2</v>
      </c>
      <c r="S10" s="14">
        <v>6.6405275158934698E-2</v>
      </c>
      <c r="T10" s="14">
        <v>6.5368371496410005E-2</v>
      </c>
      <c r="U10" s="14"/>
      <c r="V10" s="14">
        <v>6.02117829007957E-2</v>
      </c>
      <c r="W10" s="14">
        <v>6.32650581758811E-2</v>
      </c>
      <c r="X10" s="14">
        <v>7.4492127539458594E-2</v>
      </c>
      <c r="Y10" s="14"/>
      <c r="Z10" s="14">
        <v>5.5880190249415401E-2</v>
      </c>
      <c r="AA10" s="14">
        <v>7.0166081745740794E-2</v>
      </c>
      <c r="AB10" s="14"/>
      <c r="AC10" s="14">
        <v>2.2011148389138001E-2</v>
      </c>
      <c r="AD10" s="14">
        <v>7.4654139828867802E-2</v>
      </c>
      <c r="AE10" s="14">
        <v>6.8222944639906594E-2</v>
      </c>
      <c r="AF10" s="14">
        <v>5.5063153183698602E-2</v>
      </c>
      <c r="AG10" s="14"/>
      <c r="AH10" s="14">
        <v>6.1303686456107703E-2</v>
      </c>
      <c r="AI10" s="14">
        <v>7.03381683584864E-2</v>
      </c>
      <c r="AJ10" s="14">
        <v>5.4606872783008097E-2</v>
      </c>
      <c r="AK10" s="14">
        <v>5.9017147157279397E-2</v>
      </c>
      <c r="AL10" s="14"/>
      <c r="AM10" s="14">
        <v>9.4882554525443599E-2</v>
      </c>
      <c r="AN10" s="14">
        <v>4.29541439141694E-2</v>
      </c>
      <c r="AO10" s="14">
        <v>6.0663618063381899E-2</v>
      </c>
      <c r="AP10" s="14">
        <v>5.6039512937552202E-2</v>
      </c>
      <c r="AQ10" s="14"/>
      <c r="AR10" s="14">
        <v>5.9314667590418597E-2</v>
      </c>
      <c r="AS10" s="14">
        <v>4.3831912720234602E-2</v>
      </c>
      <c r="AT10" s="14">
        <v>9.7249380593663004E-2</v>
      </c>
      <c r="AU10" s="14">
        <v>6.9156522488632299E-2</v>
      </c>
      <c r="AV10" s="14"/>
      <c r="AW10" s="14">
        <v>6.1776835180701602E-2</v>
      </c>
      <c r="AX10" s="14">
        <v>6.1876855052376598E-2</v>
      </c>
      <c r="AY10" s="14">
        <v>5.9187765262097999E-2</v>
      </c>
      <c r="AZ10" s="14">
        <v>0.10959680295342999</v>
      </c>
      <c r="BA10" s="14"/>
      <c r="BB10" s="14">
        <v>6.7009752672881395E-2</v>
      </c>
      <c r="BC10" s="14">
        <v>7.0048401946499805E-2</v>
      </c>
      <c r="BD10" s="14">
        <v>3.6890981529818297E-2</v>
      </c>
      <c r="BE10" s="14"/>
      <c r="BF10" s="14">
        <v>6.8161969237013995E-2</v>
      </c>
      <c r="BG10" s="14">
        <v>4.9579356125546099E-2</v>
      </c>
      <c r="BH10" s="14">
        <v>6.1655483699829101E-2</v>
      </c>
      <c r="BI10" s="14"/>
      <c r="BJ10" s="14">
        <v>6.2968791302937602E-2</v>
      </c>
      <c r="BK10" s="14">
        <v>4.7938213140935902E-2</v>
      </c>
      <c r="BL10" s="14">
        <v>7.8423256451339296E-2</v>
      </c>
      <c r="BM10" s="14"/>
      <c r="BN10" s="14">
        <v>8.1024139685251698E-2</v>
      </c>
      <c r="BO10" s="14">
        <v>7.7636982336477506E-2</v>
      </c>
      <c r="BP10" s="14">
        <v>4.0058970297327502E-2</v>
      </c>
      <c r="BQ10" s="14">
        <v>8.6309317053958903E-2</v>
      </c>
      <c r="BR10" s="14">
        <v>4.6627619725272899E-2</v>
      </c>
      <c r="BS10" s="14">
        <v>6.9952292351844803E-2</v>
      </c>
      <c r="BT10" s="14">
        <v>2.72347703704638E-2</v>
      </c>
      <c r="BU10" s="14">
        <v>6.0203152312354097E-2</v>
      </c>
      <c r="BV10" s="14"/>
      <c r="BW10" s="14">
        <v>5.7711092512042199E-2</v>
      </c>
      <c r="BX10" s="14">
        <v>6.8263777675202406E-2</v>
      </c>
      <c r="BY10" s="14"/>
      <c r="BZ10" s="14">
        <v>6.28877154996349E-2</v>
      </c>
      <c r="CA10" s="14">
        <v>6.7006361216182406E-2</v>
      </c>
      <c r="CB10" s="14"/>
      <c r="CC10" s="14">
        <v>6.7744057983084804E-2</v>
      </c>
      <c r="CD10" s="14">
        <v>6.0994436389224499E-2</v>
      </c>
    </row>
    <row r="11" spans="2:82" x14ac:dyDescent="0.25">
      <c r="B11" s="15" t="s">
        <v>103</v>
      </c>
      <c r="C11" s="20">
        <v>1.6390384629463899E-2</v>
      </c>
      <c r="D11" s="20">
        <v>1.3842289074750999E-2</v>
      </c>
      <c r="E11" s="20">
        <v>1.8954855069893299E-2</v>
      </c>
      <c r="F11" s="20"/>
      <c r="G11" s="20">
        <v>1.8615090083026701E-2</v>
      </c>
      <c r="H11" s="20">
        <v>1.0143565438765101E-2</v>
      </c>
      <c r="I11" s="20">
        <v>2.44446673880786E-2</v>
      </c>
      <c r="J11" s="20"/>
      <c r="K11" s="20">
        <v>4.4242158852450704E-3</v>
      </c>
      <c r="L11" s="20">
        <v>1.40424323048599E-2</v>
      </c>
      <c r="M11" s="20">
        <v>2.24070165956444E-2</v>
      </c>
      <c r="N11" s="20">
        <v>3.29420954179558E-2</v>
      </c>
      <c r="O11" s="20"/>
      <c r="P11" s="20">
        <v>1.41070464894541E-2</v>
      </c>
      <c r="Q11" s="20">
        <v>1.869771480505E-2</v>
      </c>
      <c r="R11" s="20">
        <v>2.3931390133617399E-2</v>
      </c>
      <c r="S11" s="20">
        <v>1.1480818076773799E-2</v>
      </c>
      <c r="T11" s="20">
        <v>1.45817354190972E-2</v>
      </c>
      <c r="U11" s="20"/>
      <c r="V11" s="20">
        <v>1.23766874232989E-2</v>
      </c>
      <c r="W11" s="20">
        <v>1.68315430717608E-2</v>
      </c>
      <c r="X11" s="20">
        <v>2.8824293714788798E-2</v>
      </c>
      <c r="Y11" s="20"/>
      <c r="Z11" s="20">
        <v>1.28529127377713E-2</v>
      </c>
      <c r="AA11" s="20">
        <v>1.9459669502987401E-2</v>
      </c>
      <c r="AB11" s="20"/>
      <c r="AC11" s="20">
        <v>3.2064229234696602E-2</v>
      </c>
      <c r="AD11" s="20">
        <v>2.5541820893946899E-2</v>
      </c>
      <c r="AE11" s="20">
        <v>1.95493114661154E-2</v>
      </c>
      <c r="AF11" s="20">
        <v>1.4645752669900001E-3</v>
      </c>
      <c r="AG11" s="20"/>
      <c r="AH11" s="20">
        <v>1.82333192064482E-2</v>
      </c>
      <c r="AI11" s="20">
        <v>1.89701757383362E-2</v>
      </c>
      <c r="AJ11" s="20">
        <v>1.1191496517253E-2</v>
      </c>
      <c r="AK11" s="20">
        <v>0</v>
      </c>
      <c r="AL11" s="20"/>
      <c r="AM11" s="20">
        <v>5.83333278504023E-3</v>
      </c>
      <c r="AN11" s="20">
        <v>1.27779760851255E-2</v>
      </c>
      <c r="AO11" s="20">
        <v>1.28435538026115E-2</v>
      </c>
      <c r="AP11" s="20">
        <v>1.39632310532602E-2</v>
      </c>
      <c r="AQ11" s="20"/>
      <c r="AR11" s="20">
        <v>1.9024710153791001E-2</v>
      </c>
      <c r="AS11" s="20">
        <v>6.4721736928085001E-3</v>
      </c>
      <c r="AT11" s="20">
        <v>6.0715616659821198E-3</v>
      </c>
      <c r="AU11" s="20">
        <v>0</v>
      </c>
      <c r="AV11" s="20"/>
      <c r="AW11" s="20">
        <v>2.59884895914788E-2</v>
      </c>
      <c r="AX11" s="20">
        <v>1.5402180209447299E-2</v>
      </c>
      <c r="AY11" s="20">
        <v>1.28490511101406E-2</v>
      </c>
      <c r="AZ11" s="20">
        <v>9.0926029354457608E-3</v>
      </c>
      <c r="BA11" s="20"/>
      <c r="BB11" s="20">
        <v>1.1666658111777301E-2</v>
      </c>
      <c r="BC11" s="20">
        <v>0</v>
      </c>
      <c r="BD11" s="20">
        <v>3.6602753705461698E-2</v>
      </c>
      <c r="BE11" s="20"/>
      <c r="BF11" s="20">
        <v>9.0214388229516301E-3</v>
      </c>
      <c r="BG11" s="20">
        <v>2.4297183088255299E-2</v>
      </c>
      <c r="BH11" s="20">
        <v>1.48561432979918E-2</v>
      </c>
      <c r="BI11" s="20"/>
      <c r="BJ11" s="20">
        <v>1.69555981898101E-2</v>
      </c>
      <c r="BK11" s="20">
        <v>7.6061753692075202E-3</v>
      </c>
      <c r="BL11" s="20">
        <v>4.7770590126922597E-3</v>
      </c>
      <c r="BM11" s="20"/>
      <c r="BN11" s="20">
        <v>2.1007247096260801E-2</v>
      </c>
      <c r="BO11" s="20">
        <v>1.9363230741381798E-2</v>
      </c>
      <c r="BP11" s="20">
        <v>0</v>
      </c>
      <c r="BQ11" s="20">
        <v>1.2001952929440399E-2</v>
      </c>
      <c r="BR11" s="20">
        <v>1.2494272687074801E-2</v>
      </c>
      <c r="BS11" s="20">
        <v>6.1474619732695898E-3</v>
      </c>
      <c r="BT11" s="20">
        <v>1.81184027463153E-2</v>
      </c>
      <c r="BU11" s="20">
        <v>1.18889583596428E-2</v>
      </c>
      <c r="BV11" s="20"/>
      <c r="BW11" s="20">
        <v>6.6122688850982101E-3</v>
      </c>
      <c r="BX11" s="20">
        <v>2.4347116388493E-2</v>
      </c>
      <c r="BY11" s="20"/>
      <c r="BZ11" s="20">
        <v>6.9332819844209097E-3</v>
      </c>
      <c r="CA11" s="20">
        <v>1.4001255957644201E-2</v>
      </c>
      <c r="CB11" s="20"/>
      <c r="CC11" s="20">
        <v>8.2139618578317506E-3</v>
      </c>
      <c r="CD11" s="20">
        <v>1.1277451150682899E-2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D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121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116</v>
      </c>
      <c r="C9" s="14">
        <v>5.4631281609351198E-2</v>
      </c>
      <c r="D9" s="14">
        <v>6.9189782667475594E-2</v>
      </c>
      <c r="E9" s="14">
        <v>3.9804758485056498E-2</v>
      </c>
      <c r="F9" s="14"/>
      <c r="G9" s="14">
        <v>4.8587452720860499E-2</v>
      </c>
      <c r="H9" s="14">
        <v>5.8498882211777702E-2</v>
      </c>
      <c r="I9" s="14">
        <v>5.89891787521949E-2</v>
      </c>
      <c r="J9" s="14"/>
      <c r="K9" s="14">
        <v>9.7679235233814193E-2</v>
      </c>
      <c r="L9" s="14">
        <v>3.9009399223131097E-2</v>
      </c>
      <c r="M9" s="14">
        <v>2.5973827169700699E-2</v>
      </c>
      <c r="N9" s="14">
        <v>2.3805750733569601E-2</v>
      </c>
      <c r="O9" s="14"/>
      <c r="P9" s="14">
        <v>6.78530389173925E-2</v>
      </c>
      <c r="Q9" s="14">
        <v>4.4553119776516797E-2</v>
      </c>
      <c r="R9" s="14">
        <v>6.3026922693847104E-2</v>
      </c>
      <c r="S9" s="14">
        <v>5.1482590675180601E-2</v>
      </c>
      <c r="T9" s="14">
        <v>4.73961823694284E-2</v>
      </c>
      <c r="U9" s="14"/>
      <c r="V9" s="14">
        <v>6.6738972272185407E-2</v>
      </c>
      <c r="W9" s="14">
        <v>5.8576040027201001E-2</v>
      </c>
      <c r="X9" s="14">
        <v>1.13728252184504E-2</v>
      </c>
      <c r="Y9" s="14"/>
      <c r="Z9" s="14">
        <v>4.7468562883592802E-2</v>
      </c>
      <c r="AA9" s="14">
        <v>6.0846009220304802E-2</v>
      </c>
      <c r="AB9" s="14"/>
      <c r="AC9" s="14">
        <v>1.0963618577551E-2</v>
      </c>
      <c r="AD9" s="14">
        <v>6.80212368514859E-3</v>
      </c>
      <c r="AE9" s="14">
        <v>5.0900891763494098E-2</v>
      </c>
      <c r="AF9" s="14">
        <v>0.109589937422519</v>
      </c>
      <c r="AG9" s="14"/>
      <c r="AH9" s="14">
        <v>1.8030736400935599E-2</v>
      </c>
      <c r="AI9" s="14">
        <v>1.9019258115904301E-2</v>
      </c>
      <c r="AJ9" s="14">
        <v>6.4424849521948005E-2</v>
      </c>
      <c r="AK9" s="14">
        <v>0.184705743604655</v>
      </c>
      <c r="AL9" s="14"/>
      <c r="AM9" s="14">
        <v>2.9857468726986001E-2</v>
      </c>
      <c r="AN9" s="14">
        <v>4.9477724007263899E-2</v>
      </c>
      <c r="AO9" s="14">
        <v>6.6905522919434496E-2</v>
      </c>
      <c r="AP9" s="14">
        <v>7.7435273070660296E-2</v>
      </c>
      <c r="AQ9" s="14"/>
      <c r="AR9" s="14">
        <v>2.61931165726772E-2</v>
      </c>
      <c r="AS9" s="14">
        <v>6.9785066890070704E-2</v>
      </c>
      <c r="AT9" s="14">
        <v>0.14873297503441099</v>
      </c>
      <c r="AU9" s="14">
        <v>9.2584108922098299E-2</v>
      </c>
      <c r="AV9" s="14"/>
      <c r="AW9" s="14">
        <v>0</v>
      </c>
      <c r="AX9" s="14">
        <v>0</v>
      </c>
      <c r="AY9" s="14">
        <v>0</v>
      </c>
      <c r="AZ9" s="14">
        <v>1</v>
      </c>
      <c r="BA9" s="14"/>
      <c r="BB9" s="14">
        <v>0.12029961385662701</v>
      </c>
      <c r="BC9" s="14">
        <v>0.12480895371530799</v>
      </c>
      <c r="BD9" s="14">
        <v>0</v>
      </c>
      <c r="BE9" s="14"/>
      <c r="BF9" s="14">
        <v>8.6051899140655905E-2</v>
      </c>
      <c r="BG9" s="14">
        <v>2.34604015679395E-2</v>
      </c>
      <c r="BH9" s="14">
        <v>2.4604623927053301E-2</v>
      </c>
      <c r="BI9" s="14"/>
      <c r="BJ9" s="14">
        <v>6.6917818537177598E-2</v>
      </c>
      <c r="BK9" s="14">
        <v>4.5618099765195499E-2</v>
      </c>
      <c r="BL9" s="14">
        <v>6.9431388426275401E-2</v>
      </c>
      <c r="BM9" s="14"/>
      <c r="BN9" s="14">
        <v>4.2580913874710198E-2</v>
      </c>
      <c r="BO9" s="14">
        <v>5.0402931822834299E-2</v>
      </c>
      <c r="BP9" s="14">
        <v>4.7980766831348498E-2</v>
      </c>
      <c r="BQ9" s="14">
        <v>0.12241271874178</v>
      </c>
      <c r="BR9" s="14">
        <v>4.83014939903397E-2</v>
      </c>
      <c r="BS9" s="14">
        <v>5.7196658190345001E-2</v>
      </c>
      <c r="BT9" s="14">
        <v>7.3327399819189898E-2</v>
      </c>
      <c r="BU9" s="14">
        <v>4.7789227360313401E-2</v>
      </c>
      <c r="BV9" s="14"/>
      <c r="BW9" s="14">
        <v>4.37785067881468E-2</v>
      </c>
      <c r="BX9" s="14">
        <v>6.3462494120128304E-2</v>
      </c>
      <c r="BY9" s="14"/>
      <c r="BZ9" s="14">
        <v>5.2745615356043801E-2</v>
      </c>
      <c r="CA9" s="14">
        <v>6.3884508993243799E-2</v>
      </c>
      <c r="CB9" s="14"/>
      <c r="CC9" s="14">
        <v>3.4713671331091697E-2</v>
      </c>
      <c r="CD9" s="14">
        <v>8.1177079753129405E-2</v>
      </c>
    </row>
    <row r="10" spans="2:82" ht="30" x14ac:dyDescent="0.25">
      <c r="B10" s="15" t="s">
        <v>117</v>
      </c>
      <c r="C10" s="14">
        <v>0.34716922044350401</v>
      </c>
      <c r="D10" s="14">
        <v>0.38715458550781601</v>
      </c>
      <c r="E10" s="14">
        <v>0.30753069734466398</v>
      </c>
      <c r="F10" s="14"/>
      <c r="G10" s="14">
        <v>0.320596534285359</v>
      </c>
      <c r="H10" s="14">
        <v>0.35140597261809697</v>
      </c>
      <c r="I10" s="14">
        <v>0.39189692824556499</v>
      </c>
      <c r="J10" s="14"/>
      <c r="K10" s="14">
        <v>0.47338154849964198</v>
      </c>
      <c r="L10" s="14">
        <v>0.32219606554326902</v>
      </c>
      <c r="M10" s="14">
        <v>0.335519928437434</v>
      </c>
      <c r="N10" s="14">
        <v>0.18400389570445499</v>
      </c>
      <c r="O10" s="14"/>
      <c r="P10" s="14">
        <v>0.34355634724133799</v>
      </c>
      <c r="Q10" s="14">
        <v>0.37566579698051</v>
      </c>
      <c r="R10" s="14">
        <v>0.34793903988837299</v>
      </c>
      <c r="S10" s="14">
        <v>0.346422231354925</v>
      </c>
      <c r="T10" s="14">
        <v>0.32361373851024</v>
      </c>
      <c r="U10" s="14"/>
      <c r="V10" s="14">
        <v>0.40100153646979803</v>
      </c>
      <c r="W10" s="14">
        <v>0.31636170885688902</v>
      </c>
      <c r="X10" s="14">
        <v>0.20753481346579</v>
      </c>
      <c r="Y10" s="14"/>
      <c r="Z10" s="14">
        <v>0.35655154518454202</v>
      </c>
      <c r="AA10" s="14">
        <v>0.33902865331312398</v>
      </c>
      <c r="AB10" s="14"/>
      <c r="AC10" s="14">
        <v>8.7392136209406807E-2</v>
      </c>
      <c r="AD10" s="14">
        <v>0.19348165294545999</v>
      </c>
      <c r="AE10" s="14">
        <v>0.33840466269643599</v>
      </c>
      <c r="AF10" s="14">
        <v>0.51587008720802596</v>
      </c>
      <c r="AG10" s="14"/>
      <c r="AH10" s="14">
        <v>0.19578303633241001</v>
      </c>
      <c r="AI10" s="14">
        <v>0.27309060469032498</v>
      </c>
      <c r="AJ10" s="14">
        <v>0.42901664529714301</v>
      </c>
      <c r="AK10" s="14">
        <v>0.55411899242366802</v>
      </c>
      <c r="AL10" s="14"/>
      <c r="AM10" s="14">
        <v>0.34417614023227999</v>
      </c>
      <c r="AN10" s="14">
        <v>0.334127553624812</v>
      </c>
      <c r="AO10" s="14">
        <v>0.34121908370790999</v>
      </c>
      <c r="AP10" s="14">
        <v>0.41617519451872897</v>
      </c>
      <c r="AQ10" s="14"/>
      <c r="AR10" s="14">
        <v>0.29780533348470201</v>
      </c>
      <c r="AS10" s="14">
        <v>0.43110154919944399</v>
      </c>
      <c r="AT10" s="14">
        <v>0.49594274798342203</v>
      </c>
      <c r="AU10" s="14">
        <v>0.409719962375028</v>
      </c>
      <c r="AV10" s="14"/>
      <c r="AW10" s="14">
        <v>0</v>
      </c>
      <c r="AX10" s="14">
        <v>0</v>
      </c>
      <c r="AY10" s="14">
        <v>1</v>
      </c>
      <c r="AZ10" s="14">
        <v>0</v>
      </c>
      <c r="BA10" s="14"/>
      <c r="BB10" s="14">
        <v>0.454849809564356</v>
      </c>
      <c r="BC10" s="14">
        <v>0.60193897950997599</v>
      </c>
      <c r="BD10" s="14">
        <v>0.110312406089195</v>
      </c>
      <c r="BE10" s="14"/>
      <c r="BF10" s="14">
        <v>0.42724833129790502</v>
      </c>
      <c r="BG10" s="14">
        <v>0.26791893647016402</v>
      </c>
      <c r="BH10" s="14">
        <v>0.30546340549227802</v>
      </c>
      <c r="BI10" s="14"/>
      <c r="BJ10" s="14">
        <v>0.38396693624776301</v>
      </c>
      <c r="BK10" s="14">
        <v>0.35649295738151598</v>
      </c>
      <c r="BL10" s="14">
        <v>0.34453161011893202</v>
      </c>
      <c r="BM10" s="14"/>
      <c r="BN10" s="14">
        <v>0.30179590793554101</v>
      </c>
      <c r="BO10" s="14">
        <v>0.36822593704234502</v>
      </c>
      <c r="BP10" s="14">
        <v>0.49616844729442</v>
      </c>
      <c r="BQ10" s="14">
        <v>0.33253671257256601</v>
      </c>
      <c r="BR10" s="14">
        <v>0.35819688577780401</v>
      </c>
      <c r="BS10" s="14">
        <v>0.34540394530477198</v>
      </c>
      <c r="BT10" s="14">
        <v>0.42087173646574999</v>
      </c>
      <c r="BU10" s="14">
        <v>0.33191486614093002</v>
      </c>
      <c r="BV10" s="14"/>
      <c r="BW10" s="14">
        <v>0.343673197610398</v>
      </c>
      <c r="BX10" s="14">
        <v>0.35001403396726299</v>
      </c>
      <c r="BY10" s="14"/>
      <c r="BZ10" s="14">
        <v>0.34103345312753702</v>
      </c>
      <c r="CA10" s="14">
        <v>0.38573329819227298</v>
      </c>
      <c r="CB10" s="14"/>
      <c r="CC10" s="14">
        <v>0.30712250239087702</v>
      </c>
      <c r="CD10" s="14">
        <v>0.413733617162171</v>
      </c>
    </row>
    <row r="11" spans="2:82" ht="60" x14ac:dyDescent="0.25">
      <c r="B11" s="15" t="s">
        <v>118</v>
      </c>
      <c r="C11" s="14">
        <v>0.38856340363713898</v>
      </c>
      <c r="D11" s="14">
        <v>0.36521707865944403</v>
      </c>
      <c r="E11" s="14">
        <v>0.41196089616772302</v>
      </c>
      <c r="F11" s="14"/>
      <c r="G11" s="14">
        <v>0.39054892107991701</v>
      </c>
      <c r="H11" s="14">
        <v>0.39571252510831101</v>
      </c>
      <c r="I11" s="14">
        <v>0.37027128921195501</v>
      </c>
      <c r="J11" s="14"/>
      <c r="K11" s="14">
        <v>0.32001971268215801</v>
      </c>
      <c r="L11" s="14">
        <v>0.43027178886930301</v>
      </c>
      <c r="M11" s="14">
        <v>0.447003600932046</v>
      </c>
      <c r="N11" s="14">
        <v>0.40223410908019502</v>
      </c>
      <c r="O11" s="14"/>
      <c r="P11" s="14">
        <v>0.38925223726421199</v>
      </c>
      <c r="Q11" s="14">
        <v>0.40836251260298301</v>
      </c>
      <c r="R11" s="14">
        <v>0.37376019764116902</v>
      </c>
      <c r="S11" s="14">
        <v>0.39804356897919702</v>
      </c>
      <c r="T11" s="14">
        <v>0.37262992774221199</v>
      </c>
      <c r="U11" s="14"/>
      <c r="V11" s="14">
        <v>0.38700584379290798</v>
      </c>
      <c r="W11" s="14">
        <v>0.38678693883995302</v>
      </c>
      <c r="X11" s="14">
        <v>0.39551149336646502</v>
      </c>
      <c r="Y11" s="14"/>
      <c r="Z11" s="14">
        <v>0.37088436612852999</v>
      </c>
      <c r="AA11" s="14">
        <v>0.40390260747111401</v>
      </c>
      <c r="AB11" s="14"/>
      <c r="AC11" s="14">
        <v>0.37950927261785999</v>
      </c>
      <c r="AD11" s="14">
        <v>0.428988964988751</v>
      </c>
      <c r="AE11" s="14">
        <v>0.44876873127794398</v>
      </c>
      <c r="AF11" s="14">
        <v>0.30359546376893598</v>
      </c>
      <c r="AG11" s="14"/>
      <c r="AH11" s="14">
        <v>0.40063619063525602</v>
      </c>
      <c r="AI11" s="14">
        <v>0.432066025683018</v>
      </c>
      <c r="AJ11" s="14">
        <v>0.40075426118627999</v>
      </c>
      <c r="AK11" s="14">
        <v>0.213020840799617</v>
      </c>
      <c r="AL11" s="14"/>
      <c r="AM11" s="14">
        <v>0.37665048430008802</v>
      </c>
      <c r="AN11" s="14">
        <v>0.45201072037286799</v>
      </c>
      <c r="AO11" s="14">
        <v>0.38980481070436501</v>
      </c>
      <c r="AP11" s="14">
        <v>0.35537135247443602</v>
      </c>
      <c r="AQ11" s="14"/>
      <c r="AR11" s="14">
        <v>0.46323852536169202</v>
      </c>
      <c r="AS11" s="14">
        <v>0.34333187001003401</v>
      </c>
      <c r="AT11" s="14">
        <v>0.26391497346966197</v>
      </c>
      <c r="AU11" s="14">
        <v>0.34728885586628799</v>
      </c>
      <c r="AV11" s="14"/>
      <c r="AW11" s="14">
        <v>0</v>
      </c>
      <c r="AX11" s="14">
        <v>1</v>
      </c>
      <c r="AY11" s="14">
        <v>0</v>
      </c>
      <c r="AZ11" s="14">
        <v>0</v>
      </c>
      <c r="BA11" s="14"/>
      <c r="BB11" s="14">
        <v>0.30298296987099299</v>
      </c>
      <c r="BC11" s="14">
        <v>0.24119135002865</v>
      </c>
      <c r="BD11" s="14">
        <v>0.45418577604652399</v>
      </c>
      <c r="BE11" s="14"/>
      <c r="BF11" s="14">
        <v>0.36013519848046399</v>
      </c>
      <c r="BG11" s="14">
        <v>0.39908923055477702</v>
      </c>
      <c r="BH11" s="14">
        <v>0.42109650366607898</v>
      </c>
      <c r="BI11" s="14"/>
      <c r="BJ11" s="14">
        <v>0.38280558958077898</v>
      </c>
      <c r="BK11" s="14">
        <v>0.396635410083508</v>
      </c>
      <c r="BL11" s="14">
        <v>0.38434698727156702</v>
      </c>
      <c r="BM11" s="14"/>
      <c r="BN11" s="14">
        <v>0.38457836320835298</v>
      </c>
      <c r="BO11" s="14">
        <v>0.39481892329227197</v>
      </c>
      <c r="BP11" s="14">
        <v>0.352587624067974</v>
      </c>
      <c r="BQ11" s="14">
        <v>0.37309820183389197</v>
      </c>
      <c r="BR11" s="14">
        <v>0.39431869153322902</v>
      </c>
      <c r="BS11" s="14">
        <v>0.40432394066725003</v>
      </c>
      <c r="BT11" s="14">
        <v>0.34248372418478201</v>
      </c>
      <c r="BU11" s="14">
        <v>0.40435976825390202</v>
      </c>
      <c r="BV11" s="14"/>
      <c r="BW11" s="14">
        <v>0.41399518781528</v>
      </c>
      <c r="BX11" s="14">
        <v>0.36786883526126501</v>
      </c>
      <c r="BY11" s="14"/>
      <c r="BZ11" s="14">
        <v>0.40636329897383</v>
      </c>
      <c r="CA11" s="14">
        <v>0.359649310545398</v>
      </c>
      <c r="CB11" s="14"/>
      <c r="CC11" s="14">
        <v>0.41140536887650903</v>
      </c>
      <c r="CD11" s="14">
        <v>0.36311122999131501</v>
      </c>
    </row>
    <row r="12" spans="2:82" ht="45" x14ac:dyDescent="0.25">
      <c r="B12" s="15" t="s">
        <v>119</v>
      </c>
      <c r="C12" s="14">
        <v>0.17411308468195699</v>
      </c>
      <c r="D12" s="14">
        <v>0.15533106855522899</v>
      </c>
      <c r="E12" s="14">
        <v>0.19272962401347399</v>
      </c>
      <c r="F12" s="14"/>
      <c r="G12" s="14">
        <v>0.198147479592481</v>
      </c>
      <c r="H12" s="14">
        <v>0.16119402782998399</v>
      </c>
      <c r="I12" s="14">
        <v>0.151854620219709</v>
      </c>
      <c r="J12" s="14"/>
      <c r="K12" s="14">
        <v>9.2886429238855803E-2</v>
      </c>
      <c r="L12" s="14">
        <v>0.178454603444272</v>
      </c>
      <c r="M12" s="14">
        <v>0.16525250713346101</v>
      </c>
      <c r="N12" s="14">
        <v>0.30722421413128997</v>
      </c>
      <c r="O12" s="14"/>
      <c r="P12" s="14">
        <v>0.170899629998849</v>
      </c>
      <c r="Q12" s="14">
        <v>0.133884475594888</v>
      </c>
      <c r="R12" s="14">
        <v>0.18050166670257201</v>
      </c>
      <c r="S12" s="14">
        <v>0.17587139546451</v>
      </c>
      <c r="T12" s="14">
        <v>0.202879683121093</v>
      </c>
      <c r="U12" s="14"/>
      <c r="V12" s="14">
        <v>0.122110441483042</v>
      </c>
      <c r="W12" s="14">
        <v>0.19471913907511701</v>
      </c>
      <c r="X12" s="14">
        <v>0.31897990240746699</v>
      </c>
      <c r="Y12" s="14"/>
      <c r="Z12" s="14">
        <v>0.19059198835517799</v>
      </c>
      <c r="AA12" s="14">
        <v>0.159815176083659</v>
      </c>
      <c r="AB12" s="14"/>
      <c r="AC12" s="14">
        <v>0.36666645070515902</v>
      </c>
      <c r="AD12" s="14">
        <v>0.30625467633213099</v>
      </c>
      <c r="AE12" s="14">
        <v>0.14033585604188301</v>
      </c>
      <c r="AF12" s="14">
        <v>6.6448609544424803E-2</v>
      </c>
      <c r="AG12" s="14"/>
      <c r="AH12" s="14">
        <v>0.31247225602895301</v>
      </c>
      <c r="AI12" s="14">
        <v>0.22564670292113301</v>
      </c>
      <c r="AJ12" s="14">
        <v>9.8248502703730395E-2</v>
      </c>
      <c r="AK12" s="14">
        <v>4.1168353909893998E-2</v>
      </c>
      <c r="AL12" s="14"/>
      <c r="AM12" s="14">
        <v>0.210390369832926</v>
      </c>
      <c r="AN12" s="14">
        <v>0.12579873735597699</v>
      </c>
      <c r="AO12" s="14">
        <v>0.18289184121990101</v>
      </c>
      <c r="AP12" s="14">
        <v>0.12688559384624701</v>
      </c>
      <c r="AQ12" s="14"/>
      <c r="AR12" s="14">
        <v>0.18132603274060899</v>
      </c>
      <c r="AS12" s="14">
        <v>0.12828120972536899</v>
      </c>
      <c r="AT12" s="14">
        <v>7.9176445670370396E-2</v>
      </c>
      <c r="AU12" s="14">
        <v>0.13262232318374101</v>
      </c>
      <c r="AV12" s="14"/>
      <c r="AW12" s="14">
        <v>0.83054917262712402</v>
      </c>
      <c r="AX12" s="14">
        <v>0</v>
      </c>
      <c r="AY12" s="14">
        <v>0</v>
      </c>
      <c r="AZ12" s="14">
        <v>0</v>
      </c>
      <c r="BA12" s="14"/>
      <c r="BB12" s="14">
        <v>0.107354753126506</v>
      </c>
      <c r="BC12" s="14">
        <v>2.67623538403584E-2</v>
      </c>
      <c r="BD12" s="14">
        <v>0.30559886807202702</v>
      </c>
      <c r="BE12" s="14"/>
      <c r="BF12" s="14">
        <v>0.10649480787025301</v>
      </c>
      <c r="BG12" s="14">
        <v>0.26209898609816701</v>
      </c>
      <c r="BH12" s="14">
        <v>0.199558444108037</v>
      </c>
      <c r="BI12" s="14"/>
      <c r="BJ12" s="14">
        <v>0.143343424519257</v>
      </c>
      <c r="BK12" s="14">
        <v>0.17098647317249299</v>
      </c>
      <c r="BL12" s="14">
        <v>0.18168781230832801</v>
      </c>
      <c r="BM12" s="14"/>
      <c r="BN12" s="14">
        <v>0.22557486169006499</v>
      </c>
      <c r="BO12" s="14">
        <v>0.16684081115798999</v>
      </c>
      <c r="BP12" s="14">
        <v>8.7476040411288994E-2</v>
      </c>
      <c r="BQ12" s="14">
        <v>0.14699597101887599</v>
      </c>
      <c r="BR12" s="14">
        <v>0.17420529057103801</v>
      </c>
      <c r="BS12" s="14">
        <v>0.162480044417809</v>
      </c>
      <c r="BT12" s="14">
        <v>0.117537244774416</v>
      </c>
      <c r="BU12" s="14">
        <v>0.17968849232030601</v>
      </c>
      <c r="BV12" s="14"/>
      <c r="BW12" s="14">
        <v>0.16742239490187399</v>
      </c>
      <c r="BX12" s="14">
        <v>0.17955748984699901</v>
      </c>
      <c r="BY12" s="14"/>
      <c r="BZ12" s="14">
        <v>0.16442435715665901</v>
      </c>
      <c r="CA12" s="14">
        <v>0.16435998701715501</v>
      </c>
      <c r="CB12" s="14"/>
      <c r="CC12" s="14">
        <v>0.206084117299901</v>
      </c>
      <c r="CD12" s="14">
        <v>0.119523220547312</v>
      </c>
    </row>
    <row r="13" spans="2:82" ht="60" x14ac:dyDescent="0.25">
      <c r="B13" s="15" t="s">
        <v>120</v>
      </c>
      <c r="C13" s="20">
        <v>3.5523009628048802E-2</v>
      </c>
      <c r="D13" s="20">
        <v>2.31074846100351E-2</v>
      </c>
      <c r="E13" s="20">
        <v>4.7974023989082397E-2</v>
      </c>
      <c r="F13" s="20"/>
      <c r="G13" s="20">
        <v>4.21196123213829E-2</v>
      </c>
      <c r="H13" s="20">
        <v>3.3188592231829801E-2</v>
      </c>
      <c r="I13" s="20">
        <v>2.6987983570575799E-2</v>
      </c>
      <c r="J13" s="20"/>
      <c r="K13" s="20">
        <v>1.6033074345530099E-2</v>
      </c>
      <c r="L13" s="20">
        <v>3.0068142920024701E-2</v>
      </c>
      <c r="M13" s="20">
        <v>2.6250136327357999E-2</v>
      </c>
      <c r="N13" s="20">
        <v>8.2732030350489996E-2</v>
      </c>
      <c r="O13" s="20"/>
      <c r="P13" s="20">
        <v>2.8438746578207399E-2</v>
      </c>
      <c r="Q13" s="20">
        <v>3.7534095045101599E-2</v>
      </c>
      <c r="R13" s="20">
        <v>3.4772173074038001E-2</v>
      </c>
      <c r="S13" s="20">
        <v>2.8180213526187999E-2</v>
      </c>
      <c r="T13" s="20">
        <v>5.3480468257027E-2</v>
      </c>
      <c r="U13" s="20"/>
      <c r="V13" s="20">
        <v>2.3143205982067299E-2</v>
      </c>
      <c r="W13" s="20">
        <v>4.3556173200839703E-2</v>
      </c>
      <c r="X13" s="20">
        <v>6.66009655418279E-2</v>
      </c>
      <c r="Y13" s="20"/>
      <c r="Z13" s="20">
        <v>3.4503537448157401E-2</v>
      </c>
      <c r="AA13" s="20">
        <v>3.6407553911797598E-2</v>
      </c>
      <c r="AB13" s="20"/>
      <c r="AC13" s="20">
        <v>0.155468521890023</v>
      </c>
      <c r="AD13" s="20">
        <v>6.4472582048509294E-2</v>
      </c>
      <c r="AE13" s="20">
        <v>2.1589858220243001E-2</v>
      </c>
      <c r="AF13" s="20">
        <v>4.4959020560946797E-3</v>
      </c>
      <c r="AG13" s="20"/>
      <c r="AH13" s="20">
        <v>7.3077780602445894E-2</v>
      </c>
      <c r="AI13" s="20">
        <v>5.01774085896197E-2</v>
      </c>
      <c r="AJ13" s="20">
        <v>7.5557412908979198E-3</v>
      </c>
      <c r="AK13" s="20">
        <v>6.9860692621668101E-3</v>
      </c>
      <c r="AL13" s="20"/>
      <c r="AM13" s="20">
        <v>3.8925536907720201E-2</v>
      </c>
      <c r="AN13" s="20">
        <v>3.8585264639078402E-2</v>
      </c>
      <c r="AO13" s="20">
        <v>1.91787414483887E-2</v>
      </c>
      <c r="AP13" s="20">
        <v>2.41325860899275E-2</v>
      </c>
      <c r="AQ13" s="20"/>
      <c r="AR13" s="20">
        <v>3.1436991840320103E-2</v>
      </c>
      <c r="AS13" s="20">
        <v>2.7500304175082101E-2</v>
      </c>
      <c r="AT13" s="20">
        <v>1.2232857842135399E-2</v>
      </c>
      <c r="AU13" s="20">
        <v>1.7784749652845499E-2</v>
      </c>
      <c r="AV13" s="20"/>
      <c r="AW13" s="20">
        <v>0.16945082737287601</v>
      </c>
      <c r="AX13" s="20">
        <v>0</v>
      </c>
      <c r="AY13" s="20">
        <v>0</v>
      </c>
      <c r="AZ13" s="20">
        <v>0</v>
      </c>
      <c r="BA13" s="20"/>
      <c r="BB13" s="20">
        <v>1.45128535815186E-2</v>
      </c>
      <c r="BC13" s="20">
        <v>5.2983629057068602E-3</v>
      </c>
      <c r="BD13" s="20">
        <v>0.129902949792255</v>
      </c>
      <c r="BE13" s="20"/>
      <c r="BF13" s="20">
        <v>2.0069763210721701E-2</v>
      </c>
      <c r="BG13" s="20">
        <v>4.7432445308951902E-2</v>
      </c>
      <c r="BH13" s="20">
        <v>4.9277022806552398E-2</v>
      </c>
      <c r="BI13" s="20"/>
      <c r="BJ13" s="20">
        <v>2.2966231115023501E-2</v>
      </c>
      <c r="BK13" s="20">
        <v>3.0267059597287701E-2</v>
      </c>
      <c r="BL13" s="20">
        <v>2.0002201874897901E-2</v>
      </c>
      <c r="BM13" s="20"/>
      <c r="BN13" s="20">
        <v>4.5469953291331203E-2</v>
      </c>
      <c r="BO13" s="20">
        <v>1.9711396684557701E-2</v>
      </c>
      <c r="BP13" s="20">
        <v>1.5787121394968899E-2</v>
      </c>
      <c r="BQ13" s="20">
        <v>2.4956395832886301E-2</v>
      </c>
      <c r="BR13" s="20">
        <v>2.49776381275904E-2</v>
      </c>
      <c r="BS13" s="20">
        <v>3.0595411419823599E-2</v>
      </c>
      <c r="BT13" s="20">
        <v>4.5779894755862E-2</v>
      </c>
      <c r="BU13" s="20">
        <v>3.6247645924548599E-2</v>
      </c>
      <c r="BV13" s="20"/>
      <c r="BW13" s="20">
        <v>3.11307128843007E-2</v>
      </c>
      <c r="BX13" s="20">
        <v>3.9097146804344597E-2</v>
      </c>
      <c r="BY13" s="20"/>
      <c r="BZ13" s="20">
        <v>3.5433275385930399E-2</v>
      </c>
      <c r="CA13" s="20">
        <v>2.6372895251929599E-2</v>
      </c>
      <c r="CB13" s="20"/>
      <c r="CC13" s="20">
        <v>4.0674340101621298E-2</v>
      </c>
      <c r="CD13" s="20">
        <v>2.2454852546072501E-2</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D23"/>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132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122</v>
      </c>
      <c r="C9" s="14">
        <v>5.4266900001388799E-2</v>
      </c>
      <c r="D9" s="14">
        <v>4.0188959825227001E-2</v>
      </c>
      <c r="E9" s="14">
        <v>6.80764537592565E-2</v>
      </c>
      <c r="F9" s="14"/>
      <c r="G9" s="14">
        <v>6.7069331498399304E-2</v>
      </c>
      <c r="H9" s="14">
        <v>6.6101272283115298E-2</v>
      </c>
      <c r="I9" s="14">
        <v>4.9317004344678799E-3</v>
      </c>
      <c r="J9" s="14"/>
      <c r="K9" s="14">
        <v>4.71603811949909E-2</v>
      </c>
      <c r="L9" s="14">
        <v>5.1517023381167801E-2</v>
      </c>
      <c r="M9" s="14">
        <v>4.5596100090023003E-2</v>
      </c>
      <c r="N9" s="14">
        <v>7.56169587771192E-2</v>
      </c>
      <c r="O9" s="14"/>
      <c r="P9" s="14">
        <v>7.1730294830846794E-2</v>
      </c>
      <c r="Q9" s="14">
        <v>5.6948974413778997E-2</v>
      </c>
      <c r="R9" s="14">
        <v>3.4816018375001E-2</v>
      </c>
      <c r="S9" s="14">
        <v>5.6558209450905901E-2</v>
      </c>
      <c r="T9" s="14">
        <v>5.9575284870808799E-2</v>
      </c>
      <c r="U9" s="14"/>
      <c r="V9" s="14">
        <v>4.2812627942322497E-2</v>
      </c>
      <c r="W9" s="14">
        <v>4.15142046269232E-2</v>
      </c>
      <c r="X9" s="14">
        <v>0.10502361903995799</v>
      </c>
      <c r="Y9" s="14"/>
      <c r="Z9" s="14">
        <v>5.4185427527644901E-2</v>
      </c>
      <c r="AA9" s="14">
        <v>5.4337589533044899E-2</v>
      </c>
      <c r="AB9" s="14"/>
      <c r="AC9" s="14">
        <v>0.122261621465861</v>
      </c>
      <c r="AD9" s="14">
        <v>6.6443390294547294E-2</v>
      </c>
      <c r="AE9" s="14">
        <v>4.0064294957817902E-2</v>
      </c>
      <c r="AF9" s="14">
        <v>4.4571945688488497E-2</v>
      </c>
      <c r="AG9" s="14"/>
      <c r="AH9" s="14">
        <v>8.5920707954027106E-2</v>
      </c>
      <c r="AI9" s="14">
        <v>5.3235820203842502E-2</v>
      </c>
      <c r="AJ9" s="14">
        <v>4.4039869954437101E-2</v>
      </c>
      <c r="AK9" s="14">
        <v>4.8952401168317103E-2</v>
      </c>
      <c r="AL9" s="14"/>
      <c r="AM9" s="14">
        <v>4.7746699917791402E-2</v>
      </c>
      <c r="AN9" s="14">
        <v>4.9234777780426203E-2</v>
      </c>
      <c r="AO9" s="14">
        <v>4.4740258755729699E-2</v>
      </c>
      <c r="AP9" s="14">
        <v>4.7095329833528599E-2</v>
      </c>
      <c r="AQ9" s="14"/>
      <c r="AR9" s="14">
        <v>4.5434446908772803E-2</v>
      </c>
      <c r="AS9" s="14">
        <v>6.00910113217408E-2</v>
      </c>
      <c r="AT9" s="14">
        <v>5.1072479470289797E-2</v>
      </c>
      <c r="AU9" s="14">
        <v>1.7391736417476E-2</v>
      </c>
      <c r="AV9" s="14"/>
      <c r="AW9" s="14">
        <v>7.8762905934339406E-2</v>
      </c>
      <c r="AX9" s="14">
        <v>3.3260526241812201E-2</v>
      </c>
      <c r="AY9" s="14">
        <v>5.9563553896660501E-2</v>
      </c>
      <c r="AZ9" s="14">
        <v>7.6016817582171395E-2</v>
      </c>
      <c r="BA9" s="14"/>
      <c r="BB9" s="14">
        <v>3.8489706338815301E-2</v>
      </c>
      <c r="BC9" s="14">
        <v>0.189921244704743</v>
      </c>
      <c r="BD9" s="14">
        <v>0</v>
      </c>
      <c r="BE9" s="14"/>
      <c r="BF9" s="14">
        <v>4.51682375538957E-2</v>
      </c>
      <c r="BG9" s="14">
        <v>6.0538363027485997E-2</v>
      </c>
      <c r="BH9" s="14">
        <v>6.4153891524735607E-2</v>
      </c>
      <c r="BI9" s="14"/>
      <c r="BJ9" s="14">
        <v>4.4060735575651301E-2</v>
      </c>
      <c r="BK9" s="14">
        <v>6.08779734155417E-2</v>
      </c>
      <c r="BL9" s="14">
        <v>1.99733174768385E-2</v>
      </c>
      <c r="BM9" s="14"/>
      <c r="BN9" s="14">
        <v>4.2185267366990999E-2</v>
      </c>
      <c r="BO9" s="14">
        <v>5.8680822880595701E-2</v>
      </c>
      <c r="BP9" s="14">
        <v>9.5460938337874293E-2</v>
      </c>
      <c r="BQ9" s="14">
        <v>6.1466358832319497E-2</v>
      </c>
      <c r="BR9" s="14">
        <v>5.2456220091860503E-2</v>
      </c>
      <c r="BS9" s="14">
        <v>4.1151945256583902E-2</v>
      </c>
      <c r="BT9" s="14">
        <v>3.5735915635172803E-2</v>
      </c>
      <c r="BU9" s="14">
        <v>3.03530095629671E-2</v>
      </c>
      <c r="BV9" s="14"/>
      <c r="BW9" s="14">
        <v>4.3735683620101502E-2</v>
      </c>
      <c r="BX9" s="14">
        <v>6.2836451235273497E-2</v>
      </c>
      <c r="BY9" s="14"/>
      <c r="BZ9" s="14">
        <v>4.48236644401451E-2</v>
      </c>
      <c r="CA9" s="14">
        <v>7.5019153454330398E-2</v>
      </c>
      <c r="CB9" s="14"/>
      <c r="CC9" s="14">
        <v>4.51083397787908E-2</v>
      </c>
      <c r="CD9" s="14">
        <v>6.8966281464257803E-2</v>
      </c>
    </row>
    <row r="10" spans="2:82" x14ac:dyDescent="0.25">
      <c r="B10" s="15" t="s">
        <v>123</v>
      </c>
      <c r="C10" s="14">
        <v>0.13733462327102799</v>
      </c>
      <c r="D10" s="14">
        <v>0.15070701935014799</v>
      </c>
      <c r="E10" s="14">
        <v>0.123762403503225</v>
      </c>
      <c r="F10" s="14"/>
      <c r="G10" s="14">
        <v>0.100689405337578</v>
      </c>
      <c r="H10" s="14">
        <v>0.220545450704595</v>
      </c>
      <c r="I10" s="14">
        <v>4.4086990247046598E-2</v>
      </c>
      <c r="J10" s="14"/>
      <c r="K10" s="14">
        <v>0.16662295503549299</v>
      </c>
      <c r="L10" s="14">
        <v>0.140741713906649</v>
      </c>
      <c r="M10" s="14">
        <v>0.100990682784873</v>
      </c>
      <c r="N10" s="14">
        <v>0.10550122929257499</v>
      </c>
      <c r="O10" s="14"/>
      <c r="P10" s="14">
        <v>0.12877246211784699</v>
      </c>
      <c r="Q10" s="14">
        <v>0.162128433350402</v>
      </c>
      <c r="R10" s="14">
        <v>0.13798020748432799</v>
      </c>
      <c r="S10" s="14">
        <v>0.129159902080449</v>
      </c>
      <c r="T10" s="14">
        <v>0.13465223100927001</v>
      </c>
      <c r="U10" s="14"/>
      <c r="V10" s="14">
        <v>0.147266230804492</v>
      </c>
      <c r="W10" s="14">
        <v>0.142782122182815</v>
      </c>
      <c r="X10" s="14">
        <v>9.9440092840429595E-2</v>
      </c>
      <c r="Y10" s="14"/>
      <c r="Z10" s="14">
        <v>0.13026222125145201</v>
      </c>
      <c r="AA10" s="14">
        <v>0.14347098765858499</v>
      </c>
      <c r="AB10" s="14"/>
      <c r="AC10" s="14">
        <v>0.15769811426038899</v>
      </c>
      <c r="AD10" s="14">
        <v>0.113783684194372</v>
      </c>
      <c r="AE10" s="14">
        <v>0.12288962787383</v>
      </c>
      <c r="AF10" s="14">
        <v>0.17038460908362499</v>
      </c>
      <c r="AG10" s="14"/>
      <c r="AH10" s="14">
        <v>7.6697035383020598E-2</v>
      </c>
      <c r="AI10" s="14">
        <v>0.114524956208924</v>
      </c>
      <c r="AJ10" s="14">
        <v>0.157345639536008</v>
      </c>
      <c r="AK10" s="14">
        <v>0.22063004856027299</v>
      </c>
      <c r="AL10" s="14"/>
      <c r="AM10" s="14">
        <v>0.15598321870965401</v>
      </c>
      <c r="AN10" s="14">
        <v>9.6592229638926802E-2</v>
      </c>
      <c r="AO10" s="14">
        <v>0.16031276714464801</v>
      </c>
      <c r="AP10" s="14">
        <v>0.14885800425271301</v>
      </c>
      <c r="AQ10" s="14"/>
      <c r="AR10" s="14">
        <v>0.12388530628297</v>
      </c>
      <c r="AS10" s="14">
        <v>0.161845864145997</v>
      </c>
      <c r="AT10" s="14">
        <v>0.16549943910193199</v>
      </c>
      <c r="AU10" s="14">
        <v>0.19214040332218901</v>
      </c>
      <c r="AV10" s="14"/>
      <c r="AW10" s="14">
        <v>7.2190257565491203E-2</v>
      </c>
      <c r="AX10" s="14">
        <v>0.11885106275391499</v>
      </c>
      <c r="AY10" s="14">
        <v>0.16670810330778299</v>
      </c>
      <c r="AZ10" s="14">
        <v>0.33211455702202197</v>
      </c>
      <c r="BA10" s="14"/>
      <c r="BB10" s="14">
        <v>0.27839652243843399</v>
      </c>
      <c r="BC10" s="14">
        <v>0.304787930417734</v>
      </c>
      <c r="BD10" s="14">
        <v>0</v>
      </c>
      <c r="BE10" s="14"/>
      <c r="BF10" s="14">
        <v>0.14642210035827899</v>
      </c>
      <c r="BG10" s="14">
        <v>0.13347963159451201</v>
      </c>
      <c r="BH10" s="14">
        <v>0.129474696912767</v>
      </c>
      <c r="BI10" s="14"/>
      <c r="BJ10" s="14">
        <v>0.12725009902746701</v>
      </c>
      <c r="BK10" s="14">
        <v>0.15775326384205601</v>
      </c>
      <c r="BL10" s="14">
        <v>0.179270704018824</v>
      </c>
      <c r="BM10" s="14"/>
      <c r="BN10" s="14">
        <v>0.121182701623454</v>
      </c>
      <c r="BO10" s="14">
        <v>0.121653203964558</v>
      </c>
      <c r="BP10" s="14">
        <v>0.24902841994823699</v>
      </c>
      <c r="BQ10" s="14">
        <v>0.19838657784878999</v>
      </c>
      <c r="BR10" s="14">
        <v>0.13636533291917499</v>
      </c>
      <c r="BS10" s="14">
        <v>0.14272071578978601</v>
      </c>
      <c r="BT10" s="14">
        <v>0.12805783362926501</v>
      </c>
      <c r="BU10" s="14">
        <v>0.13598191363873299</v>
      </c>
      <c r="BV10" s="14"/>
      <c r="BW10" s="14">
        <v>0.117129304023461</v>
      </c>
      <c r="BX10" s="14">
        <v>0.15377626801746999</v>
      </c>
      <c r="BY10" s="14"/>
      <c r="BZ10" s="14">
        <v>0.12726522715824601</v>
      </c>
      <c r="CA10" s="14">
        <v>0.165852255270481</v>
      </c>
      <c r="CB10" s="14"/>
      <c r="CC10" s="14">
        <v>0.130453891905847</v>
      </c>
      <c r="CD10" s="14">
        <v>0.155076113441872</v>
      </c>
    </row>
    <row r="11" spans="2:82" x14ac:dyDescent="0.25">
      <c r="B11" s="15" t="s">
        <v>124</v>
      </c>
      <c r="C11" s="14">
        <v>0.176901924971201</v>
      </c>
      <c r="D11" s="14">
        <v>0.20253693576835799</v>
      </c>
      <c r="E11" s="14">
        <v>0.15144364940226401</v>
      </c>
      <c r="F11" s="14"/>
      <c r="G11" s="14">
        <v>0.14715015211049301</v>
      </c>
      <c r="H11" s="14">
        <v>0.172446992449164</v>
      </c>
      <c r="I11" s="14">
        <v>0.24540085250014601</v>
      </c>
      <c r="J11" s="14"/>
      <c r="K11" s="14">
        <v>0.24989701546836399</v>
      </c>
      <c r="L11" s="14">
        <v>0.160882134784121</v>
      </c>
      <c r="M11" s="14">
        <v>0.15477989539725501</v>
      </c>
      <c r="N11" s="14">
        <v>9.6044069775853502E-2</v>
      </c>
      <c r="O11" s="14"/>
      <c r="P11" s="14">
        <v>0.15390035709983499</v>
      </c>
      <c r="Q11" s="14">
        <v>0.146392682010793</v>
      </c>
      <c r="R11" s="14">
        <v>0.18029347740110699</v>
      </c>
      <c r="S11" s="14">
        <v>0.19881386142500099</v>
      </c>
      <c r="T11" s="14">
        <v>0.18130548579658601</v>
      </c>
      <c r="U11" s="14"/>
      <c r="V11" s="14">
        <v>0.19426846035679701</v>
      </c>
      <c r="W11" s="14">
        <v>0.17458752558782101</v>
      </c>
      <c r="X11" s="14">
        <v>0.12354476411736499</v>
      </c>
      <c r="Y11" s="14"/>
      <c r="Z11" s="14">
        <v>0.188274464443655</v>
      </c>
      <c r="AA11" s="14">
        <v>0.16703454949937699</v>
      </c>
      <c r="AB11" s="14"/>
      <c r="AC11" s="14">
        <v>6.5787029474801306E-2</v>
      </c>
      <c r="AD11" s="14">
        <v>0.115153219211234</v>
      </c>
      <c r="AE11" s="14">
        <v>0.17737656084509601</v>
      </c>
      <c r="AF11" s="14">
        <v>0.24202988106808099</v>
      </c>
      <c r="AG11" s="14"/>
      <c r="AH11" s="14">
        <v>9.1418166478118901E-2</v>
      </c>
      <c r="AI11" s="14">
        <v>0.155783739309586</v>
      </c>
      <c r="AJ11" s="14">
        <v>0.19468325125635</v>
      </c>
      <c r="AK11" s="14">
        <v>0.27540203407038899</v>
      </c>
      <c r="AL11" s="14"/>
      <c r="AM11" s="14">
        <v>0.15122755721516501</v>
      </c>
      <c r="AN11" s="14">
        <v>0.20871999200608601</v>
      </c>
      <c r="AO11" s="14">
        <v>0.18228447720199301</v>
      </c>
      <c r="AP11" s="14">
        <v>0.20578608957220401</v>
      </c>
      <c r="AQ11" s="14"/>
      <c r="AR11" s="14">
        <v>0.14645686698219201</v>
      </c>
      <c r="AS11" s="14">
        <v>0.215680755065145</v>
      </c>
      <c r="AT11" s="14">
        <v>0.25759385332024598</v>
      </c>
      <c r="AU11" s="14">
        <v>0.226240215793096</v>
      </c>
      <c r="AV11" s="14"/>
      <c r="AW11" s="14">
        <v>8.3093438824872301E-2</v>
      </c>
      <c r="AX11" s="14">
        <v>0.14297779326012799</v>
      </c>
      <c r="AY11" s="14">
        <v>0.26194761134530098</v>
      </c>
      <c r="AZ11" s="14">
        <v>0.23771097051245799</v>
      </c>
      <c r="BA11" s="14"/>
      <c r="BB11" s="14">
        <v>0.27332001147298002</v>
      </c>
      <c r="BC11" s="14">
        <v>0.24241382418042201</v>
      </c>
      <c r="BD11" s="14">
        <v>0</v>
      </c>
      <c r="BE11" s="14"/>
      <c r="BF11" s="14">
        <v>0.188515189722301</v>
      </c>
      <c r="BG11" s="14">
        <v>0.15003870668647001</v>
      </c>
      <c r="BH11" s="14">
        <v>0.20463024706885899</v>
      </c>
      <c r="BI11" s="14"/>
      <c r="BJ11" s="14">
        <v>0.19209951810724099</v>
      </c>
      <c r="BK11" s="14">
        <v>0.18834563147639399</v>
      </c>
      <c r="BL11" s="14">
        <v>0.186664447475342</v>
      </c>
      <c r="BM11" s="14"/>
      <c r="BN11" s="14">
        <v>0.144102471896314</v>
      </c>
      <c r="BO11" s="14">
        <v>0.20248639190630999</v>
      </c>
      <c r="BP11" s="14">
        <v>0.20069716977375601</v>
      </c>
      <c r="BQ11" s="14">
        <v>0.197376138718905</v>
      </c>
      <c r="BR11" s="14">
        <v>0.17003018891220401</v>
      </c>
      <c r="BS11" s="14">
        <v>0.19025795649692101</v>
      </c>
      <c r="BT11" s="14">
        <v>0.23326377171655599</v>
      </c>
      <c r="BU11" s="14">
        <v>0.16782483714105101</v>
      </c>
      <c r="BV11" s="14"/>
      <c r="BW11" s="14">
        <v>0.1879248800701</v>
      </c>
      <c r="BX11" s="14">
        <v>0.16793223191307699</v>
      </c>
      <c r="BY11" s="14"/>
      <c r="BZ11" s="14">
        <v>0.190330287761624</v>
      </c>
      <c r="CA11" s="14">
        <v>0.17885513426981101</v>
      </c>
      <c r="CB11" s="14"/>
      <c r="CC11" s="14">
        <v>0.177452521145259</v>
      </c>
      <c r="CD11" s="14">
        <v>0.19490255469225801</v>
      </c>
    </row>
    <row r="12" spans="2:82" x14ac:dyDescent="0.25">
      <c r="B12" s="15" t="s">
        <v>125</v>
      </c>
      <c r="C12" s="14">
        <v>0.27126398521683398</v>
      </c>
      <c r="D12" s="14">
        <v>0.27638601399372698</v>
      </c>
      <c r="E12" s="14">
        <v>0.266412964434529</v>
      </c>
      <c r="F12" s="14"/>
      <c r="G12" s="14">
        <v>0.23767417759697901</v>
      </c>
      <c r="H12" s="14">
        <v>0.24337811991267999</v>
      </c>
      <c r="I12" s="14">
        <v>0.39436902024716203</v>
      </c>
      <c r="J12" s="14"/>
      <c r="K12" s="14">
        <v>0.26114471832050801</v>
      </c>
      <c r="L12" s="14">
        <v>0.27171152476354199</v>
      </c>
      <c r="M12" s="14">
        <v>0.299974577344645</v>
      </c>
      <c r="N12" s="14">
        <v>0.27316325353318799</v>
      </c>
      <c r="O12" s="14"/>
      <c r="P12" s="14">
        <v>0.217869243642313</v>
      </c>
      <c r="Q12" s="14">
        <v>0.27690061084258</v>
      </c>
      <c r="R12" s="14">
        <v>0.29274830465281698</v>
      </c>
      <c r="S12" s="14">
        <v>0.279332327694366</v>
      </c>
      <c r="T12" s="14">
        <v>0.26675910720013501</v>
      </c>
      <c r="U12" s="14"/>
      <c r="V12" s="14">
        <v>0.27617599532400999</v>
      </c>
      <c r="W12" s="14">
        <v>0.30472031189453802</v>
      </c>
      <c r="X12" s="14">
        <v>0.21899095014054401</v>
      </c>
      <c r="Y12" s="14"/>
      <c r="Z12" s="14">
        <v>0.27299904870825598</v>
      </c>
      <c r="AA12" s="14">
        <v>0.26975855866027798</v>
      </c>
      <c r="AB12" s="14"/>
      <c r="AC12" s="14">
        <v>0.24238803591979599</v>
      </c>
      <c r="AD12" s="14">
        <v>0.291465259330559</v>
      </c>
      <c r="AE12" s="14">
        <v>0.28087870387500602</v>
      </c>
      <c r="AF12" s="14">
        <v>0.26658420853792097</v>
      </c>
      <c r="AG12" s="14"/>
      <c r="AH12" s="14">
        <v>0.26796597961806101</v>
      </c>
      <c r="AI12" s="14">
        <v>0.276830291514639</v>
      </c>
      <c r="AJ12" s="14">
        <v>0.28974361102739199</v>
      </c>
      <c r="AK12" s="14">
        <v>0.232833481200447</v>
      </c>
      <c r="AL12" s="14"/>
      <c r="AM12" s="14">
        <v>0.233039050979927</v>
      </c>
      <c r="AN12" s="14">
        <v>0.30322265737081799</v>
      </c>
      <c r="AO12" s="14">
        <v>0.325010473583281</v>
      </c>
      <c r="AP12" s="14">
        <v>0.27818021463180298</v>
      </c>
      <c r="AQ12" s="14"/>
      <c r="AR12" s="14">
        <v>0.31142843076067001</v>
      </c>
      <c r="AS12" s="14">
        <v>0.274193501933852</v>
      </c>
      <c r="AT12" s="14">
        <v>0.288185821053352</v>
      </c>
      <c r="AU12" s="14">
        <v>0.15511774710086201</v>
      </c>
      <c r="AV12" s="14"/>
      <c r="AW12" s="14">
        <v>0.206874319740386</v>
      </c>
      <c r="AX12" s="14">
        <v>0.321658926065368</v>
      </c>
      <c r="AY12" s="14">
        <v>0.26361613244968002</v>
      </c>
      <c r="AZ12" s="14">
        <v>0.20851362363714601</v>
      </c>
      <c r="BA12" s="14"/>
      <c r="BB12" s="14">
        <v>0.30248710901078302</v>
      </c>
      <c r="BC12" s="14">
        <v>0.215310805776282</v>
      </c>
      <c r="BD12" s="14">
        <v>0</v>
      </c>
      <c r="BE12" s="14"/>
      <c r="BF12" s="14">
        <v>0.28497518070343802</v>
      </c>
      <c r="BG12" s="14">
        <v>0.249860725208847</v>
      </c>
      <c r="BH12" s="14">
        <v>0.27092035237606099</v>
      </c>
      <c r="BI12" s="14"/>
      <c r="BJ12" s="14">
        <v>0.2894943978781</v>
      </c>
      <c r="BK12" s="14">
        <v>0.28257634489616101</v>
      </c>
      <c r="BL12" s="14">
        <v>0.221383786677609</v>
      </c>
      <c r="BM12" s="14"/>
      <c r="BN12" s="14">
        <v>0.255590149894873</v>
      </c>
      <c r="BO12" s="14">
        <v>0.29525057305207703</v>
      </c>
      <c r="BP12" s="14">
        <v>0.17585118920043899</v>
      </c>
      <c r="BQ12" s="14">
        <v>0.223912184794897</v>
      </c>
      <c r="BR12" s="14">
        <v>0.293428147182623</v>
      </c>
      <c r="BS12" s="14">
        <v>0.28189611904261402</v>
      </c>
      <c r="BT12" s="14">
        <v>0.30539828708436301</v>
      </c>
      <c r="BU12" s="14">
        <v>0.29243086738858898</v>
      </c>
      <c r="BV12" s="14"/>
      <c r="BW12" s="14">
        <v>0.27353642632955799</v>
      </c>
      <c r="BX12" s="14">
        <v>0.26941483504876101</v>
      </c>
      <c r="BY12" s="14"/>
      <c r="BZ12" s="14">
        <v>0.27602171578103302</v>
      </c>
      <c r="CA12" s="14">
        <v>0.27385218819715101</v>
      </c>
      <c r="CB12" s="14"/>
      <c r="CC12" s="14">
        <v>0.27233487511659799</v>
      </c>
      <c r="CD12" s="14">
        <v>0.27823414996915302</v>
      </c>
    </row>
    <row r="13" spans="2:82" x14ac:dyDescent="0.25">
      <c r="B13" s="15" t="s">
        <v>126</v>
      </c>
      <c r="C13" s="14">
        <v>0.12065296658951299</v>
      </c>
      <c r="D13" s="14">
        <v>0.126916465659169</v>
      </c>
      <c r="E13" s="14">
        <v>0.114510006670536</v>
      </c>
      <c r="F13" s="14"/>
      <c r="G13" s="14">
        <v>0.138896153596378</v>
      </c>
      <c r="H13" s="14">
        <v>8.5459847657591501E-2</v>
      </c>
      <c r="I13" s="14">
        <v>0.15459520526944101</v>
      </c>
      <c r="J13" s="14"/>
      <c r="K13" s="14">
        <v>0.11274285240349501</v>
      </c>
      <c r="L13" s="14">
        <v>0.13651452933288999</v>
      </c>
      <c r="M13" s="14">
        <v>0.13639105034044899</v>
      </c>
      <c r="N13" s="14">
        <v>0.10381134347169001</v>
      </c>
      <c r="O13" s="14"/>
      <c r="P13" s="14">
        <v>0.156708822830605</v>
      </c>
      <c r="Q13" s="14">
        <v>0.12430336517777001</v>
      </c>
      <c r="R13" s="14">
        <v>0.112781515777373</v>
      </c>
      <c r="S13" s="14">
        <v>0.115667264461056</v>
      </c>
      <c r="T13" s="14">
        <v>0.10688076370706399</v>
      </c>
      <c r="U13" s="14"/>
      <c r="V13" s="14">
        <v>0.14735404400446001</v>
      </c>
      <c r="W13" s="14">
        <v>0.113683007861531</v>
      </c>
      <c r="X13" s="14">
        <v>4.2334887567601599E-2</v>
      </c>
      <c r="Y13" s="14"/>
      <c r="Z13" s="14">
        <v>0.13508110066064299</v>
      </c>
      <c r="AA13" s="14">
        <v>0.108134406721466</v>
      </c>
      <c r="AB13" s="14"/>
      <c r="AC13" s="14">
        <v>6.5721100548564795E-2</v>
      </c>
      <c r="AD13" s="14">
        <v>0.107094223299132</v>
      </c>
      <c r="AE13" s="14">
        <v>0.15220396135198799</v>
      </c>
      <c r="AF13" s="14">
        <v>0.121228045267622</v>
      </c>
      <c r="AG13" s="14"/>
      <c r="AH13" s="14">
        <v>7.9310642339848705E-2</v>
      </c>
      <c r="AI13" s="14">
        <v>0.125249798558104</v>
      </c>
      <c r="AJ13" s="14">
        <v>0.13483662333087601</v>
      </c>
      <c r="AK13" s="14">
        <v>0.110949471528916</v>
      </c>
      <c r="AL13" s="14"/>
      <c r="AM13" s="14">
        <v>0.117999346330192</v>
      </c>
      <c r="AN13" s="14">
        <v>0.16433694456751299</v>
      </c>
      <c r="AO13" s="14">
        <v>0.118034986999526</v>
      </c>
      <c r="AP13" s="14">
        <v>0.13546845540921501</v>
      </c>
      <c r="AQ13" s="14"/>
      <c r="AR13" s="14">
        <v>0.13430730861892601</v>
      </c>
      <c r="AS13" s="14">
        <v>0.12922233152513199</v>
      </c>
      <c r="AT13" s="14">
        <v>9.7503802600569497E-2</v>
      </c>
      <c r="AU13" s="14">
        <v>0.14892767798616399</v>
      </c>
      <c r="AV13" s="14"/>
      <c r="AW13" s="14">
        <v>0.14561608534129999</v>
      </c>
      <c r="AX13" s="14">
        <v>0.125688352999511</v>
      </c>
      <c r="AY13" s="14">
        <v>0.106064101935649</v>
      </c>
      <c r="AZ13" s="14">
        <v>8.1757067255224705E-2</v>
      </c>
      <c r="BA13" s="14"/>
      <c r="BB13" s="14">
        <v>7.22585489395179E-2</v>
      </c>
      <c r="BC13" s="14">
        <v>4.7566194920818497E-2</v>
      </c>
      <c r="BD13" s="14">
        <v>0</v>
      </c>
      <c r="BE13" s="14"/>
      <c r="BF13" s="14">
        <v>0.15074508884579399</v>
      </c>
      <c r="BG13" s="14">
        <v>8.6451275454313803E-2</v>
      </c>
      <c r="BH13" s="14">
        <v>0.113079522618072</v>
      </c>
      <c r="BI13" s="14"/>
      <c r="BJ13" s="14">
        <v>0.14068613123623699</v>
      </c>
      <c r="BK13" s="14">
        <v>0.115518073331088</v>
      </c>
      <c r="BL13" s="14">
        <v>0.107770386379547</v>
      </c>
      <c r="BM13" s="14"/>
      <c r="BN13" s="14">
        <v>0.120044146878083</v>
      </c>
      <c r="BO13" s="14">
        <v>0.138915316839543</v>
      </c>
      <c r="BP13" s="14">
        <v>0.11122233480308499</v>
      </c>
      <c r="BQ13" s="14">
        <v>0.13494143910203399</v>
      </c>
      <c r="BR13" s="14">
        <v>9.7387066451970095E-2</v>
      </c>
      <c r="BS13" s="14">
        <v>0.12638902763262999</v>
      </c>
      <c r="BT13" s="14">
        <v>0.11795049453964999</v>
      </c>
      <c r="BU13" s="14">
        <v>0.13236856380663301</v>
      </c>
      <c r="BV13" s="14"/>
      <c r="BW13" s="14">
        <v>0.13571028398738899</v>
      </c>
      <c r="BX13" s="14">
        <v>0.108400397824975</v>
      </c>
      <c r="BY13" s="14"/>
      <c r="BZ13" s="14">
        <v>0.13139243225705299</v>
      </c>
      <c r="CA13" s="14">
        <v>0.116018511030195</v>
      </c>
      <c r="CB13" s="14"/>
      <c r="CC13" s="14">
        <v>0.11403816011637601</v>
      </c>
      <c r="CD13" s="14">
        <v>0.13762709671224799</v>
      </c>
    </row>
    <row r="14" spans="2:82" x14ac:dyDescent="0.25">
      <c r="B14" s="15" t="s">
        <v>127</v>
      </c>
      <c r="C14" s="14">
        <v>5.4333940021841297E-2</v>
      </c>
      <c r="D14" s="14">
        <v>5.0817728137446498E-2</v>
      </c>
      <c r="E14" s="14">
        <v>5.7904434521680398E-2</v>
      </c>
      <c r="F14" s="14"/>
      <c r="G14" s="14">
        <v>7.5467385135745094E-2</v>
      </c>
      <c r="H14" s="14">
        <v>3.8230713914664698E-2</v>
      </c>
      <c r="I14" s="14">
        <v>4.4260926460870001E-2</v>
      </c>
      <c r="J14" s="14"/>
      <c r="K14" s="14">
        <v>4.7699179213407397E-2</v>
      </c>
      <c r="L14" s="14">
        <v>6.3598644613451105E-2</v>
      </c>
      <c r="M14" s="14">
        <v>5.1715828576458497E-2</v>
      </c>
      <c r="N14" s="14">
        <v>5.4653025560585697E-2</v>
      </c>
      <c r="O14" s="14"/>
      <c r="P14" s="14">
        <v>6.4354189467102099E-2</v>
      </c>
      <c r="Q14" s="14">
        <v>4.9385302632138001E-2</v>
      </c>
      <c r="R14" s="14">
        <v>6.9667697488227404E-2</v>
      </c>
      <c r="S14" s="14">
        <v>5.1349095085865701E-2</v>
      </c>
      <c r="T14" s="14">
        <v>3.5240519634304197E-2</v>
      </c>
      <c r="U14" s="14"/>
      <c r="V14" s="14">
        <v>6.3288425218432101E-2</v>
      </c>
      <c r="W14" s="14">
        <v>5.32363374581446E-2</v>
      </c>
      <c r="X14" s="14">
        <v>2.6717708014632802E-2</v>
      </c>
      <c r="Y14" s="14"/>
      <c r="Z14" s="14">
        <v>5.1323397862398201E-2</v>
      </c>
      <c r="AA14" s="14">
        <v>5.6946034702447398E-2</v>
      </c>
      <c r="AB14" s="14"/>
      <c r="AC14" s="14">
        <v>2.2669465078743799E-2</v>
      </c>
      <c r="AD14" s="14">
        <v>6.6033948008851706E-2</v>
      </c>
      <c r="AE14" s="14">
        <v>4.4576361618924303E-2</v>
      </c>
      <c r="AF14" s="14">
        <v>5.77438272023299E-2</v>
      </c>
      <c r="AG14" s="14"/>
      <c r="AH14" s="14">
        <v>4.8955412809750798E-2</v>
      </c>
      <c r="AI14" s="14">
        <v>5.40299977313232E-2</v>
      </c>
      <c r="AJ14" s="14">
        <v>6.3798301912390998E-2</v>
      </c>
      <c r="AK14" s="14">
        <v>4.1585652705839297E-2</v>
      </c>
      <c r="AL14" s="14"/>
      <c r="AM14" s="14">
        <v>6.8280879920104606E-2</v>
      </c>
      <c r="AN14" s="14">
        <v>5.6930506954093997E-2</v>
      </c>
      <c r="AO14" s="14">
        <v>5.1028468889068299E-2</v>
      </c>
      <c r="AP14" s="14">
        <v>6.5435755406110699E-2</v>
      </c>
      <c r="AQ14" s="14"/>
      <c r="AR14" s="14">
        <v>5.72557518287908E-2</v>
      </c>
      <c r="AS14" s="14">
        <v>5.1644618025667999E-2</v>
      </c>
      <c r="AT14" s="14">
        <v>5.47560184608267E-2</v>
      </c>
      <c r="AU14" s="14">
        <v>4.6409163049167E-2</v>
      </c>
      <c r="AV14" s="14"/>
      <c r="AW14" s="14">
        <v>9.2558946322183006E-2</v>
      </c>
      <c r="AX14" s="14">
        <v>5.6600924318190998E-2</v>
      </c>
      <c r="AY14" s="14">
        <v>3.7264813403670598E-2</v>
      </c>
      <c r="AZ14" s="14">
        <v>0</v>
      </c>
      <c r="BA14" s="14"/>
      <c r="BB14" s="14">
        <v>1.7550710658727299E-2</v>
      </c>
      <c r="BC14" s="14">
        <v>0</v>
      </c>
      <c r="BD14" s="14">
        <v>0</v>
      </c>
      <c r="BE14" s="14"/>
      <c r="BF14" s="14">
        <v>6.1680644461670098E-2</v>
      </c>
      <c r="BG14" s="14">
        <v>4.1286374406784301E-2</v>
      </c>
      <c r="BH14" s="14">
        <v>5.9356764138487603E-2</v>
      </c>
      <c r="BI14" s="14"/>
      <c r="BJ14" s="14">
        <v>5.57730412278864E-2</v>
      </c>
      <c r="BK14" s="14">
        <v>5.3027489936535097E-2</v>
      </c>
      <c r="BL14" s="14">
        <v>5.9077661824373198E-2</v>
      </c>
      <c r="BM14" s="14"/>
      <c r="BN14" s="14">
        <v>5.2991751809698201E-2</v>
      </c>
      <c r="BO14" s="14">
        <v>4.3022689343812301E-2</v>
      </c>
      <c r="BP14" s="14">
        <v>4.8313304089992001E-2</v>
      </c>
      <c r="BQ14" s="14">
        <v>4.8572753072129098E-2</v>
      </c>
      <c r="BR14" s="14">
        <v>6.7230551848834003E-2</v>
      </c>
      <c r="BS14" s="14">
        <v>6.5278652527151801E-2</v>
      </c>
      <c r="BT14" s="14">
        <v>3.5450994586215298E-2</v>
      </c>
      <c r="BU14" s="14">
        <v>6.0262408865830598E-2</v>
      </c>
      <c r="BV14" s="14"/>
      <c r="BW14" s="14">
        <v>5.7877668956086703E-2</v>
      </c>
      <c r="BX14" s="14">
        <v>5.1450306682488803E-2</v>
      </c>
      <c r="BY14" s="14"/>
      <c r="BZ14" s="14">
        <v>5.9325310298183297E-2</v>
      </c>
      <c r="CA14" s="14">
        <v>5.1352955316645299E-2</v>
      </c>
      <c r="CB14" s="14"/>
      <c r="CC14" s="14">
        <v>6.3670104292202406E-2</v>
      </c>
      <c r="CD14" s="14">
        <v>4.8192738738285702E-2</v>
      </c>
    </row>
    <row r="15" spans="2:82" x14ac:dyDescent="0.25">
      <c r="B15" s="15" t="s">
        <v>128</v>
      </c>
      <c r="C15" s="14">
        <v>1.3522305509938E-2</v>
      </c>
      <c r="D15" s="14">
        <v>1.1131526915016499E-2</v>
      </c>
      <c r="E15" s="14">
        <v>1.5926593620372399E-2</v>
      </c>
      <c r="F15" s="14"/>
      <c r="G15" s="14">
        <v>1.86150599196933E-2</v>
      </c>
      <c r="H15" s="14">
        <v>1.02854258070035E-2</v>
      </c>
      <c r="I15" s="14">
        <v>9.8059164095296893E-3</v>
      </c>
      <c r="J15" s="14"/>
      <c r="K15" s="14">
        <v>8.6607438428739601E-3</v>
      </c>
      <c r="L15" s="14">
        <v>1.43938356599933E-2</v>
      </c>
      <c r="M15" s="14">
        <v>1.9320967437820399E-2</v>
      </c>
      <c r="N15" s="14">
        <v>1.43135452257213E-2</v>
      </c>
      <c r="O15" s="14"/>
      <c r="P15" s="14">
        <v>3.5390554259846999E-3</v>
      </c>
      <c r="Q15" s="14">
        <v>2.8401958772578902E-2</v>
      </c>
      <c r="R15" s="14">
        <v>1.0866935601181999E-2</v>
      </c>
      <c r="S15" s="14">
        <v>1.14533164787825E-2</v>
      </c>
      <c r="T15" s="14">
        <v>1.5018590134793199E-2</v>
      </c>
      <c r="U15" s="14"/>
      <c r="V15" s="14">
        <v>1.40846424435113E-2</v>
      </c>
      <c r="W15" s="14">
        <v>1.69347077146609E-2</v>
      </c>
      <c r="X15" s="14">
        <v>7.9933300982523107E-3</v>
      </c>
      <c r="Y15" s="14"/>
      <c r="Z15" s="14">
        <v>1.8442156461034798E-2</v>
      </c>
      <c r="AA15" s="14">
        <v>9.2536004667534994E-3</v>
      </c>
      <c r="AB15" s="14"/>
      <c r="AC15" s="14">
        <v>1.0912090404865399E-2</v>
      </c>
      <c r="AD15" s="14">
        <v>1.3618704786675101E-2</v>
      </c>
      <c r="AE15" s="14">
        <v>1.9917814411172501E-2</v>
      </c>
      <c r="AF15" s="14">
        <v>8.8256159515314302E-3</v>
      </c>
      <c r="AG15" s="14"/>
      <c r="AH15" s="14">
        <v>1.2376728560624399E-2</v>
      </c>
      <c r="AI15" s="14">
        <v>1.7081470353950499E-2</v>
      </c>
      <c r="AJ15" s="14">
        <v>7.59647976092475E-3</v>
      </c>
      <c r="AK15" s="14">
        <v>1.37784963171036E-2</v>
      </c>
      <c r="AL15" s="14"/>
      <c r="AM15" s="14">
        <v>2.6472874940368998E-2</v>
      </c>
      <c r="AN15" s="14">
        <v>1.7204505446839401E-2</v>
      </c>
      <c r="AO15" s="14">
        <v>1.2910140493702701E-2</v>
      </c>
      <c r="AP15" s="14">
        <v>6.4059498605780803E-3</v>
      </c>
      <c r="AQ15" s="14"/>
      <c r="AR15" s="14">
        <v>1.21422612732414E-2</v>
      </c>
      <c r="AS15" s="14">
        <v>8.2186200839961896E-3</v>
      </c>
      <c r="AT15" s="14">
        <v>1.21066606508313E-2</v>
      </c>
      <c r="AU15" s="14">
        <v>3.4513118274030599E-2</v>
      </c>
      <c r="AV15" s="14"/>
      <c r="AW15" s="14">
        <v>1.6865497685283899E-2</v>
      </c>
      <c r="AX15" s="14">
        <v>1.9273659268016999E-2</v>
      </c>
      <c r="AY15" s="14">
        <v>2.8677574742541801E-3</v>
      </c>
      <c r="AZ15" s="14">
        <v>2.7494370072814502E-2</v>
      </c>
      <c r="BA15" s="14"/>
      <c r="BB15" s="14">
        <v>0</v>
      </c>
      <c r="BC15" s="14">
        <v>0</v>
      </c>
      <c r="BD15" s="14">
        <v>0</v>
      </c>
      <c r="BE15" s="14"/>
      <c r="BF15" s="14">
        <v>1.9089670689051201E-2</v>
      </c>
      <c r="BG15" s="14">
        <v>8.2822835530006605E-3</v>
      </c>
      <c r="BH15" s="14">
        <v>7.3926885407293603E-3</v>
      </c>
      <c r="BI15" s="14"/>
      <c r="BJ15" s="14">
        <v>9.1149233476012E-3</v>
      </c>
      <c r="BK15" s="14">
        <v>1.52051530815565E-2</v>
      </c>
      <c r="BL15" s="14">
        <v>3.4052974578614101E-2</v>
      </c>
      <c r="BM15" s="14"/>
      <c r="BN15" s="14">
        <v>3.5317233625963902E-2</v>
      </c>
      <c r="BO15" s="14">
        <v>0</v>
      </c>
      <c r="BP15" s="14">
        <v>1.6027935339349701E-2</v>
      </c>
      <c r="BQ15" s="14">
        <v>0</v>
      </c>
      <c r="BR15" s="14">
        <v>1.6786937951104901E-2</v>
      </c>
      <c r="BS15" s="14">
        <v>1.0376051162379E-2</v>
      </c>
      <c r="BT15" s="14">
        <v>0</v>
      </c>
      <c r="BU15" s="14">
        <v>5.9782471076513001E-3</v>
      </c>
      <c r="BV15" s="14"/>
      <c r="BW15" s="14">
        <v>1.44724942773828E-2</v>
      </c>
      <c r="BX15" s="14">
        <v>1.27491098001862E-2</v>
      </c>
      <c r="BY15" s="14"/>
      <c r="BZ15" s="14">
        <v>1.69012240657937E-2</v>
      </c>
      <c r="CA15" s="14">
        <v>9.74643161919116E-3</v>
      </c>
      <c r="CB15" s="14"/>
      <c r="CC15" s="14">
        <v>1.1534883418939899E-2</v>
      </c>
      <c r="CD15" s="14">
        <v>1.6885196454130901E-2</v>
      </c>
    </row>
    <row r="16" spans="2:82" x14ac:dyDescent="0.25">
      <c r="B16" s="15" t="s">
        <v>129</v>
      </c>
      <c r="C16" s="14">
        <v>4.0043970790371404E-3</v>
      </c>
      <c r="D16" s="14">
        <v>7.0324253954725498E-3</v>
      </c>
      <c r="E16" s="14">
        <v>9.8036941316933602E-4</v>
      </c>
      <c r="F16" s="14"/>
      <c r="G16" s="14">
        <v>7.4246620222904796E-3</v>
      </c>
      <c r="H16" s="14">
        <v>2.5838310516575298E-3</v>
      </c>
      <c r="I16" s="14">
        <v>0</v>
      </c>
      <c r="J16" s="14"/>
      <c r="K16" s="14">
        <v>3.00270350358512E-3</v>
      </c>
      <c r="L16" s="14">
        <v>3.4902471914105902E-3</v>
      </c>
      <c r="M16" s="14">
        <v>3.27383637771754E-3</v>
      </c>
      <c r="N16" s="14">
        <v>7.0188951566306701E-3</v>
      </c>
      <c r="O16" s="14"/>
      <c r="P16" s="14">
        <v>0</v>
      </c>
      <c r="Q16" s="14">
        <v>9.4867492448574408E-3</v>
      </c>
      <c r="R16" s="14">
        <v>6.5001461578106396E-3</v>
      </c>
      <c r="S16" s="14">
        <v>3.3127719102285401E-3</v>
      </c>
      <c r="T16" s="14">
        <v>0</v>
      </c>
      <c r="U16" s="14"/>
      <c r="V16" s="14">
        <v>4.9760216176376101E-3</v>
      </c>
      <c r="W16" s="14">
        <v>4.8099154243986999E-3</v>
      </c>
      <c r="X16" s="14">
        <v>0</v>
      </c>
      <c r="Y16" s="14"/>
      <c r="Z16" s="14">
        <v>3.2388872292467598E-3</v>
      </c>
      <c r="AA16" s="14">
        <v>4.66859113468819E-3</v>
      </c>
      <c r="AB16" s="14"/>
      <c r="AC16" s="14">
        <v>1.0988032412852899E-2</v>
      </c>
      <c r="AD16" s="14">
        <v>5.0033201086023297E-3</v>
      </c>
      <c r="AE16" s="14">
        <v>7.3137445662126701E-3</v>
      </c>
      <c r="AF16" s="14">
        <v>0</v>
      </c>
      <c r="AG16" s="14"/>
      <c r="AH16" s="14">
        <v>6.0928569340938203E-3</v>
      </c>
      <c r="AI16" s="14">
        <v>5.9996843573078803E-3</v>
      </c>
      <c r="AJ16" s="14">
        <v>1.9470657554050801E-3</v>
      </c>
      <c r="AK16" s="14">
        <v>0</v>
      </c>
      <c r="AL16" s="14"/>
      <c r="AM16" s="14">
        <v>1.19360513082297E-2</v>
      </c>
      <c r="AN16" s="14">
        <v>0</v>
      </c>
      <c r="AO16" s="14">
        <v>3.1350197438584902E-3</v>
      </c>
      <c r="AP16" s="14">
        <v>3.8194392239449901E-3</v>
      </c>
      <c r="AQ16" s="14"/>
      <c r="AR16" s="14">
        <v>5.20594138592734E-3</v>
      </c>
      <c r="AS16" s="14">
        <v>4.8617187172736104E-3</v>
      </c>
      <c r="AT16" s="14">
        <v>0</v>
      </c>
      <c r="AU16" s="14">
        <v>1.1705268099695E-2</v>
      </c>
      <c r="AV16" s="14"/>
      <c r="AW16" s="14">
        <v>9.5172620864032009E-3</v>
      </c>
      <c r="AX16" s="14">
        <v>2.5594110226521802E-3</v>
      </c>
      <c r="AY16" s="14">
        <v>1.4340173791707099E-3</v>
      </c>
      <c r="AZ16" s="14">
        <v>9.4615256606596296E-3</v>
      </c>
      <c r="BA16" s="14"/>
      <c r="BB16" s="14">
        <v>0</v>
      </c>
      <c r="BC16" s="14">
        <v>0</v>
      </c>
      <c r="BD16" s="14">
        <v>0</v>
      </c>
      <c r="BE16" s="14"/>
      <c r="BF16" s="14">
        <v>4.0255142199901199E-3</v>
      </c>
      <c r="BG16" s="14">
        <v>0</v>
      </c>
      <c r="BH16" s="14">
        <v>9.8464822954323194E-3</v>
      </c>
      <c r="BI16" s="14"/>
      <c r="BJ16" s="14">
        <v>2.95697205148186E-3</v>
      </c>
      <c r="BK16" s="14">
        <v>1.9636584089084501E-3</v>
      </c>
      <c r="BL16" s="14">
        <v>9.9847822454563109E-3</v>
      </c>
      <c r="BM16" s="14"/>
      <c r="BN16" s="14">
        <v>3.6443922651423401E-3</v>
      </c>
      <c r="BO16" s="14">
        <v>3.9217108082313396E-3</v>
      </c>
      <c r="BP16" s="14">
        <v>0</v>
      </c>
      <c r="BQ16" s="14">
        <v>0</v>
      </c>
      <c r="BR16" s="14">
        <v>0</v>
      </c>
      <c r="BS16" s="14">
        <v>8.1313190167537699E-3</v>
      </c>
      <c r="BT16" s="14">
        <v>0</v>
      </c>
      <c r="BU16" s="14">
        <v>0</v>
      </c>
      <c r="BV16" s="14"/>
      <c r="BW16" s="14">
        <v>4.5384880577472603E-3</v>
      </c>
      <c r="BX16" s="14">
        <v>3.5697920115973902E-3</v>
      </c>
      <c r="BY16" s="14"/>
      <c r="BZ16" s="14">
        <v>4.4753085393576296E-3</v>
      </c>
      <c r="CA16" s="14">
        <v>4.1300545673747602E-3</v>
      </c>
      <c r="CB16" s="14"/>
      <c r="CC16" s="14">
        <v>4.1293010012134297E-3</v>
      </c>
      <c r="CD16" s="14">
        <v>4.56825479668139E-3</v>
      </c>
    </row>
    <row r="17" spans="2:82" x14ac:dyDescent="0.25">
      <c r="B17" s="15" t="s">
        <v>130</v>
      </c>
      <c r="C17" s="14">
        <v>5.3984303168702001E-2</v>
      </c>
      <c r="D17" s="14">
        <v>5.1034017289733002E-2</v>
      </c>
      <c r="E17" s="14">
        <v>5.6988522362499697E-2</v>
      </c>
      <c r="F17" s="14"/>
      <c r="G17" s="14">
        <v>6.44009401630357E-2</v>
      </c>
      <c r="H17" s="14">
        <v>5.5845816988566797E-2</v>
      </c>
      <c r="I17" s="14">
        <v>2.9397306163269101E-2</v>
      </c>
      <c r="J17" s="14"/>
      <c r="K17" s="14">
        <v>3.6423953997607998E-2</v>
      </c>
      <c r="L17" s="14">
        <v>6.2168405716213501E-2</v>
      </c>
      <c r="M17" s="14">
        <v>6.4510485674844603E-2</v>
      </c>
      <c r="N17" s="14">
        <v>5.9226347686946103E-2</v>
      </c>
      <c r="O17" s="14"/>
      <c r="P17" s="14">
        <v>8.5605404275219801E-2</v>
      </c>
      <c r="Q17" s="14">
        <v>4.3729761109707499E-2</v>
      </c>
      <c r="R17" s="14">
        <v>4.12798816925058E-2</v>
      </c>
      <c r="S17" s="14">
        <v>5.9720654671681202E-2</v>
      </c>
      <c r="T17" s="14">
        <v>4.45502168296436E-2</v>
      </c>
      <c r="U17" s="14"/>
      <c r="V17" s="14">
        <v>5.1109212251584997E-2</v>
      </c>
      <c r="W17" s="14">
        <v>4.3681919905485603E-2</v>
      </c>
      <c r="X17" s="14">
        <v>7.4465129471524893E-2</v>
      </c>
      <c r="Y17" s="14"/>
      <c r="Z17" s="14">
        <v>3.9752020685133997E-2</v>
      </c>
      <c r="AA17" s="14">
        <v>6.6332932551486395E-2</v>
      </c>
      <c r="AB17" s="14"/>
      <c r="AC17" s="14">
        <v>3.22020626452705E-2</v>
      </c>
      <c r="AD17" s="14">
        <v>7.6634114494596006E-2</v>
      </c>
      <c r="AE17" s="14">
        <v>4.6956526659041702E-2</v>
      </c>
      <c r="AF17" s="14">
        <v>3.8395719596478799E-2</v>
      </c>
      <c r="AG17" s="14"/>
      <c r="AH17" s="14">
        <v>7.9518122610440306E-2</v>
      </c>
      <c r="AI17" s="14">
        <v>6.8048038706355798E-2</v>
      </c>
      <c r="AJ17" s="14">
        <v>3.6092128682410303E-2</v>
      </c>
      <c r="AK17" s="14">
        <v>2.7777140954504599E-2</v>
      </c>
      <c r="AL17" s="14"/>
      <c r="AM17" s="14">
        <v>0.101152573922882</v>
      </c>
      <c r="AN17" s="14">
        <v>5.5833789045461699E-2</v>
      </c>
      <c r="AO17" s="14">
        <v>2.5903392702434799E-2</v>
      </c>
      <c r="AP17" s="14">
        <v>3.7941090650610403E-2</v>
      </c>
      <c r="AQ17" s="14"/>
      <c r="AR17" s="14">
        <v>6.0955831081362599E-2</v>
      </c>
      <c r="AS17" s="14">
        <v>3.0800928198624199E-2</v>
      </c>
      <c r="AT17" s="14">
        <v>4.3028707657298298E-2</v>
      </c>
      <c r="AU17" s="14">
        <v>0.12731019766681101</v>
      </c>
      <c r="AV17" s="14"/>
      <c r="AW17" s="14">
        <v>0.112147968809892</v>
      </c>
      <c r="AX17" s="14">
        <v>6.3101420255997007E-2</v>
      </c>
      <c r="AY17" s="14">
        <v>1.71534169013614E-2</v>
      </c>
      <c r="AZ17" s="14">
        <v>0</v>
      </c>
      <c r="BA17" s="14"/>
      <c r="BB17" s="14">
        <v>0</v>
      </c>
      <c r="BC17" s="14">
        <v>0</v>
      </c>
      <c r="BD17" s="14">
        <v>1</v>
      </c>
      <c r="BE17" s="14"/>
      <c r="BF17" s="14">
        <v>3.4008412649774999E-2</v>
      </c>
      <c r="BG17" s="14">
        <v>8.4280091710802904E-2</v>
      </c>
      <c r="BH17" s="14">
        <v>6.1876931754965503E-2</v>
      </c>
      <c r="BI17" s="14"/>
      <c r="BJ17" s="14">
        <v>5.0092700517376298E-2</v>
      </c>
      <c r="BK17" s="14">
        <v>2.2743566010126601E-2</v>
      </c>
      <c r="BL17" s="14">
        <v>0.12794443621927401</v>
      </c>
      <c r="BM17" s="14"/>
      <c r="BN17" s="14">
        <v>8.1228122103899597E-2</v>
      </c>
      <c r="BO17" s="14">
        <v>3.1255607136195199E-2</v>
      </c>
      <c r="BP17" s="14">
        <v>4.7475155594009402E-2</v>
      </c>
      <c r="BQ17" s="14">
        <v>6.1609799777001199E-2</v>
      </c>
      <c r="BR17" s="14">
        <v>5.53619645967851E-2</v>
      </c>
      <c r="BS17" s="14">
        <v>3.07581198781831E-2</v>
      </c>
      <c r="BT17" s="14">
        <v>5.3753743203938602E-2</v>
      </c>
      <c r="BU17" s="14">
        <v>6.6059346065423005E-2</v>
      </c>
      <c r="BV17" s="14"/>
      <c r="BW17" s="14">
        <v>6.2472017235430499E-2</v>
      </c>
      <c r="BX17" s="14">
        <v>4.70776080710077E-2</v>
      </c>
      <c r="BY17" s="14"/>
      <c r="BZ17" s="14">
        <v>5.32850189500437E-2</v>
      </c>
      <c r="CA17" s="14">
        <v>5.1360677963926099E-2</v>
      </c>
      <c r="CB17" s="14"/>
      <c r="CC17" s="14">
        <v>6.9997206135041901E-2</v>
      </c>
      <c r="CD17" s="14">
        <v>3.3735306865206899E-2</v>
      </c>
    </row>
    <row r="18" spans="2:82" x14ac:dyDescent="0.25">
      <c r="B18" s="15" t="s">
        <v>131</v>
      </c>
      <c r="C18" s="20">
        <v>0.11373465417051599</v>
      </c>
      <c r="D18" s="20">
        <v>8.3248907665702698E-2</v>
      </c>
      <c r="E18" s="20">
        <v>0.143994602312467</v>
      </c>
      <c r="F18" s="20"/>
      <c r="G18" s="20">
        <v>0.14261273261940899</v>
      </c>
      <c r="H18" s="20">
        <v>0.10512252923096101</v>
      </c>
      <c r="I18" s="20">
        <v>7.3152082268067603E-2</v>
      </c>
      <c r="J18" s="20"/>
      <c r="K18" s="20">
        <v>6.6645497019674496E-2</v>
      </c>
      <c r="L18" s="20">
        <v>9.4981940650561703E-2</v>
      </c>
      <c r="M18" s="20">
        <v>0.12344657597591401</v>
      </c>
      <c r="N18" s="20">
        <v>0.21065133151969101</v>
      </c>
      <c r="O18" s="20"/>
      <c r="P18" s="20">
        <v>0.117520170310247</v>
      </c>
      <c r="Q18" s="20">
        <v>0.10232216244539399</v>
      </c>
      <c r="R18" s="20">
        <v>0.11306581536964801</v>
      </c>
      <c r="S18" s="20">
        <v>9.4632596741663605E-2</v>
      </c>
      <c r="T18" s="20">
        <v>0.156017800817396</v>
      </c>
      <c r="U18" s="20"/>
      <c r="V18" s="20">
        <v>5.8664340036752499E-2</v>
      </c>
      <c r="W18" s="20">
        <v>0.104049947343681</v>
      </c>
      <c r="X18" s="20">
        <v>0.30148951870969198</v>
      </c>
      <c r="Y18" s="20"/>
      <c r="Z18" s="20">
        <v>0.106441275170536</v>
      </c>
      <c r="AA18" s="20">
        <v>0.120062749071874</v>
      </c>
      <c r="AB18" s="20"/>
      <c r="AC18" s="20">
        <v>0.269372447788855</v>
      </c>
      <c r="AD18" s="20">
        <v>0.14477013627143001</v>
      </c>
      <c r="AE18" s="20">
        <v>0.10782240384091001</v>
      </c>
      <c r="AF18" s="20">
        <v>5.0236147603921602E-2</v>
      </c>
      <c r="AG18" s="20"/>
      <c r="AH18" s="20">
        <v>0.25174434731201401</v>
      </c>
      <c r="AI18" s="20">
        <v>0.12921620305596801</v>
      </c>
      <c r="AJ18" s="20">
        <v>6.9917028783805193E-2</v>
      </c>
      <c r="AK18" s="20">
        <v>2.8091273494211599E-2</v>
      </c>
      <c r="AL18" s="20"/>
      <c r="AM18" s="20">
        <v>8.6161746755684596E-2</v>
      </c>
      <c r="AN18" s="20">
        <v>4.79245971898348E-2</v>
      </c>
      <c r="AO18" s="20">
        <v>7.6640014485757302E-2</v>
      </c>
      <c r="AP18" s="20">
        <v>7.1009671159292506E-2</v>
      </c>
      <c r="AQ18" s="20"/>
      <c r="AR18" s="20">
        <v>0.10292785487714699</v>
      </c>
      <c r="AS18" s="20">
        <v>6.3440650982571803E-2</v>
      </c>
      <c r="AT18" s="20">
        <v>3.0253217684653801E-2</v>
      </c>
      <c r="AU18" s="20">
        <v>4.0244472290508697E-2</v>
      </c>
      <c r="AV18" s="20"/>
      <c r="AW18" s="20">
        <v>0.18237331768984899</v>
      </c>
      <c r="AX18" s="20">
        <v>0.116027923814408</v>
      </c>
      <c r="AY18" s="20">
        <v>8.3380491906469401E-2</v>
      </c>
      <c r="AZ18" s="20">
        <v>2.6931068257503101E-2</v>
      </c>
      <c r="BA18" s="20"/>
      <c r="BB18" s="20">
        <v>1.7497391140742599E-2</v>
      </c>
      <c r="BC18" s="20">
        <v>0</v>
      </c>
      <c r="BD18" s="20">
        <v>0</v>
      </c>
      <c r="BE18" s="20"/>
      <c r="BF18" s="20">
        <v>6.5369960795806994E-2</v>
      </c>
      <c r="BG18" s="20">
        <v>0.18578254835778399</v>
      </c>
      <c r="BH18" s="20">
        <v>7.9268422769890504E-2</v>
      </c>
      <c r="BI18" s="20"/>
      <c r="BJ18" s="20">
        <v>8.84714810309572E-2</v>
      </c>
      <c r="BK18" s="20">
        <v>0.101988845601632</v>
      </c>
      <c r="BL18" s="20">
        <v>5.3877503104122003E-2</v>
      </c>
      <c r="BM18" s="20"/>
      <c r="BN18" s="20">
        <v>0.14371376253558099</v>
      </c>
      <c r="BO18" s="20">
        <v>0.104813684068677</v>
      </c>
      <c r="BP18" s="20">
        <v>5.5923552913257901E-2</v>
      </c>
      <c r="BQ18" s="20">
        <v>7.3734747853924004E-2</v>
      </c>
      <c r="BR18" s="20">
        <v>0.110953590045443</v>
      </c>
      <c r="BS18" s="20">
        <v>0.103040093196997</v>
      </c>
      <c r="BT18" s="20">
        <v>9.0388959604837504E-2</v>
      </c>
      <c r="BU18" s="20">
        <v>0.10874080642312201</v>
      </c>
      <c r="BV18" s="20"/>
      <c r="BW18" s="20">
        <v>0.102602753442743</v>
      </c>
      <c r="BX18" s="20">
        <v>0.122792999395165</v>
      </c>
      <c r="BY18" s="20"/>
      <c r="BZ18" s="20">
        <v>9.61798107485205E-2</v>
      </c>
      <c r="CA18" s="20">
        <v>7.3812638310894504E-2</v>
      </c>
      <c r="CB18" s="20"/>
      <c r="CC18" s="20">
        <v>0.111280717089731</v>
      </c>
      <c r="CD18" s="20">
        <v>6.1812306865906198E-2</v>
      </c>
    </row>
    <row r="19" spans="2:82" x14ac:dyDescent="0.25">
      <c r="B19" s="16"/>
    </row>
    <row r="20" spans="2:82" x14ac:dyDescent="0.25">
      <c r="B20" t="s">
        <v>105</v>
      </c>
    </row>
    <row r="21" spans="2:82" x14ac:dyDescent="0.25">
      <c r="B21" t="s">
        <v>106</v>
      </c>
    </row>
    <row r="23" spans="2:82" x14ac:dyDescent="0.25">
      <c r="B23"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CD18"/>
  <sheetViews>
    <sheetView showGridLines="0" topLeftCell="A6" workbookViewId="0">
      <pane xSplit="2" topLeftCell="C1" activePane="topRight" state="frozen"/>
      <selection pane="topRight" activeCell="B18" sqref="B18"/>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137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133</v>
      </c>
      <c r="C9" s="14">
        <v>0.193237763270212</v>
      </c>
      <c r="D9" s="14">
        <v>0.15780357782246199</v>
      </c>
      <c r="E9" s="14">
        <v>0.22886500369443599</v>
      </c>
      <c r="F9" s="14"/>
      <c r="G9" s="14">
        <v>0.211789690342054</v>
      </c>
      <c r="H9" s="14">
        <v>0.19655651616536801</v>
      </c>
      <c r="I9" s="14">
        <v>0.14944172663630001</v>
      </c>
      <c r="J9" s="14"/>
      <c r="K9" s="14">
        <v>9.4417936496284702E-2</v>
      </c>
      <c r="L9" s="14">
        <v>0.19012759061451601</v>
      </c>
      <c r="M9" s="14">
        <v>0.19535352277715701</v>
      </c>
      <c r="N9" s="14">
        <v>0.35541816809223797</v>
      </c>
      <c r="O9" s="14"/>
      <c r="P9" s="14">
        <v>0.178124306266774</v>
      </c>
      <c r="Q9" s="14">
        <v>0.19047683155230899</v>
      </c>
      <c r="R9" s="14">
        <v>0.20208045136140901</v>
      </c>
      <c r="S9" s="14">
        <v>0.185917817491668</v>
      </c>
      <c r="T9" s="14">
        <v>0.20930255896157399</v>
      </c>
      <c r="U9" s="14"/>
      <c r="V9" s="14">
        <v>0.15147942219468</v>
      </c>
      <c r="W9" s="14">
        <v>0.177106019299584</v>
      </c>
      <c r="X9" s="14">
        <v>0.34518635689337501</v>
      </c>
      <c r="Y9" s="14"/>
      <c r="Z9" s="14">
        <v>0.197471215422754</v>
      </c>
      <c r="AA9" s="14">
        <v>0.189564611637518</v>
      </c>
      <c r="AB9" s="14"/>
      <c r="AC9" s="14">
        <v>0.43048566061296001</v>
      </c>
      <c r="AD9" s="14">
        <v>0.32344299211002497</v>
      </c>
      <c r="AE9" s="14">
        <v>0.16068960654285</v>
      </c>
      <c r="AF9" s="14">
        <v>7.8501582912151299E-2</v>
      </c>
      <c r="AG9" s="14"/>
      <c r="AH9" s="14">
        <v>0.34847772708202801</v>
      </c>
      <c r="AI9" s="14">
        <v>0.24414605886315999</v>
      </c>
      <c r="AJ9" s="14">
        <v>0.123014926628304</v>
      </c>
      <c r="AK9" s="14">
        <v>4.15147329321763E-2</v>
      </c>
      <c r="AL9" s="14"/>
      <c r="AM9" s="14">
        <v>0.205131183729543</v>
      </c>
      <c r="AN9" s="14">
        <v>0.198998587837621</v>
      </c>
      <c r="AO9" s="14">
        <v>0.166308225436647</v>
      </c>
      <c r="AP9" s="14">
        <v>0.13357747431277101</v>
      </c>
      <c r="AQ9" s="14"/>
      <c r="AR9" s="14">
        <v>0.21264097859115899</v>
      </c>
      <c r="AS9" s="14">
        <v>0.12517122840719599</v>
      </c>
      <c r="AT9" s="14">
        <v>8.5731926838283998E-2</v>
      </c>
      <c r="AU9" s="14">
        <v>0.15631385192089101</v>
      </c>
      <c r="AV9" s="14"/>
      <c r="AW9" s="14">
        <v>0.50589578649150102</v>
      </c>
      <c r="AX9" s="14">
        <v>0.19597149131424599</v>
      </c>
      <c r="AY9" s="14">
        <v>3.0313805231321E-2</v>
      </c>
      <c r="AZ9" s="14">
        <v>9.3788143973228093E-3</v>
      </c>
      <c r="BA9" s="14"/>
      <c r="BB9" s="14">
        <v>6.67362890604353E-2</v>
      </c>
      <c r="BC9" s="14">
        <v>0</v>
      </c>
      <c r="BD9" s="14">
        <v>0.66702657875121996</v>
      </c>
      <c r="BE9" s="14"/>
      <c r="BF9" s="14">
        <v>0.10933380323443199</v>
      </c>
      <c r="BG9" s="14">
        <v>0.270568616437039</v>
      </c>
      <c r="BH9" s="14">
        <v>0.25417244513572101</v>
      </c>
      <c r="BI9" s="14"/>
      <c r="BJ9" s="14">
        <v>0.15459442748331301</v>
      </c>
      <c r="BK9" s="14">
        <v>0.163493839882843</v>
      </c>
      <c r="BL9" s="14">
        <v>0.177330404386672</v>
      </c>
      <c r="BM9" s="14"/>
      <c r="BN9" s="14">
        <v>0.26443082073473301</v>
      </c>
      <c r="BO9" s="14">
        <v>0.163629763474369</v>
      </c>
      <c r="BP9" s="14">
        <v>9.5753639109296795E-2</v>
      </c>
      <c r="BQ9" s="14">
        <v>0.13596941747598101</v>
      </c>
      <c r="BR9" s="14">
        <v>0.16549483411384899</v>
      </c>
      <c r="BS9" s="14">
        <v>0.15771927953902201</v>
      </c>
      <c r="BT9" s="14">
        <v>0.162852219488207</v>
      </c>
      <c r="BU9" s="14">
        <v>0.21062275564326</v>
      </c>
      <c r="BV9" s="14"/>
      <c r="BW9" s="14">
        <v>0.196175136744135</v>
      </c>
      <c r="BX9" s="14">
        <v>0.19084753866875301</v>
      </c>
      <c r="BY9" s="14"/>
      <c r="BZ9" s="14">
        <v>0.18641149459074799</v>
      </c>
      <c r="CA9" s="14">
        <v>0.17724098450082301</v>
      </c>
      <c r="CB9" s="14"/>
      <c r="CC9" s="14">
        <v>0.23116072068180099</v>
      </c>
      <c r="CD9" s="14">
        <v>0.130811197797639</v>
      </c>
    </row>
    <row r="10" spans="2:82" x14ac:dyDescent="0.25">
      <c r="B10" s="15" t="s">
        <v>134</v>
      </c>
      <c r="C10" s="14">
        <v>0.28112116036387302</v>
      </c>
      <c r="D10" s="14">
        <v>0.25521829940702201</v>
      </c>
      <c r="E10" s="14">
        <v>0.30662842268952201</v>
      </c>
      <c r="F10" s="14"/>
      <c r="G10" s="14">
        <v>0.32108394823570102</v>
      </c>
      <c r="H10" s="14">
        <v>0.26044817728091502</v>
      </c>
      <c r="I10" s="14">
        <v>0.24249332627416401</v>
      </c>
      <c r="J10" s="14"/>
      <c r="K10" s="14">
        <v>0.24815313441129699</v>
      </c>
      <c r="L10" s="14">
        <v>0.297097848858074</v>
      </c>
      <c r="M10" s="14">
        <v>0.31623738531516199</v>
      </c>
      <c r="N10" s="14">
        <v>0.29272274354189298</v>
      </c>
      <c r="O10" s="14"/>
      <c r="P10" s="14">
        <v>0.29289940780770801</v>
      </c>
      <c r="Q10" s="14">
        <v>0.25687318758697397</v>
      </c>
      <c r="R10" s="14">
        <v>0.23258665812344101</v>
      </c>
      <c r="S10" s="14">
        <v>0.29812401355037899</v>
      </c>
      <c r="T10" s="14">
        <v>0.329817691485493</v>
      </c>
      <c r="U10" s="14"/>
      <c r="V10" s="14">
        <v>0.28222968381579699</v>
      </c>
      <c r="W10" s="14">
        <v>0.30826045023798099</v>
      </c>
      <c r="X10" s="14">
        <v>0.24797215500568501</v>
      </c>
      <c r="Y10" s="14"/>
      <c r="Z10" s="14">
        <v>0.29458568293479698</v>
      </c>
      <c r="AA10" s="14">
        <v>0.26943867730211302</v>
      </c>
      <c r="AB10" s="14"/>
      <c r="AC10" s="14">
        <v>0.26891418341745899</v>
      </c>
      <c r="AD10" s="14">
        <v>0.30098699060824002</v>
      </c>
      <c r="AE10" s="14">
        <v>0.30504655728789098</v>
      </c>
      <c r="AF10" s="14">
        <v>0.249104430089606</v>
      </c>
      <c r="AG10" s="14"/>
      <c r="AH10" s="14">
        <v>0.271297882277306</v>
      </c>
      <c r="AI10" s="14">
        <v>0.305528186315841</v>
      </c>
      <c r="AJ10" s="14">
        <v>0.27902007760074998</v>
      </c>
      <c r="AK10" s="14">
        <v>0.215256578823314</v>
      </c>
      <c r="AL10" s="14"/>
      <c r="AM10" s="14">
        <v>0.30216787260764</v>
      </c>
      <c r="AN10" s="14">
        <v>0.29933013741587899</v>
      </c>
      <c r="AO10" s="14">
        <v>0.28842721658283099</v>
      </c>
      <c r="AP10" s="14">
        <v>0.28318279783922701</v>
      </c>
      <c r="AQ10" s="14"/>
      <c r="AR10" s="14">
        <v>0.30998337475745602</v>
      </c>
      <c r="AS10" s="14">
        <v>0.28541556157102599</v>
      </c>
      <c r="AT10" s="14">
        <v>0.23223413333727499</v>
      </c>
      <c r="AU10" s="14">
        <v>0.20167996818700801</v>
      </c>
      <c r="AV10" s="14"/>
      <c r="AW10" s="14">
        <v>0.30860289290779003</v>
      </c>
      <c r="AX10" s="14">
        <v>0.39166833813846302</v>
      </c>
      <c r="AY10" s="14">
        <v>0.18217278864332501</v>
      </c>
      <c r="AZ10" s="14">
        <v>1.81963078537665E-2</v>
      </c>
      <c r="BA10" s="14"/>
      <c r="BB10" s="14">
        <v>0.15117807929166099</v>
      </c>
      <c r="BC10" s="14">
        <v>0</v>
      </c>
      <c r="BD10" s="14">
        <v>0.14863451224455801</v>
      </c>
      <c r="BE10" s="14"/>
      <c r="BF10" s="14">
        <v>0.25280894742656201</v>
      </c>
      <c r="BG10" s="14">
        <v>0.31044261092808101</v>
      </c>
      <c r="BH10" s="14">
        <v>0.32848128448569802</v>
      </c>
      <c r="BI10" s="14"/>
      <c r="BJ10" s="14">
        <v>0.30216028539096301</v>
      </c>
      <c r="BK10" s="14">
        <v>0.26062923262883703</v>
      </c>
      <c r="BL10" s="14">
        <v>0.28007287847159901</v>
      </c>
      <c r="BM10" s="14"/>
      <c r="BN10" s="14">
        <v>0.34806059589715399</v>
      </c>
      <c r="BO10" s="14">
        <v>0.30363513251764701</v>
      </c>
      <c r="BP10" s="14">
        <v>0.25488256926935099</v>
      </c>
      <c r="BQ10" s="14">
        <v>0.22193313782216301</v>
      </c>
      <c r="BR10" s="14">
        <v>0.25492320790157702</v>
      </c>
      <c r="BS10" s="14">
        <v>0.29162343692117798</v>
      </c>
      <c r="BT10" s="14">
        <v>0.27867647351240499</v>
      </c>
      <c r="BU10" s="14">
        <v>0.278295766000832</v>
      </c>
      <c r="BV10" s="14"/>
      <c r="BW10" s="14">
        <v>0.305870204280761</v>
      </c>
      <c r="BX10" s="14">
        <v>0.26098215721773299</v>
      </c>
      <c r="BY10" s="14"/>
      <c r="BZ10" s="14">
        <v>0.29627221999762099</v>
      </c>
      <c r="CA10" s="14">
        <v>0.27926171145303302</v>
      </c>
      <c r="CB10" s="14"/>
      <c r="CC10" s="14">
        <v>0.32012278307226</v>
      </c>
      <c r="CD10" s="14">
        <v>0.25682248573674299</v>
      </c>
    </row>
    <row r="11" spans="2:82" x14ac:dyDescent="0.25">
      <c r="B11" s="15" t="s">
        <v>135</v>
      </c>
      <c r="C11" s="14">
        <v>0.32880338283579003</v>
      </c>
      <c r="D11" s="14">
        <v>0.38321704011799501</v>
      </c>
      <c r="E11" s="14">
        <v>0.27471821917545602</v>
      </c>
      <c r="F11" s="14"/>
      <c r="G11" s="14">
        <v>0.294613366743946</v>
      </c>
      <c r="H11" s="14">
        <v>0.33747932673060099</v>
      </c>
      <c r="I11" s="14">
        <v>0.37989531241034902</v>
      </c>
      <c r="J11" s="14"/>
      <c r="K11" s="14">
        <v>0.43311022766792301</v>
      </c>
      <c r="L11" s="14">
        <v>0.34546348713854003</v>
      </c>
      <c r="M11" s="14">
        <v>0.25206641074967101</v>
      </c>
      <c r="N11" s="14">
        <v>0.19045282571279501</v>
      </c>
      <c r="O11" s="14"/>
      <c r="P11" s="14">
        <v>0.34644980011332099</v>
      </c>
      <c r="Q11" s="14">
        <v>0.35493961320079598</v>
      </c>
      <c r="R11" s="14">
        <v>0.35072792251581097</v>
      </c>
      <c r="S11" s="14">
        <v>0.32798210861129101</v>
      </c>
      <c r="T11" s="14">
        <v>0.26140944165130098</v>
      </c>
      <c r="U11" s="14"/>
      <c r="V11" s="14">
        <v>0.37803524094677798</v>
      </c>
      <c r="W11" s="14">
        <v>0.30790772449653903</v>
      </c>
      <c r="X11" s="14">
        <v>0.193167725163991</v>
      </c>
      <c r="Y11" s="14"/>
      <c r="Z11" s="14">
        <v>0.33541705963595397</v>
      </c>
      <c r="AA11" s="14">
        <v>0.323065031045974</v>
      </c>
      <c r="AB11" s="14"/>
      <c r="AC11" s="14">
        <v>0.187966452314381</v>
      </c>
      <c r="AD11" s="14">
        <v>0.23451809162316101</v>
      </c>
      <c r="AE11" s="14">
        <v>0.34875887480977902</v>
      </c>
      <c r="AF11" s="14">
        <v>0.426021694704669</v>
      </c>
      <c r="AG11" s="14"/>
      <c r="AH11" s="14">
        <v>0.16450890263066401</v>
      </c>
      <c r="AI11" s="14">
        <v>0.27913451110415</v>
      </c>
      <c r="AJ11" s="14">
        <v>0.411040760597354</v>
      </c>
      <c r="AK11" s="14">
        <v>0.44963516691198302</v>
      </c>
      <c r="AL11" s="14"/>
      <c r="AM11" s="14">
        <v>0.31744532559461203</v>
      </c>
      <c r="AN11" s="14">
        <v>0.32604940717465097</v>
      </c>
      <c r="AO11" s="14">
        <v>0.34127724337104198</v>
      </c>
      <c r="AP11" s="14">
        <v>0.37590167035181099</v>
      </c>
      <c r="AQ11" s="14"/>
      <c r="AR11" s="14">
        <v>0.29557217362607002</v>
      </c>
      <c r="AS11" s="14">
        <v>0.401355674880638</v>
      </c>
      <c r="AT11" s="14">
        <v>0.43479144201523301</v>
      </c>
      <c r="AU11" s="14">
        <v>0.43376132275731499</v>
      </c>
      <c r="AV11" s="14"/>
      <c r="AW11" s="14">
        <v>9.72460089939165E-2</v>
      </c>
      <c r="AX11" s="14">
        <v>0.26775429649580401</v>
      </c>
      <c r="AY11" s="14">
        <v>0.52548134500378696</v>
      </c>
      <c r="AZ11" s="14">
        <v>0.40172295046190998</v>
      </c>
      <c r="BA11" s="14"/>
      <c r="BB11" s="14">
        <v>0.48102173892919597</v>
      </c>
      <c r="BC11" s="14">
        <v>0.77868109502429095</v>
      </c>
      <c r="BD11" s="14">
        <v>6.4361600173346398E-2</v>
      </c>
      <c r="BE11" s="14"/>
      <c r="BF11" s="14">
        <v>0.40957937108803799</v>
      </c>
      <c r="BG11" s="14">
        <v>0.23673045861513201</v>
      </c>
      <c r="BH11" s="14">
        <v>0.28121058868624998</v>
      </c>
      <c r="BI11" s="14"/>
      <c r="BJ11" s="14">
        <v>0.33467406880391798</v>
      </c>
      <c r="BK11" s="14">
        <v>0.37308289231504799</v>
      </c>
      <c r="BL11" s="14">
        <v>0.36945037584601997</v>
      </c>
      <c r="BM11" s="14"/>
      <c r="BN11" s="14">
        <v>0.23887668790497399</v>
      </c>
      <c r="BO11" s="14">
        <v>0.341557070956024</v>
      </c>
      <c r="BP11" s="14">
        <v>0.44096779557127402</v>
      </c>
      <c r="BQ11" s="14">
        <v>0.42036405013718398</v>
      </c>
      <c r="BR11" s="14">
        <v>0.35340475182120501</v>
      </c>
      <c r="BS11" s="14">
        <v>0.32774320877649599</v>
      </c>
      <c r="BT11" s="14">
        <v>0.38515041167969899</v>
      </c>
      <c r="BU11" s="14">
        <v>0.33114247170528499</v>
      </c>
      <c r="BV11" s="14"/>
      <c r="BW11" s="14">
        <v>0.31489019047582201</v>
      </c>
      <c r="BX11" s="14">
        <v>0.34012494441413699</v>
      </c>
      <c r="BY11" s="14"/>
      <c r="BZ11" s="14">
        <v>0.32343776474064101</v>
      </c>
      <c r="CA11" s="14">
        <v>0.370728449129961</v>
      </c>
      <c r="CB11" s="14"/>
      <c r="CC11" s="14">
        <v>0.302040373463828</v>
      </c>
      <c r="CD11" s="14">
        <v>0.384764181021295</v>
      </c>
    </row>
    <row r="12" spans="2:82" x14ac:dyDescent="0.25">
      <c r="B12" s="15" t="s">
        <v>136</v>
      </c>
      <c r="C12" s="14">
        <v>9.9234106701940494E-2</v>
      </c>
      <c r="D12" s="14">
        <v>0.12145094796071899</v>
      </c>
      <c r="E12" s="14">
        <v>7.6793804185442405E-2</v>
      </c>
      <c r="F12" s="14"/>
      <c r="G12" s="14">
        <v>5.9944518728185098E-2</v>
      </c>
      <c r="H12" s="14">
        <v>0.11212057365389699</v>
      </c>
      <c r="I12" s="14">
        <v>0.15210635654809301</v>
      </c>
      <c r="J12" s="14"/>
      <c r="K12" s="14">
        <v>0.15013083223537699</v>
      </c>
      <c r="L12" s="14">
        <v>7.3100117449261606E-2</v>
      </c>
      <c r="M12" s="14">
        <v>0.107016586560712</v>
      </c>
      <c r="N12" s="14">
        <v>4.4929389503255597E-2</v>
      </c>
      <c r="O12" s="14"/>
      <c r="P12" s="14">
        <v>8.5703467454647297E-2</v>
      </c>
      <c r="Q12" s="14">
        <v>8.5411695384969705E-2</v>
      </c>
      <c r="R12" s="14">
        <v>0.112641870734872</v>
      </c>
      <c r="S12" s="14">
        <v>0.10685244056819899</v>
      </c>
      <c r="T12" s="14">
        <v>9.18196689959173E-2</v>
      </c>
      <c r="U12" s="14"/>
      <c r="V12" s="14">
        <v>0.111474926740501</v>
      </c>
      <c r="W12" s="14">
        <v>9.7064979323330705E-2</v>
      </c>
      <c r="X12" s="14">
        <v>6.2211488520807698E-2</v>
      </c>
      <c r="Y12" s="14"/>
      <c r="Z12" s="14">
        <v>8.5424396452094903E-2</v>
      </c>
      <c r="AA12" s="14">
        <v>0.11121609159831</v>
      </c>
      <c r="AB12" s="14"/>
      <c r="AC12" s="14">
        <v>1.14084557790159E-2</v>
      </c>
      <c r="AD12" s="14">
        <v>4.22913351488294E-2</v>
      </c>
      <c r="AE12" s="14">
        <v>8.3242479303839406E-2</v>
      </c>
      <c r="AF12" s="14">
        <v>0.17516525382442599</v>
      </c>
      <c r="AG12" s="14"/>
      <c r="AH12" s="14">
        <v>5.5531829742369899E-2</v>
      </c>
      <c r="AI12" s="14">
        <v>5.49315404671697E-2</v>
      </c>
      <c r="AJ12" s="14">
        <v>0.117260555126678</v>
      </c>
      <c r="AK12" s="14">
        <v>0.25154057456660101</v>
      </c>
      <c r="AL12" s="14"/>
      <c r="AM12" s="14">
        <v>8.3094653918960704E-2</v>
      </c>
      <c r="AN12" s="14">
        <v>0.101724611207043</v>
      </c>
      <c r="AO12" s="14">
        <v>0.117603605784997</v>
      </c>
      <c r="AP12" s="14">
        <v>0.12341814913912</v>
      </c>
      <c r="AQ12" s="14"/>
      <c r="AR12" s="14">
        <v>6.9992009816886996E-2</v>
      </c>
      <c r="AS12" s="14">
        <v>0.12139884434074</v>
      </c>
      <c r="AT12" s="14">
        <v>0.19237420012906301</v>
      </c>
      <c r="AU12" s="14">
        <v>0.133351738427504</v>
      </c>
      <c r="AV12" s="14"/>
      <c r="AW12" s="14">
        <v>2.4000331976735301E-3</v>
      </c>
      <c r="AX12" s="14">
        <v>2.4699129873509699E-2</v>
      </c>
      <c r="AY12" s="14">
        <v>0.16981432677882199</v>
      </c>
      <c r="AZ12" s="14">
        <v>0.55242137487273202</v>
      </c>
      <c r="BA12" s="14"/>
      <c r="BB12" s="14">
        <v>0.26342627543046998</v>
      </c>
      <c r="BC12" s="14">
        <v>0.221318904975709</v>
      </c>
      <c r="BD12" s="14">
        <v>1.8431835992638999E-2</v>
      </c>
      <c r="BE12" s="14"/>
      <c r="BF12" s="14">
        <v>0.146267560192473</v>
      </c>
      <c r="BG12" s="14">
        <v>6.0686188669931897E-2</v>
      </c>
      <c r="BH12" s="14">
        <v>4.6644304938202499E-2</v>
      </c>
      <c r="BI12" s="14"/>
      <c r="BJ12" s="14">
        <v>0.12026852362616</v>
      </c>
      <c r="BK12" s="14">
        <v>9.4681633473861201E-2</v>
      </c>
      <c r="BL12" s="14">
        <v>9.4314781016929305E-2</v>
      </c>
      <c r="BM12" s="14"/>
      <c r="BN12" s="14">
        <v>5.6930029335191597E-2</v>
      </c>
      <c r="BO12" s="14">
        <v>0.124894450759043</v>
      </c>
      <c r="BP12" s="14">
        <v>0.12057400326760501</v>
      </c>
      <c r="BQ12" s="14">
        <v>0.147761825655159</v>
      </c>
      <c r="BR12" s="14">
        <v>0.11989493900560901</v>
      </c>
      <c r="BS12" s="14">
        <v>0.110307155021621</v>
      </c>
      <c r="BT12" s="14">
        <v>9.9936256287034994E-2</v>
      </c>
      <c r="BU12" s="14">
        <v>7.8224112785008598E-2</v>
      </c>
      <c r="BV12" s="14"/>
      <c r="BW12" s="14">
        <v>8.4967657138959707E-2</v>
      </c>
      <c r="BX12" s="14">
        <v>0.11084312374510299</v>
      </c>
      <c r="BY12" s="14"/>
      <c r="BZ12" s="14">
        <v>0.101359883604119</v>
      </c>
      <c r="CA12" s="14">
        <v>0.106121188228002</v>
      </c>
      <c r="CB12" s="14"/>
      <c r="CC12" s="14">
        <v>6.09925058479351E-2</v>
      </c>
      <c r="CD12" s="14">
        <v>0.14867277615507599</v>
      </c>
    </row>
    <row r="13" spans="2:82" x14ac:dyDescent="0.25">
      <c r="B13" s="15" t="s">
        <v>131</v>
      </c>
      <c r="C13" s="20">
        <v>9.7603586828184097E-2</v>
      </c>
      <c r="D13" s="20">
        <v>8.2310134691801706E-2</v>
      </c>
      <c r="E13" s="20">
        <v>0.112994550255144</v>
      </c>
      <c r="F13" s="20"/>
      <c r="G13" s="20">
        <v>0.112568475950115</v>
      </c>
      <c r="H13" s="20">
        <v>9.3395406169219597E-2</v>
      </c>
      <c r="I13" s="20">
        <v>7.6063278131094203E-2</v>
      </c>
      <c r="J13" s="20"/>
      <c r="K13" s="20">
        <v>7.4187869189117794E-2</v>
      </c>
      <c r="L13" s="20">
        <v>9.4210955939608002E-2</v>
      </c>
      <c r="M13" s="20">
        <v>0.12932609459729799</v>
      </c>
      <c r="N13" s="20">
        <v>0.116476873149818</v>
      </c>
      <c r="O13" s="20"/>
      <c r="P13" s="20">
        <v>9.6823018357550097E-2</v>
      </c>
      <c r="Q13" s="20">
        <v>0.11229867227495099</v>
      </c>
      <c r="R13" s="20">
        <v>0.10196309726446701</v>
      </c>
      <c r="S13" s="20">
        <v>8.1123619778462594E-2</v>
      </c>
      <c r="T13" s="20">
        <v>0.107650638905715</v>
      </c>
      <c r="U13" s="20"/>
      <c r="V13" s="20">
        <v>7.6780726302243599E-2</v>
      </c>
      <c r="W13" s="20">
        <v>0.109660826642565</v>
      </c>
      <c r="X13" s="20">
        <v>0.15146227441614199</v>
      </c>
      <c r="Y13" s="20"/>
      <c r="Z13" s="20">
        <v>8.7101645554400198E-2</v>
      </c>
      <c r="AA13" s="20">
        <v>0.106715588416085</v>
      </c>
      <c r="AB13" s="20"/>
      <c r="AC13" s="20">
        <v>0.101225247876184</v>
      </c>
      <c r="AD13" s="20">
        <v>9.8760590509744603E-2</v>
      </c>
      <c r="AE13" s="20">
        <v>0.10226248205563999</v>
      </c>
      <c r="AF13" s="20">
        <v>7.1207038469147901E-2</v>
      </c>
      <c r="AG13" s="20"/>
      <c r="AH13" s="20">
        <v>0.16018365826763201</v>
      </c>
      <c r="AI13" s="20">
        <v>0.11625970324967801</v>
      </c>
      <c r="AJ13" s="20">
        <v>6.9663680046913298E-2</v>
      </c>
      <c r="AK13" s="20">
        <v>4.2052946765925699E-2</v>
      </c>
      <c r="AL13" s="20"/>
      <c r="AM13" s="20">
        <v>9.2160964149244101E-2</v>
      </c>
      <c r="AN13" s="20">
        <v>7.3897256364805999E-2</v>
      </c>
      <c r="AO13" s="20">
        <v>8.6383708824483596E-2</v>
      </c>
      <c r="AP13" s="20">
        <v>8.3919908357071596E-2</v>
      </c>
      <c r="AQ13" s="20"/>
      <c r="AR13" s="20">
        <v>0.111811463208427</v>
      </c>
      <c r="AS13" s="20">
        <v>6.6658690800400003E-2</v>
      </c>
      <c r="AT13" s="20">
        <v>5.4868297680144798E-2</v>
      </c>
      <c r="AU13" s="20">
        <v>7.4893118707282505E-2</v>
      </c>
      <c r="AV13" s="20"/>
      <c r="AW13" s="20">
        <v>8.5855278409119801E-2</v>
      </c>
      <c r="AX13" s="20">
        <v>0.119906744177977</v>
      </c>
      <c r="AY13" s="20">
        <v>9.2217734342745106E-2</v>
      </c>
      <c r="AZ13" s="20">
        <v>1.8280552414268299E-2</v>
      </c>
      <c r="BA13" s="20"/>
      <c r="BB13" s="20">
        <v>3.7637617288237099E-2</v>
      </c>
      <c r="BC13" s="20">
        <v>0</v>
      </c>
      <c r="BD13" s="20">
        <v>0.10154547283823601</v>
      </c>
      <c r="BE13" s="20"/>
      <c r="BF13" s="20">
        <v>8.2010318058494902E-2</v>
      </c>
      <c r="BG13" s="20">
        <v>0.121572125349816</v>
      </c>
      <c r="BH13" s="20">
        <v>8.9491376754127994E-2</v>
      </c>
      <c r="BI13" s="20"/>
      <c r="BJ13" s="20">
        <v>8.8302694695645403E-2</v>
      </c>
      <c r="BK13" s="20">
        <v>0.108112401699411</v>
      </c>
      <c r="BL13" s="20">
        <v>7.8831560278779494E-2</v>
      </c>
      <c r="BM13" s="20"/>
      <c r="BN13" s="20">
        <v>9.1701866127947104E-2</v>
      </c>
      <c r="BO13" s="20">
        <v>6.6283582292917004E-2</v>
      </c>
      <c r="BP13" s="20">
        <v>8.7821992782472505E-2</v>
      </c>
      <c r="BQ13" s="20">
        <v>7.3971568909513299E-2</v>
      </c>
      <c r="BR13" s="20">
        <v>0.106282267157761</v>
      </c>
      <c r="BS13" s="20">
        <v>0.11260691974168401</v>
      </c>
      <c r="BT13" s="20">
        <v>7.3384639032653701E-2</v>
      </c>
      <c r="BU13" s="20">
        <v>0.101714893865614</v>
      </c>
      <c r="BV13" s="20"/>
      <c r="BW13" s="20">
        <v>9.8096811360322694E-2</v>
      </c>
      <c r="BX13" s="20">
        <v>9.7202235954273505E-2</v>
      </c>
      <c r="BY13" s="20"/>
      <c r="BZ13" s="20">
        <v>9.2518637066871606E-2</v>
      </c>
      <c r="CA13" s="20">
        <v>6.6647666688181006E-2</v>
      </c>
      <c r="CB13" s="20"/>
      <c r="CC13" s="20">
        <v>8.5683616934175894E-2</v>
      </c>
      <c r="CD13" s="20">
        <v>7.8929359289247103E-2</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CD29"/>
  <sheetViews>
    <sheetView showGridLines="0" topLeftCell="A24" workbookViewId="0">
      <pane xSplit="2" topLeftCell="AP1" activePane="topRight" state="frozen"/>
      <selection pane="topRight" activeCell="B29" sqref="B29"/>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153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45" x14ac:dyDescent="0.25">
      <c r="B9" s="15" t="s">
        <v>138</v>
      </c>
      <c r="C9" s="14">
        <v>0.35116025206370299</v>
      </c>
      <c r="D9" s="14">
        <v>0.356863522385854</v>
      </c>
      <c r="E9" s="14">
        <v>0.34580781059504601</v>
      </c>
      <c r="F9" s="14"/>
      <c r="G9" s="14">
        <v>0.36266543898826298</v>
      </c>
      <c r="H9" s="14">
        <v>0.36573691611248099</v>
      </c>
      <c r="I9" s="14">
        <v>0.29893134548959299</v>
      </c>
      <c r="J9" s="14"/>
      <c r="K9" s="14">
        <v>0.42047506653922001</v>
      </c>
      <c r="L9" s="14">
        <v>0.42029427608423198</v>
      </c>
      <c r="M9" s="14">
        <v>0.306962667188317</v>
      </c>
      <c r="N9" s="14">
        <v>0.18447890111645601</v>
      </c>
      <c r="O9" s="14"/>
      <c r="P9" s="14">
        <v>0.35029946208821899</v>
      </c>
      <c r="Q9" s="14">
        <v>0.39869156484499202</v>
      </c>
      <c r="R9" s="14">
        <v>0.31361228630325499</v>
      </c>
      <c r="S9" s="14">
        <v>0.34517330735365698</v>
      </c>
      <c r="T9" s="14">
        <v>0.36851931066329802</v>
      </c>
      <c r="U9" s="14"/>
      <c r="V9" s="14">
        <v>0.44541213404672098</v>
      </c>
      <c r="W9" s="14">
        <v>0.34169207790117201</v>
      </c>
      <c r="X9" s="14">
        <v>5.82086595345137E-2</v>
      </c>
      <c r="Y9" s="14"/>
      <c r="Z9" s="14">
        <v>0.37793441862760702</v>
      </c>
      <c r="AA9" s="14">
        <v>0.327929666223917</v>
      </c>
      <c r="AB9" s="14"/>
      <c r="AC9" s="14">
        <v>5.5072839324443297E-2</v>
      </c>
      <c r="AD9" s="14">
        <v>0.24640999402071101</v>
      </c>
      <c r="AE9" s="14">
        <v>0.38189283369805699</v>
      </c>
      <c r="AF9" s="14">
        <v>0.469581526182619</v>
      </c>
      <c r="AG9" s="14"/>
      <c r="AH9" s="14">
        <v>0.129111302636264</v>
      </c>
      <c r="AI9" s="14">
        <v>0.31409288210250702</v>
      </c>
      <c r="AJ9" s="14">
        <v>0.42664819029325002</v>
      </c>
      <c r="AK9" s="14">
        <v>0.48873714834291698</v>
      </c>
      <c r="AL9" s="14"/>
      <c r="AM9" s="14">
        <v>0.199053559166505</v>
      </c>
      <c r="AN9" s="14">
        <v>0.34252574315170398</v>
      </c>
      <c r="AO9" s="14">
        <v>0.38447121676694002</v>
      </c>
      <c r="AP9" s="14">
        <v>0.50166292590866002</v>
      </c>
      <c r="AQ9" s="14"/>
      <c r="AR9" s="14">
        <v>0.39036885410191202</v>
      </c>
      <c r="AS9" s="14">
        <v>0.46362506038990597</v>
      </c>
      <c r="AT9" s="14">
        <v>0.39776505796242201</v>
      </c>
      <c r="AU9" s="14">
        <v>0.225845882130561</v>
      </c>
      <c r="AV9" s="14"/>
      <c r="AW9" s="14">
        <v>0.219193193962373</v>
      </c>
      <c r="AX9" s="14">
        <v>0.36094208599279198</v>
      </c>
      <c r="AY9" s="14">
        <v>0.40461229734735399</v>
      </c>
      <c r="AZ9" s="14">
        <v>0.44830772699131699</v>
      </c>
      <c r="BA9" s="14"/>
      <c r="BB9" s="14">
        <v>0.39419859327377099</v>
      </c>
      <c r="BC9" s="14">
        <v>0.34440579881812</v>
      </c>
      <c r="BD9" s="14">
        <v>0.18462344423674101</v>
      </c>
      <c r="BE9" s="14"/>
      <c r="BF9" s="14">
        <v>0.42685754748888</v>
      </c>
      <c r="BG9" s="14">
        <v>0.24266780154220899</v>
      </c>
      <c r="BH9" s="14">
        <v>0.37576971447397001</v>
      </c>
      <c r="BI9" s="14"/>
      <c r="BJ9" s="14">
        <v>0.38416725885682901</v>
      </c>
      <c r="BK9" s="14">
        <v>0.45303560937315401</v>
      </c>
      <c r="BL9" s="14">
        <v>0.17816774162469601</v>
      </c>
      <c r="BM9" s="14"/>
      <c r="BN9" s="14">
        <v>0.23231487015521099</v>
      </c>
      <c r="BO9" s="14">
        <v>0.34695878211697001</v>
      </c>
      <c r="BP9" s="14">
        <v>0.39284446072513002</v>
      </c>
      <c r="BQ9" s="14">
        <v>0.30828712762071903</v>
      </c>
      <c r="BR9" s="14">
        <v>0.36598115512232599</v>
      </c>
      <c r="BS9" s="14">
        <v>0.45869521689237902</v>
      </c>
      <c r="BT9" s="14">
        <v>0.40547764739567899</v>
      </c>
      <c r="BU9" s="14">
        <v>0.30078455051165598</v>
      </c>
      <c r="BV9" s="14"/>
      <c r="BW9" s="14">
        <v>0.374948045913717</v>
      </c>
      <c r="BX9" s="14">
        <v>0.331803445522247</v>
      </c>
      <c r="BY9" s="14"/>
      <c r="BZ9" s="14">
        <v>0.371841432699414</v>
      </c>
      <c r="CA9" s="14">
        <v>0.369489833834999</v>
      </c>
      <c r="CB9" s="14"/>
      <c r="CC9" s="14">
        <v>0.33582307521537502</v>
      </c>
      <c r="CD9" s="14">
        <v>0.40871309600008898</v>
      </c>
    </row>
    <row r="10" spans="2:82" ht="30" x14ac:dyDescent="0.25">
      <c r="B10" s="15" t="s">
        <v>139</v>
      </c>
      <c r="C10" s="14">
        <v>0.33340153036585402</v>
      </c>
      <c r="D10" s="14">
        <v>0.31969137726547903</v>
      </c>
      <c r="E10" s="14">
        <v>0.34710534481956401</v>
      </c>
      <c r="F10" s="14"/>
      <c r="G10" s="14">
        <v>0.32069123778066</v>
      </c>
      <c r="H10" s="14">
        <v>0.355950462537586</v>
      </c>
      <c r="I10" s="14">
        <v>0.31369965459381299</v>
      </c>
      <c r="J10" s="14"/>
      <c r="K10" s="14">
        <v>0.350120977099111</v>
      </c>
      <c r="L10" s="14">
        <v>0.33708245276821702</v>
      </c>
      <c r="M10" s="14">
        <v>0.32172621162846399</v>
      </c>
      <c r="N10" s="14">
        <v>0.31691203092977199</v>
      </c>
      <c r="O10" s="14"/>
      <c r="P10" s="14">
        <v>0.32138295406964601</v>
      </c>
      <c r="Q10" s="14">
        <v>0.37132054875088499</v>
      </c>
      <c r="R10" s="14">
        <v>0.32405894475540697</v>
      </c>
      <c r="S10" s="14">
        <v>0.32209549191157399</v>
      </c>
      <c r="T10" s="14">
        <v>0.34027109640155001</v>
      </c>
      <c r="U10" s="14"/>
      <c r="V10" s="14">
        <v>0.31935115680727499</v>
      </c>
      <c r="W10" s="14">
        <v>0.369414358626101</v>
      </c>
      <c r="X10" s="14">
        <v>0.33935668455398799</v>
      </c>
      <c r="Y10" s="14"/>
      <c r="Z10" s="14">
        <v>0.35494664616654198</v>
      </c>
      <c r="AA10" s="14">
        <v>0.31470792655781898</v>
      </c>
      <c r="AB10" s="14"/>
      <c r="AC10" s="14">
        <v>0.36942174226430502</v>
      </c>
      <c r="AD10" s="14">
        <v>0.34858017637300998</v>
      </c>
      <c r="AE10" s="14">
        <v>0.33270212277177402</v>
      </c>
      <c r="AF10" s="14">
        <v>0.32783133609173398</v>
      </c>
      <c r="AG10" s="14"/>
      <c r="AH10" s="14">
        <v>0.32986270439381499</v>
      </c>
      <c r="AI10" s="14">
        <v>0.32623187699176198</v>
      </c>
      <c r="AJ10" s="14">
        <v>0.348997651492095</v>
      </c>
      <c r="AK10" s="14">
        <v>0.33426821456264999</v>
      </c>
      <c r="AL10" s="14"/>
      <c r="AM10" s="14">
        <v>0.31258676964633397</v>
      </c>
      <c r="AN10" s="14">
        <v>0.30394277582916501</v>
      </c>
      <c r="AO10" s="14">
        <v>0.34168013123414898</v>
      </c>
      <c r="AP10" s="14">
        <v>0.34932942204844403</v>
      </c>
      <c r="AQ10" s="14"/>
      <c r="AR10" s="14">
        <v>0.30572376276483298</v>
      </c>
      <c r="AS10" s="14">
        <v>0.36013806739954601</v>
      </c>
      <c r="AT10" s="14">
        <v>0.37376539594934999</v>
      </c>
      <c r="AU10" s="14">
        <v>0.319080519533956</v>
      </c>
      <c r="AV10" s="14"/>
      <c r="AW10" s="14">
        <v>0.35194028324367699</v>
      </c>
      <c r="AX10" s="14">
        <v>0.34701960590011899</v>
      </c>
      <c r="AY10" s="14">
        <v>0.31923458665594101</v>
      </c>
      <c r="AZ10" s="14">
        <v>0.25543245115062402</v>
      </c>
      <c r="BA10" s="14"/>
      <c r="BB10" s="14">
        <v>0.37973148629870901</v>
      </c>
      <c r="BC10" s="14">
        <v>0.31661959705725201</v>
      </c>
      <c r="BD10" s="14">
        <v>0.25965877875766302</v>
      </c>
      <c r="BE10" s="14"/>
      <c r="BF10" s="14">
        <v>0.327848767940149</v>
      </c>
      <c r="BG10" s="14">
        <v>0.34493942479622203</v>
      </c>
      <c r="BH10" s="14">
        <v>0.34271957839362499</v>
      </c>
      <c r="BI10" s="14"/>
      <c r="BJ10" s="14">
        <v>0.32311665144678198</v>
      </c>
      <c r="BK10" s="14">
        <v>0.354041109565986</v>
      </c>
      <c r="BL10" s="14">
        <v>0.30163913219400501</v>
      </c>
      <c r="BM10" s="14"/>
      <c r="BN10" s="14">
        <v>0.28862559199104199</v>
      </c>
      <c r="BO10" s="14">
        <v>0.31512561149105101</v>
      </c>
      <c r="BP10" s="14">
        <v>0.27986138762644103</v>
      </c>
      <c r="BQ10" s="14">
        <v>0.29721826802402201</v>
      </c>
      <c r="BR10" s="14">
        <v>0.332316719760475</v>
      </c>
      <c r="BS10" s="14">
        <v>0.36133590801410598</v>
      </c>
      <c r="BT10" s="14">
        <v>0.39752453756057998</v>
      </c>
      <c r="BU10" s="14">
        <v>0.35385568477892498</v>
      </c>
      <c r="BV10" s="14"/>
      <c r="BW10" s="14">
        <v>0.34554729404115597</v>
      </c>
      <c r="BX10" s="14">
        <v>0.32351817593444199</v>
      </c>
      <c r="BY10" s="14"/>
      <c r="BZ10" s="14">
        <v>0.347594659618021</v>
      </c>
      <c r="CA10" s="14">
        <v>0.33567614437825699</v>
      </c>
      <c r="CB10" s="14"/>
      <c r="CC10" s="14">
        <v>0.340658618608425</v>
      </c>
      <c r="CD10" s="14">
        <v>0.34541134602727103</v>
      </c>
    </row>
    <row r="11" spans="2:82" ht="30" x14ac:dyDescent="0.25">
      <c r="B11" s="15" t="s">
        <v>140</v>
      </c>
      <c r="C11" s="14">
        <v>0.31082591247582397</v>
      </c>
      <c r="D11" s="14">
        <v>0.31796093059264802</v>
      </c>
      <c r="E11" s="14">
        <v>0.30367882501931198</v>
      </c>
      <c r="F11" s="14"/>
      <c r="G11" s="14">
        <v>0.28519985853618401</v>
      </c>
      <c r="H11" s="14">
        <v>0.335012818226675</v>
      </c>
      <c r="I11" s="14">
        <v>0.31370780672387399</v>
      </c>
      <c r="J11" s="14"/>
      <c r="K11" s="14">
        <v>0.37847940782899497</v>
      </c>
      <c r="L11" s="14">
        <v>0.34691538400108302</v>
      </c>
      <c r="M11" s="14">
        <v>0.27293594667194598</v>
      </c>
      <c r="N11" s="14">
        <v>0.18413946360333</v>
      </c>
      <c r="O11" s="14"/>
      <c r="P11" s="14">
        <v>0.3361183713759</v>
      </c>
      <c r="Q11" s="14">
        <v>0.30943836731628199</v>
      </c>
      <c r="R11" s="14">
        <v>0.29614545136751202</v>
      </c>
      <c r="S11" s="14">
        <v>0.33369318419111399</v>
      </c>
      <c r="T11" s="14">
        <v>0.27066889829652901</v>
      </c>
      <c r="U11" s="14"/>
      <c r="V11" s="14">
        <v>0.35501046641081502</v>
      </c>
      <c r="W11" s="14">
        <v>0.28635526583879201</v>
      </c>
      <c r="X11" s="14">
        <v>0.19532762198998599</v>
      </c>
      <c r="Y11" s="14"/>
      <c r="Z11" s="14">
        <v>0.29399192617806502</v>
      </c>
      <c r="AA11" s="14">
        <v>0.325431908250985</v>
      </c>
      <c r="AB11" s="14"/>
      <c r="AC11" s="14">
        <v>0.13356415901673399</v>
      </c>
      <c r="AD11" s="14">
        <v>0.23473905875928799</v>
      </c>
      <c r="AE11" s="14">
        <v>0.32312275377246402</v>
      </c>
      <c r="AF11" s="14">
        <v>0.39506871079214201</v>
      </c>
      <c r="AG11" s="14"/>
      <c r="AH11" s="14">
        <v>0.20233530558264001</v>
      </c>
      <c r="AI11" s="14">
        <v>0.26553929505298302</v>
      </c>
      <c r="AJ11" s="14">
        <v>0.37762832649806399</v>
      </c>
      <c r="AK11" s="14">
        <v>0.41884004363352101</v>
      </c>
      <c r="AL11" s="14"/>
      <c r="AM11" s="14">
        <v>0.27622580629214699</v>
      </c>
      <c r="AN11" s="14">
        <v>0.31830181928485402</v>
      </c>
      <c r="AO11" s="14">
        <v>0.33196938272820498</v>
      </c>
      <c r="AP11" s="14">
        <v>0.37122758117722099</v>
      </c>
      <c r="AQ11" s="14"/>
      <c r="AR11" s="14">
        <v>0.28991842907620502</v>
      </c>
      <c r="AS11" s="14">
        <v>0.37710727882648298</v>
      </c>
      <c r="AT11" s="14">
        <v>0.38708775203610701</v>
      </c>
      <c r="AU11" s="14">
        <v>0.35764745204794501</v>
      </c>
      <c r="AV11" s="14"/>
      <c r="AW11" s="14">
        <v>0.10308083052519899</v>
      </c>
      <c r="AX11" s="14">
        <v>0.28621656855067501</v>
      </c>
      <c r="AY11" s="14">
        <v>0.44730433320701102</v>
      </c>
      <c r="AZ11" s="14">
        <v>0.415748420745994</v>
      </c>
      <c r="BA11" s="14"/>
      <c r="BB11" s="14">
        <v>0.37665134351805002</v>
      </c>
      <c r="BC11" s="14">
        <v>0.41553505323033801</v>
      </c>
      <c r="BD11" s="14">
        <v>0.21269285746216299</v>
      </c>
      <c r="BE11" s="14"/>
      <c r="BF11" s="14">
        <v>0.36133124896073299</v>
      </c>
      <c r="BG11" s="14">
        <v>0.25452692622020301</v>
      </c>
      <c r="BH11" s="14">
        <v>0.30413295827811099</v>
      </c>
      <c r="BI11" s="14"/>
      <c r="BJ11" s="14">
        <v>0.34820292405865599</v>
      </c>
      <c r="BK11" s="14">
        <v>0.31968075727560502</v>
      </c>
      <c r="BL11" s="14">
        <v>0.28107880491068399</v>
      </c>
      <c r="BM11" s="14"/>
      <c r="BN11" s="14">
        <v>0.296219586015665</v>
      </c>
      <c r="BO11" s="14">
        <v>0.26779582104163202</v>
      </c>
      <c r="BP11" s="14">
        <v>0.384587969060315</v>
      </c>
      <c r="BQ11" s="14">
        <v>0.344437871654663</v>
      </c>
      <c r="BR11" s="14">
        <v>0.324355707671939</v>
      </c>
      <c r="BS11" s="14">
        <v>0.32794925836512301</v>
      </c>
      <c r="BT11" s="14">
        <v>0.29885839543512999</v>
      </c>
      <c r="BU11" s="14">
        <v>0.34390288160890498</v>
      </c>
      <c r="BV11" s="14"/>
      <c r="BW11" s="14">
        <v>0.32149457596172698</v>
      </c>
      <c r="BX11" s="14">
        <v>0.30214451661143199</v>
      </c>
      <c r="BY11" s="14"/>
      <c r="BZ11" s="14">
        <v>0.33957086475718201</v>
      </c>
      <c r="CA11" s="14">
        <v>0.297986094339386</v>
      </c>
      <c r="CB11" s="14"/>
      <c r="CC11" s="14">
        <v>0.30506799655153599</v>
      </c>
      <c r="CD11" s="14">
        <v>0.34304418394994901</v>
      </c>
    </row>
    <row r="12" spans="2:82" ht="30" x14ac:dyDescent="0.25">
      <c r="B12" s="15" t="s">
        <v>141</v>
      </c>
      <c r="C12" s="14">
        <v>0.19568356801870701</v>
      </c>
      <c r="D12" s="14">
        <v>0.25040760448291699</v>
      </c>
      <c r="E12" s="14">
        <v>0.140832429076126</v>
      </c>
      <c r="F12" s="14"/>
      <c r="G12" s="14">
        <v>0.17868415798513601</v>
      </c>
      <c r="H12" s="14">
        <v>0.21003077693539399</v>
      </c>
      <c r="I12" s="14">
        <v>0.20099460075527001</v>
      </c>
      <c r="J12" s="14"/>
      <c r="K12" s="14">
        <v>0.29687823703176103</v>
      </c>
      <c r="L12" s="14">
        <v>0.19054024246136</v>
      </c>
      <c r="M12" s="14">
        <v>0.135823798677499</v>
      </c>
      <c r="N12" s="14">
        <v>7.8026949774152005E-2</v>
      </c>
      <c r="O12" s="14"/>
      <c r="P12" s="14">
        <v>0.236353889158853</v>
      </c>
      <c r="Q12" s="14">
        <v>0.17188582183366899</v>
      </c>
      <c r="R12" s="14">
        <v>0.19816779497331199</v>
      </c>
      <c r="S12" s="14">
        <v>0.201452874495645</v>
      </c>
      <c r="T12" s="14">
        <v>0.170909511587608</v>
      </c>
      <c r="U12" s="14"/>
      <c r="V12" s="14">
        <v>0.23011095171552401</v>
      </c>
      <c r="W12" s="14">
        <v>0.17013542183799599</v>
      </c>
      <c r="X12" s="14">
        <v>0.11275517602248999</v>
      </c>
      <c r="Y12" s="14"/>
      <c r="Z12" s="14">
        <v>0.19940042025514401</v>
      </c>
      <c r="AA12" s="14">
        <v>0.19245864392158299</v>
      </c>
      <c r="AB12" s="14"/>
      <c r="AC12" s="14">
        <v>0.100091200130726</v>
      </c>
      <c r="AD12" s="14">
        <v>0.108684429809845</v>
      </c>
      <c r="AE12" s="14">
        <v>0.17096008795435899</v>
      </c>
      <c r="AF12" s="14">
        <v>0.31303570492006699</v>
      </c>
      <c r="AG12" s="14"/>
      <c r="AH12" s="14">
        <v>7.3319497073131207E-2</v>
      </c>
      <c r="AI12" s="14">
        <v>0.13606380350667099</v>
      </c>
      <c r="AJ12" s="14">
        <v>0.24008185002929799</v>
      </c>
      <c r="AK12" s="14">
        <v>0.40416837961157498</v>
      </c>
      <c r="AL12" s="14"/>
      <c r="AM12" s="14">
        <v>0.19278344915395201</v>
      </c>
      <c r="AN12" s="14">
        <v>0.179756701275264</v>
      </c>
      <c r="AO12" s="14">
        <v>0.21045498940603399</v>
      </c>
      <c r="AP12" s="14">
        <v>0.240071031485105</v>
      </c>
      <c r="AQ12" s="14"/>
      <c r="AR12" s="14">
        <v>0.14673963774072199</v>
      </c>
      <c r="AS12" s="14">
        <v>0.22565016971815899</v>
      </c>
      <c r="AT12" s="14">
        <v>0.36856728534412297</v>
      </c>
      <c r="AU12" s="14">
        <v>0.357990323732296</v>
      </c>
      <c r="AV12" s="14"/>
      <c r="AW12" s="14">
        <v>5.0161248322563003E-2</v>
      </c>
      <c r="AX12" s="14">
        <v>0.13672144237988701</v>
      </c>
      <c r="AY12" s="14">
        <v>0.303496465049857</v>
      </c>
      <c r="AZ12" s="14">
        <v>0.48833523338135199</v>
      </c>
      <c r="BA12" s="14"/>
      <c r="BB12" s="14">
        <v>0.316178073278088</v>
      </c>
      <c r="BC12" s="14">
        <v>0.33057505263084203</v>
      </c>
      <c r="BD12" s="14">
        <v>0.100580693187778</v>
      </c>
      <c r="BE12" s="14"/>
      <c r="BF12" s="14">
        <v>0.24294783764473701</v>
      </c>
      <c r="BG12" s="14">
        <v>0.149481653431977</v>
      </c>
      <c r="BH12" s="14">
        <v>0.16341039662040099</v>
      </c>
      <c r="BI12" s="14"/>
      <c r="BJ12" s="14">
        <v>0.22925280848260099</v>
      </c>
      <c r="BK12" s="14">
        <v>0.17486165901478401</v>
      </c>
      <c r="BL12" s="14">
        <v>0.241319717531506</v>
      </c>
      <c r="BM12" s="14"/>
      <c r="BN12" s="14">
        <v>0.16231439079135401</v>
      </c>
      <c r="BO12" s="14">
        <v>0.19080506232972799</v>
      </c>
      <c r="BP12" s="14">
        <v>0.28015121853595998</v>
      </c>
      <c r="BQ12" s="14">
        <v>0.35783342345031899</v>
      </c>
      <c r="BR12" s="14">
        <v>0.234944168536183</v>
      </c>
      <c r="BS12" s="14">
        <v>0.18218853019117101</v>
      </c>
      <c r="BT12" s="14">
        <v>0.16149728992866699</v>
      </c>
      <c r="BU12" s="14">
        <v>0.18773436187187001</v>
      </c>
      <c r="BV12" s="14"/>
      <c r="BW12" s="14">
        <v>0.21181668245270299</v>
      </c>
      <c r="BX12" s="14">
        <v>0.18255559251248599</v>
      </c>
      <c r="BY12" s="14"/>
      <c r="BZ12" s="14">
        <v>0.20601736881052801</v>
      </c>
      <c r="CA12" s="14">
        <v>0.20497404220338</v>
      </c>
      <c r="CB12" s="14"/>
      <c r="CC12" s="14">
        <v>0.19682973388490399</v>
      </c>
      <c r="CD12" s="14">
        <v>0.21506358710423201</v>
      </c>
    </row>
    <row r="13" spans="2:82" ht="45" x14ac:dyDescent="0.25">
      <c r="B13" s="15" t="s">
        <v>142</v>
      </c>
      <c r="C13" s="14">
        <v>0.182212924011563</v>
      </c>
      <c r="D13" s="14">
        <v>0.24213148008021801</v>
      </c>
      <c r="E13" s="14">
        <v>0.12247640953357</v>
      </c>
      <c r="F13" s="14"/>
      <c r="G13" s="14">
        <v>0.17334848770389799</v>
      </c>
      <c r="H13" s="14">
        <v>0.20230878724105</v>
      </c>
      <c r="I13" s="14">
        <v>0.15972199160061701</v>
      </c>
      <c r="J13" s="14"/>
      <c r="K13" s="14">
        <v>0.26479010064265701</v>
      </c>
      <c r="L13" s="14">
        <v>0.176300540150025</v>
      </c>
      <c r="M13" s="14">
        <v>0.172054631526114</v>
      </c>
      <c r="N13" s="14">
        <v>6.6233730848189995E-2</v>
      </c>
      <c r="O13" s="14"/>
      <c r="P13" s="14">
        <v>0.19306944136714499</v>
      </c>
      <c r="Q13" s="14">
        <v>0.17453895300726499</v>
      </c>
      <c r="R13" s="14">
        <v>0.20033323411932299</v>
      </c>
      <c r="S13" s="14">
        <v>0.17794691309479299</v>
      </c>
      <c r="T13" s="14">
        <v>0.16348798012029001</v>
      </c>
      <c r="U13" s="14"/>
      <c r="V13" s="14">
        <v>0.26023402927508299</v>
      </c>
      <c r="W13" s="14">
        <v>9.9390969793530806E-2</v>
      </c>
      <c r="X13" s="14">
        <v>2.1443169454220999E-2</v>
      </c>
      <c r="Y13" s="14"/>
      <c r="Z13" s="14">
        <v>0.17963418158535499</v>
      </c>
      <c r="AA13" s="14">
        <v>0.18445036797261999</v>
      </c>
      <c r="AB13" s="14"/>
      <c r="AC13" s="14">
        <v>4.48291078221318E-2</v>
      </c>
      <c r="AD13" s="14">
        <v>7.4860777221998798E-2</v>
      </c>
      <c r="AE13" s="14">
        <v>0.18102859099830901</v>
      </c>
      <c r="AF13" s="14">
        <v>0.30448640713914399</v>
      </c>
      <c r="AG13" s="14"/>
      <c r="AH13" s="14">
        <v>5.4622463278605302E-2</v>
      </c>
      <c r="AI13" s="14">
        <v>9.6306798584568101E-2</v>
      </c>
      <c r="AJ13" s="14">
        <v>0.27504607240429801</v>
      </c>
      <c r="AK13" s="14">
        <v>0.39434148074980702</v>
      </c>
      <c r="AL13" s="14"/>
      <c r="AM13" s="14">
        <v>0.11609848161214301</v>
      </c>
      <c r="AN13" s="14">
        <v>0.19530606299310899</v>
      </c>
      <c r="AO13" s="14">
        <v>0.24590996242910301</v>
      </c>
      <c r="AP13" s="14">
        <v>0.24042417981236799</v>
      </c>
      <c r="AQ13" s="14"/>
      <c r="AR13" s="14">
        <v>0.141601442770945</v>
      </c>
      <c r="AS13" s="14">
        <v>0.26805596976671803</v>
      </c>
      <c r="AT13" s="14">
        <v>0.33703875786031401</v>
      </c>
      <c r="AU13" s="14">
        <v>0.191315957441382</v>
      </c>
      <c r="AV13" s="14"/>
      <c r="AW13" s="14">
        <v>5.4773773986339598E-2</v>
      </c>
      <c r="AX13" s="14">
        <v>0.14072853353648801</v>
      </c>
      <c r="AY13" s="14">
        <v>0.27229272993303599</v>
      </c>
      <c r="AZ13" s="14">
        <v>0.39385404415770298</v>
      </c>
      <c r="BA13" s="14"/>
      <c r="BB13" s="14">
        <v>0.23930666284010099</v>
      </c>
      <c r="BC13" s="14">
        <v>0.24849129630262001</v>
      </c>
      <c r="BD13" s="14">
        <v>5.5780586714558197E-2</v>
      </c>
      <c r="BE13" s="14"/>
      <c r="BF13" s="14">
        <v>0.23874508998596</v>
      </c>
      <c r="BG13" s="14">
        <v>0.111114642684232</v>
      </c>
      <c r="BH13" s="14">
        <v>0.175304873159881</v>
      </c>
      <c r="BI13" s="14"/>
      <c r="BJ13" s="14">
        <v>0.25031117205717901</v>
      </c>
      <c r="BK13" s="14">
        <v>0.148421337236118</v>
      </c>
      <c r="BL13" s="14">
        <v>0.13338123751554501</v>
      </c>
      <c r="BM13" s="14"/>
      <c r="BN13" s="14">
        <v>0.16972681481653201</v>
      </c>
      <c r="BO13" s="14">
        <v>0.248987730014188</v>
      </c>
      <c r="BP13" s="14">
        <v>0.305217553955689</v>
      </c>
      <c r="BQ13" s="14">
        <v>0.18459102188721099</v>
      </c>
      <c r="BR13" s="14">
        <v>0.22106316847124999</v>
      </c>
      <c r="BS13" s="14">
        <v>0.130939026213408</v>
      </c>
      <c r="BT13" s="14">
        <v>0.20754621891349301</v>
      </c>
      <c r="BU13" s="14">
        <v>0.168491953496548</v>
      </c>
      <c r="BV13" s="14"/>
      <c r="BW13" s="14">
        <v>0.19715505180580201</v>
      </c>
      <c r="BX13" s="14">
        <v>0.17005408831395999</v>
      </c>
      <c r="BY13" s="14"/>
      <c r="BZ13" s="14">
        <v>0.188204202648209</v>
      </c>
      <c r="CA13" s="14">
        <v>0.199566879100851</v>
      </c>
      <c r="CB13" s="14"/>
      <c r="CC13" s="14">
        <v>0.169481358277141</v>
      </c>
      <c r="CD13" s="14">
        <v>0.21756065460886601</v>
      </c>
    </row>
    <row r="14" spans="2:82" ht="30" x14ac:dyDescent="0.25">
      <c r="B14" s="15" t="s">
        <v>143</v>
      </c>
      <c r="C14" s="14">
        <v>0.14143742594495901</v>
      </c>
      <c r="D14" s="14">
        <v>0.14539415562466601</v>
      </c>
      <c r="E14" s="14">
        <v>0.137622000231442</v>
      </c>
      <c r="F14" s="14"/>
      <c r="G14" s="14">
        <v>0.17818787170954301</v>
      </c>
      <c r="H14" s="14">
        <v>0.12516645783872199</v>
      </c>
      <c r="I14" s="14">
        <v>0.100427271934118</v>
      </c>
      <c r="J14" s="14"/>
      <c r="K14" s="14">
        <v>0.146901806284394</v>
      </c>
      <c r="L14" s="14">
        <v>0.16005968583848401</v>
      </c>
      <c r="M14" s="14">
        <v>0.12903746396900501</v>
      </c>
      <c r="N14" s="14">
        <v>0.115754260666719</v>
      </c>
      <c r="O14" s="14"/>
      <c r="P14" s="14">
        <v>0.12838502542094299</v>
      </c>
      <c r="Q14" s="14">
        <v>0.12454337848263999</v>
      </c>
      <c r="R14" s="14">
        <v>0.15012696106647</v>
      </c>
      <c r="S14" s="14">
        <v>0.13714419400622299</v>
      </c>
      <c r="T14" s="14">
        <v>0.16395762049908399</v>
      </c>
      <c r="U14" s="14"/>
      <c r="V14" s="14">
        <v>0.16901357118010699</v>
      </c>
      <c r="W14" s="14">
        <v>9.7115341771751199E-2</v>
      </c>
      <c r="X14" s="14">
        <v>0.101017905918225</v>
      </c>
      <c r="Y14" s="14"/>
      <c r="Z14" s="14">
        <v>0.159947895167661</v>
      </c>
      <c r="AA14" s="14">
        <v>0.12537683099847</v>
      </c>
      <c r="AB14" s="14"/>
      <c r="AC14" s="14">
        <v>9.8352664802355994E-2</v>
      </c>
      <c r="AD14" s="14">
        <v>0.144195772458108</v>
      </c>
      <c r="AE14" s="14">
        <v>0.12554936627892399</v>
      </c>
      <c r="AF14" s="14">
        <v>0.169268392848127</v>
      </c>
      <c r="AG14" s="14"/>
      <c r="AH14" s="14">
        <v>4.2986367131102703E-2</v>
      </c>
      <c r="AI14" s="14">
        <v>0.14400657142027101</v>
      </c>
      <c r="AJ14" s="14">
        <v>0.15874192599061701</v>
      </c>
      <c r="AK14" s="14">
        <v>0.166962183436589</v>
      </c>
      <c r="AL14" s="14"/>
      <c r="AM14" s="14">
        <v>0.13891749383454199</v>
      </c>
      <c r="AN14" s="14">
        <v>0.14740751276057201</v>
      </c>
      <c r="AO14" s="14">
        <v>0.13055246393735101</v>
      </c>
      <c r="AP14" s="14">
        <v>0.16799030359442099</v>
      </c>
      <c r="AQ14" s="14"/>
      <c r="AR14" s="14">
        <v>0.15868136077369599</v>
      </c>
      <c r="AS14" s="14">
        <v>0.160512358951096</v>
      </c>
      <c r="AT14" s="14">
        <v>0.18399504641584799</v>
      </c>
      <c r="AU14" s="14">
        <v>0.127178913446579</v>
      </c>
      <c r="AV14" s="14"/>
      <c r="AW14" s="14">
        <v>0.23565403148013001</v>
      </c>
      <c r="AX14" s="14">
        <v>0.14200885464458399</v>
      </c>
      <c r="AY14" s="14">
        <v>9.5918392071959999E-2</v>
      </c>
      <c r="AZ14" s="14">
        <v>6.5099660179310806E-2</v>
      </c>
      <c r="BA14" s="14"/>
      <c r="BB14" s="14">
        <v>0.127971923767386</v>
      </c>
      <c r="BC14" s="14">
        <v>5.8762272424114699E-2</v>
      </c>
      <c r="BD14" s="14">
        <v>0.121386329270307</v>
      </c>
      <c r="BE14" s="14"/>
      <c r="BF14" s="14">
        <v>0.150240826141331</v>
      </c>
      <c r="BG14" s="14">
        <v>0.121587752236406</v>
      </c>
      <c r="BH14" s="14">
        <v>0.165053688963129</v>
      </c>
      <c r="BI14" s="14"/>
      <c r="BJ14" s="14">
        <v>0.143042402662937</v>
      </c>
      <c r="BK14" s="14">
        <v>0.144374805258491</v>
      </c>
      <c r="BL14" s="14">
        <v>0.17230206246052299</v>
      </c>
      <c r="BM14" s="14"/>
      <c r="BN14" s="14">
        <v>0.14043167741076501</v>
      </c>
      <c r="BO14" s="14">
        <v>0.124192656803557</v>
      </c>
      <c r="BP14" s="14">
        <v>0.14265844155780499</v>
      </c>
      <c r="BQ14" s="14">
        <v>0.14812351867655901</v>
      </c>
      <c r="BR14" s="14">
        <v>0.15756365625067101</v>
      </c>
      <c r="BS14" s="14">
        <v>0.155891514327723</v>
      </c>
      <c r="BT14" s="14">
        <v>0.143800398660096</v>
      </c>
      <c r="BU14" s="14">
        <v>0.114137759652764</v>
      </c>
      <c r="BV14" s="14"/>
      <c r="BW14" s="14">
        <v>0.16287617832948401</v>
      </c>
      <c r="BX14" s="14">
        <v>0.12399210146409401</v>
      </c>
      <c r="BY14" s="14"/>
      <c r="BZ14" s="14">
        <v>0.14732624777345099</v>
      </c>
      <c r="CA14" s="14">
        <v>0.14867031026266</v>
      </c>
      <c r="CB14" s="14"/>
      <c r="CC14" s="14">
        <v>0.154700928452391</v>
      </c>
      <c r="CD14" s="14">
        <v>0.140475277987721</v>
      </c>
    </row>
    <row r="15" spans="2:82" ht="30" x14ac:dyDescent="0.25">
      <c r="B15" s="15" t="s">
        <v>144</v>
      </c>
      <c r="C15" s="14">
        <v>0.105754228188393</v>
      </c>
      <c r="D15" s="14">
        <v>0.135853808657112</v>
      </c>
      <c r="E15" s="14">
        <v>7.5760302456658296E-2</v>
      </c>
      <c r="F15" s="14"/>
      <c r="G15" s="14">
        <v>2.1071710336814799E-2</v>
      </c>
      <c r="H15" s="14">
        <v>0.113387711138748</v>
      </c>
      <c r="I15" s="14">
        <v>0.26004492057809298</v>
      </c>
      <c r="J15" s="14"/>
      <c r="K15" s="14">
        <v>0.146544342896401</v>
      </c>
      <c r="L15" s="14">
        <v>9.2683136021012094E-2</v>
      </c>
      <c r="M15" s="14">
        <v>0.10579126009380201</v>
      </c>
      <c r="N15" s="14">
        <v>5.4026527319021397E-2</v>
      </c>
      <c r="O15" s="14"/>
      <c r="P15" s="14">
        <v>6.7415402046645603E-2</v>
      </c>
      <c r="Q15" s="14">
        <v>8.7323811421463601E-2</v>
      </c>
      <c r="R15" s="14">
        <v>0.10409622042941399</v>
      </c>
      <c r="S15" s="14">
        <v>0.132509277116687</v>
      </c>
      <c r="T15" s="14">
        <v>0.109736119343123</v>
      </c>
      <c r="U15" s="14"/>
      <c r="V15" s="14">
        <v>0.10377641761104001</v>
      </c>
      <c r="W15" s="14">
        <v>0.135902415899322</v>
      </c>
      <c r="X15" s="14">
        <v>7.9256312469483003E-2</v>
      </c>
      <c r="Y15" s="14"/>
      <c r="Z15" s="14">
        <v>7.6254477851977004E-2</v>
      </c>
      <c r="AA15" s="14">
        <v>0.131349664774876</v>
      </c>
      <c r="AB15" s="14"/>
      <c r="AC15" s="14">
        <v>5.58548361107317E-2</v>
      </c>
      <c r="AD15" s="14">
        <v>7.9312977147480701E-2</v>
      </c>
      <c r="AE15" s="14">
        <v>9.9487489652501204E-2</v>
      </c>
      <c r="AF15" s="14">
        <v>0.135219286004716</v>
      </c>
      <c r="AG15" s="14"/>
      <c r="AH15" s="14">
        <v>7.3063823246509702E-2</v>
      </c>
      <c r="AI15" s="14">
        <v>8.2836826848885506E-2</v>
      </c>
      <c r="AJ15" s="14">
        <v>0.107217676163267</v>
      </c>
      <c r="AK15" s="14">
        <v>0.20878915096015799</v>
      </c>
      <c r="AL15" s="14"/>
      <c r="AM15" s="14">
        <v>0.13619351290871001</v>
      </c>
      <c r="AN15" s="14">
        <v>9.1386967154866702E-2</v>
      </c>
      <c r="AO15" s="14">
        <v>0.123326564237352</v>
      </c>
      <c r="AP15" s="14">
        <v>0.107894825296245</v>
      </c>
      <c r="AQ15" s="14"/>
      <c r="AR15" s="14">
        <v>8.8885638945111298E-2</v>
      </c>
      <c r="AS15" s="14">
        <v>0.102064860114772</v>
      </c>
      <c r="AT15" s="14">
        <v>0.17127849281819499</v>
      </c>
      <c r="AU15" s="14">
        <v>0.179041592595098</v>
      </c>
      <c r="AV15" s="14"/>
      <c r="AW15" s="14">
        <v>3.76317538009701E-2</v>
      </c>
      <c r="AX15" s="14">
        <v>7.7016150676999004E-2</v>
      </c>
      <c r="AY15" s="14">
        <v>0.155150845526218</v>
      </c>
      <c r="AZ15" s="14">
        <v>0.25765455523450997</v>
      </c>
      <c r="BA15" s="14"/>
      <c r="BB15" s="14">
        <v>0.61861126366370001</v>
      </c>
      <c r="BC15" s="14">
        <v>0</v>
      </c>
      <c r="BD15" s="14">
        <v>0</v>
      </c>
      <c r="BE15" s="14"/>
      <c r="BF15" s="14">
        <v>0.11729273143156101</v>
      </c>
      <c r="BG15" s="14">
        <v>0.100055591909766</v>
      </c>
      <c r="BH15" s="14">
        <v>0.1008901780254</v>
      </c>
      <c r="BI15" s="14"/>
      <c r="BJ15" s="14">
        <v>0.111669875641997</v>
      </c>
      <c r="BK15" s="14">
        <v>9.5137779298398298E-2</v>
      </c>
      <c r="BL15" s="14">
        <v>0.16215841129306</v>
      </c>
      <c r="BM15" s="14"/>
      <c r="BN15" s="14">
        <v>9.8323696480830405E-2</v>
      </c>
      <c r="BO15" s="14">
        <v>0.127822576906885</v>
      </c>
      <c r="BP15" s="14">
        <v>0.17568336344832799</v>
      </c>
      <c r="BQ15" s="14">
        <v>7.4436189396259803E-2</v>
      </c>
      <c r="BR15" s="14">
        <v>9.7942151809820396E-2</v>
      </c>
      <c r="BS15" s="14">
        <v>0.10235538912789301</v>
      </c>
      <c r="BT15" s="14">
        <v>0.10670185111736701</v>
      </c>
      <c r="BU15" s="14">
        <v>0.119991547483564</v>
      </c>
      <c r="BV15" s="14"/>
      <c r="BW15" s="14">
        <v>0.11868000753699801</v>
      </c>
      <c r="BX15" s="14">
        <v>9.5236152749112707E-2</v>
      </c>
      <c r="BY15" s="14"/>
      <c r="BZ15" s="14">
        <v>0.124677969146853</v>
      </c>
      <c r="CA15" s="14">
        <v>9.0653679447966901E-2</v>
      </c>
      <c r="CB15" s="14"/>
      <c r="CC15" s="14">
        <v>7.7090158407739501E-2</v>
      </c>
      <c r="CD15" s="14">
        <v>0.14835961729998601</v>
      </c>
    </row>
    <row r="16" spans="2:82" ht="60" x14ac:dyDescent="0.25">
      <c r="B16" s="15" t="s">
        <v>145</v>
      </c>
      <c r="C16" s="14">
        <v>0.101931222728903</v>
      </c>
      <c r="D16" s="14">
        <v>0.103103566952958</v>
      </c>
      <c r="E16" s="14">
        <v>0.100860713527269</v>
      </c>
      <c r="F16" s="14"/>
      <c r="G16" s="14">
        <v>0.123704650721251</v>
      </c>
      <c r="H16" s="14">
        <v>9.6859865829082598E-2</v>
      </c>
      <c r="I16" s="14">
        <v>6.8485325366113806E-2</v>
      </c>
      <c r="J16" s="14"/>
      <c r="K16" s="14">
        <v>0.102889544188999</v>
      </c>
      <c r="L16" s="14">
        <v>0.105081537498174</v>
      </c>
      <c r="M16" s="14">
        <v>0.10054943894432899</v>
      </c>
      <c r="N16" s="14">
        <v>9.4478199811047797E-2</v>
      </c>
      <c r="O16" s="14"/>
      <c r="P16" s="14">
        <v>0.124933664151628</v>
      </c>
      <c r="Q16" s="14">
        <v>9.6709926595637902E-2</v>
      </c>
      <c r="R16" s="14">
        <v>9.5711312785538502E-2</v>
      </c>
      <c r="S16" s="14">
        <v>0.105808693614688</v>
      </c>
      <c r="T16" s="14">
        <v>8.9395714560992795E-2</v>
      </c>
      <c r="U16" s="14"/>
      <c r="V16" s="14">
        <v>0.102341583001244</v>
      </c>
      <c r="W16" s="14">
        <v>0.145698624973158</v>
      </c>
      <c r="X16" s="14">
        <v>5.29038476870606E-2</v>
      </c>
      <c r="Y16" s="14"/>
      <c r="Z16" s="14">
        <v>0.118449463013619</v>
      </c>
      <c r="AA16" s="14">
        <v>8.7599183748700502E-2</v>
      </c>
      <c r="AB16" s="14"/>
      <c r="AC16" s="14">
        <v>7.7127810434431093E-2</v>
      </c>
      <c r="AD16" s="14">
        <v>0.11374718934485301</v>
      </c>
      <c r="AE16" s="14">
        <v>0.114957845898748</v>
      </c>
      <c r="AF16" s="14">
        <v>8.8847343082671199E-2</v>
      </c>
      <c r="AG16" s="14"/>
      <c r="AH16" s="14">
        <v>8.5724668618559194E-2</v>
      </c>
      <c r="AI16" s="14">
        <v>0.110190353842883</v>
      </c>
      <c r="AJ16" s="14">
        <v>0.115063216662359</v>
      </c>
      <c r="AK16" s="14">
        <v>6.5829582836351097E-2</v>
      </c>
      <c r="AL16" s="14"/>
      <c r="AM16" s="14">
        <v>0.144993630400478</v>
      </c>
      <c r="AN16" s="14">
        <v>0.108641389210882</v>
      </c>
      <c r="AO16" s="14">
        <v>9.9409904638364993E-2</v>
      </c>
      <c r="AP16" s="14">
        <v>9.7573459029597506E-2</v>
      </c>
      <c r="AQ16" s="14"/>
      <c r="AR16" s="14">
        <v>0.10826090829064999</v>
      </c>
      <c r="AS16" s="14">
        <v>0.10052281067897401</v>
      </c>
      <c r="AT16" s="14">
        <v>7.9007496321689602E-2</v>
      </c>
      <c r="AU16" s="14">
        <v>0.13798337852361101</v>
      </c>
      <c r="AV16" s="14"/>
      <c r="AW16" s="14">
        <v>0.131098318072736</v>
      </c>
      <c r="AX16" s="14">
        <v>0.100641003446959</v>
      </c>
      <c r="AY16" s="14">
        <v>9.0356202467422E-2</v>
      </c>
      <c r="AZ16" s="14">
        <v>7.2741843551867594E-2</v>
      </c>
      <c r="BA16" s="14"/>
      <c r="BB16" s="14">
        <v>7.5693850841624596E-2</v>
      </c>
      <c r="BC16" s="14">
        <v>6.4263840167333303E-2</v>
      </c>
      <c r="BD16" s="14">
        <v>0.14839354308939001</v>
      </c>
      <c r="BE16" s="14"/>
      <c r="BF16" s="14">
        <v>0.107244188544007</v>
      </c>
      <c r="BG16" s="14">
        <v>7.3907783568176899E-2</v>
      </c>
      <c r="BH16" s="14">
        <v>0.140579696491068</v>
      </c>
      <c r="BI16" s="14"/>
      <c r="BJ16" s="14">
        <v>9.5100957489238594E-2</v>
      </c>
      <c r="BK16" s="14">
        <v>9.4768403326576101E-2</v>
      </c>
      <c r="BL16" s="14">
        <v>0.196405813915323</v>
      </c>
      <c r="BM16" s="14"/>
      <c r="BN16" s="14">
        <v>0.119844157419044</v>
      </c>
      <c r="BO16" s="14">
        <v>0.100640745747412</v>
      </c>
      <c r="BP16" s="14">
        <v>7.9889060548235594E-2</v>
      </c>
      <c r="BQ16" s="14">
        <v>0.123498021617319</v>
      </c>
      <c r="BR16" s="14">
        <v>8.4636547171591206E-2</v>
      </c>
      <c r="BS16" s="14">
        <v>0.122685108761699</v>
      </c>
      <c r="BT16" s="14">
        <v>6.3574877969244797E-2</v>
      </c>
      <c r="BU16" s="14">
        <v>0.113881188642565</v>
      </c>
      <c r="BV16" s="14"/>
      <c r="BW16" s="14">
        <v>0.123653089869837</v>
      </c>
      <c r="BX16" s="14">
        <v>8.4255519693246406E-2</v>
      </c>
      <c r="BY16" s="14"/>
      <c r="BZ16" s="14">
        <v>0.123353456417613</v>
      </c>
      <c r="CA16" s="14">
        <v>8.2097623855328206E-2</v>
      </c>
      <c r="CB16" s="14"/>
      <c r="CC16" s="14">
        <v>0.140073710075624</v>
      </c>
      <c r="CD16" s="14">
        <v>7.1948614481033193E-2</v>
      </c>
    </row>
    <row r="17" spans="2:82" ht="45" x14ac:dyDescent="0.25">
      <c r="B17" s="15" t="s">
        <v>146</v>
      </c>
      <c r="C17" s="14">
        <v>8.7989013929005599E-2</v>
      </c>
      <c r="D17" s="14">
        <v>0.109068894307213</v>
      </c>
      <c r="E17" s="14">
        <v>6.6997039743115994E-2</v>
      </c>
      <c r="F17" s="14"/>
      <c r="G17" s="14">
        <v>5.4509785217515302E-2</v>
      </c>
      <c r="H17" s="14">
        <v>9.6789583411744401E-2</v>
      </c>
      <c r="I17" s="14">
        <v>0.13740802903457999</v>
      </c>
      <c r="J17" s="14"/>
      <c r="K17" s="14">
        <v>0.14951741561118301</v>
      </c>
      <c r="L17" s="14">
        <v>5.3570962779061697E-2</v>
      </c>
      <c r="M17" s="14">
        <v>7.4288051242290307E-2</v>
      </c>
      <c r="N17" s="14">
        <v>3.5413661040611999E-2</v>
      </c>
      <c r="O17" s="14"/>
      <c r="P17" s="14">
        <v>0.106821544866426</v>
      </c>
      <c r="Q17" s="14">
        <v>8.4476097770404504E-2</v>
      </c>
      <c r="R17" s="14">
        <v>7.4092662992553002E-2</v>
      </c>
      <c r="S17" s="14">
        <v>0.101088756771299</v>
      </c>
      <c r="T17" s="14">
        <v>7.1375978448901201E-2</v>
      </c>
      <c r="U17" s="14"/>
      <c r="V17" s="14">
        <v>0.10726784955568899</v>
      </c>
      <c r="W17" s="14">
        <v>7.0438399031794802E-2</v>
      </c>
      <c r="X17" s="14">
        <v>4.5086339696964302E-2</v>
      </c>
      <c r="Y17" s="14"/>
      <c r="Z17" s="14">
        <v>8.7169948291025506E-2</v>
      </c>
      <c r="AA17" s="14">
        <v>8.8699675624715105E-2</v>
      </c>
      <c r="AB17" s="14"/>
      <c r="AC17" s="14">
        <v>4.36768245799233E-2</v>
      </c>
      <c r="AD17" s="14">
        <v>4.2470702222178303E-2</v>
      </c>
      <c r="AE17" s="14">
        <v>6.2742155228226307E-2</v>
      </c>
      <c r="AF17" s="14">
        <v>0.15131806480596299</v>
      </c>
      <c r="AG17" s="14"/>
      <c r="AH17" s="14">
        <v>5.4991166154544899E-2</v>
      </c>
      <c r="AI17" s="14">
        <v>5.39833199680083E-2</v>
      </c>
      <c r="AJ17" s="14">
        <v>8.1041103134176604E-2</v>
      </c>
      <c r="AK17" s="14">
        <v>0.240436371507709</v>
      </c>
      <c r="AL17" s="14"/>
      <c r="AM17" s="14">
        <v>0.12828131620048899</v>
      </c>
      <c r="AN17" s="14">
        <v>6.0952222869125397E-2</v>
      </c>
      <c r="AO17" s="14">
        <v>0.13371037759384699</v>
      </c>
      <c r="AP17" s="14">
        <v>8.2446847040832105E-2</v>
      </c>
      <c r="AQ17" s="14"/>
      <c r="AR17" s="14">
        <v>4.0013116517304603E-2</v>
      </c>
      <c r="AS17" s="14">
        <v>9.7384035080965103E-2</v>
      </c>
      <c r="AT17" s="14">
        <v>0.170982596793643</v>
      </c>
      <c r="AU17" s="14">
        <v>0.21488921573448899</v>
      </c>
      <c r="AV17" s="14"/>
      <c r="AW17" s="14">
        <v>3.1047564716245701E-2</v>
      </c>
      <c r="AX17" s="14">
        <v>5.1346965583672403E-2</v>
      </c>
      <c r="AY17" s="14">
        <v>0.13686503072901601</v>
      </c>
      <c r="AZ17" s="14">
        <v>0.25650955960470301</v>
      </c>
      <c r="BA17" s="14"/>
      <c r="BB17" s="14">
        <v>0.184245693961992</v>
      </c>
      <c r="BC17" s="14">
        <v>0.13476883646521701</v>
      </c>
      <c r="BD17" s="14">
        <v>4.62268657665586E-2</v>
      </c>
      <c r="BE17" s="14"/>
      <c r="BF17" s="14">
        <v>0.113271198920155</v>
      </c>
      <c r="BG17" s="14">
        <v>6.58029383559013E-2</v>
      </c>
      <c r="BH17" s="14">
        <v>6.6484742784009995E-2</v>
      </c>
      <c r="BI17" s="14"/>
      <c r="BJ17" s="14">
        <v>0.100978562625043</v>
      </c>
      <c r="BK17" s="14">
        <v>5.8722323956942803E-2</v>
      </c>
      <c r="BL17" s="14">
        <v>0.16814570388555999</v>
      </c>
      <c r="BM17" s="14"/>
      <c r="BN17" s="14">
        <v>9.1498671043189303E-2</v>
      </c>
      <c r="BO17" s="14">
        <v>0.105132097547475</v>
      </c>
      <c r="BP17" s="14">
        <v>0.14387436271779599</v>
      </c>
      <c r="BQ17" s="14">
        <v>9.7498630085354102E-2</v>
      </c>
      <c r="BR17" s="14">
        <v>8.5158758550925501E-2</v>
      </c>
      <c r="BS17" s="14">
        <v>5.95199446676924E-2</v>
      </c>
      <c r="BT17" s="14">
        <v>0.106847326177955</v>
      </c>
      <c r="BU17" s="14">
        <v>6.66865198309982E-2</v>
      </c>
      <c r="BV17" s="14"/>
      <c r="BW17" s="14">
        <v>9.8961503446773E-2</v>
      </c>
      <c r="BX17" s="14">
        <v>7.90603861540745E-2</v>
      </c>
      <c r="BY17" s="14"/>
      <c r="BZ17" s="14">
        <v>9.3806498864520901E-2</v>
      </c>
      <c r="CA17" s="14">
        <v>9.0956046475927504E-2</v>
      </c>
      <c r="CB17" s="14"/>
      <c r="CC17" s="14">
        <v>7.6218395564894695E-2</v>
      </c>
      <c r="CD17" s="14">
        <v>0.110433064402125</v>
      </c>
    </row>
    <row r="18" spans="2:82" ht="30" x14ac:dyDescent="0.25">
      <c r="B18" s="15" t="s">
        <v>147</v>
      </c>
      <c r="C18" s="14">
        <v>8.7327869451611903E-2</v>
      </c>
      <c r="D18" s="14">
        <v>9.2111910653785795E-2</v>
      </c>
      <c r="E18" s="14">
        <v>8.2631073742389996E-2</v>
      </c>
      <c r="F18" s="14"/>
      <c r="G18" s="14">
        <v>9.2872730657618904E-2</v>
      </c>
      <c r="H18" s="14">
        <v>7.7714452703358902E-2</v>
      </c>
      <c r="I18" s="14">
        <v>9.54751519249597E-2</v>
      </c>
      <c r="J18" s="14"/>
      <c r="K18" s="14">
        <v>0.15231572109868399</v>
      </c>
      <c r="L18" s="14">
        <v>6.1817489779806202E-2</v>
      </c>
      <c r="M18" s="14">
        <v>5.8553385759589897E-2</v>
      </c>
      <c r="N18" s="14">
        <v>3.0713820707018401E-2</v>
      </c>
      <c r="O18" s="14"/>
      <c r="P18" s="14">
        <v>0.124887402433073</v>
      </c>
      <c r="Q18" s="14">
        <v>0.102224861288208</v>
      </c>
      <c r="R18" s="14">
        <v>7.3816095520358005E-2</v>
      </c>
      <c r="S18" s="14">
        <v>7.4564951552135494E-2</v>
      </c>
      <c r="T18" s="14">
        <v>8.3106290975680994E-2</v>
      </c>
      <c r="U18" s="14"/>
      <c r="V18" s="14">
        <v>9.2890219604346805E-2</v>
      </c>
      <c r="W18" s="14">
        <v>0.116642116791124</v>
      </c>
      <c r="X18" s="14">
        <v>3.7477164694008899E-2</v>
      </c>
      <c r="Y18" s="14"/>
      <c r="Z18" s="14">
        <v>9.3503831560643097E-2</v>
      </c>
      <c r="AA18" s="14">
        <v>8.1969300490196295E-2</v>
      </c>
      <c r="AB18" s="14"/>
      <c r="AC18" s="14">
        <v>2.1920413952300599E-2</v>
      </c>
      <c r="AD18" s="14">
        <v>4.2301429721078497E-2</v>
      </c>
      <c r="AE18" s="14">
        <v>7.5483257783075297E-2</v>
      </c>
      <c r="AF18" s="14">
        <v>0.143351897683788</v>
      </c>
      <c r="AG18" s="14"/>
      <c r="AH18" s="14">
        <v>3.05366334737107E-2</v>
      </c>
      <c r="AI18" s="14">
        <v>6.6004721332111202E-2</v>
      </c>
      <c r="AJ18" s="14">
        <v>8.8582015347419593E-2</v>
      </c>
      <c r="AK18" s="14">
        <v>0.19755350571123401</v>
      </c>
      <c r="AL18" s="14"/>
      <c r="AM18" s="14">
        <v>0.145372367010596</v>
      </c>
      <c r="AN18" s="14">
        <v>9.59925913076842E-2</v>
      </c>
      <c r="AO18" s="14">
        <v>7.6259548961853302E-2</v>
      </c>
      <c r="AP18" s="14">
        <v>8.9750317988132697E-2</v>
      </c>
      <c r="AQ18" s="14"/>
      <c r="AR18" s="14">
        <v>4.8692165425377597E-2</v>
      </c>
      <c r="AS18" s="14">
        <v>9.2236691457603895E-2</v>
      </c>
      <c r="AT18" s="14">
        <v>0.195408739142899</v>
      </c>
      <c r="AU18" s="14">
        <v>0.20821992905803799</v>
      </c>
      <c r="AV18" s="14"/>
      <c r="AW18" s="14">
        <v>4.53359777144643E-2</v>
      </c>
      <c r="AX18" s="14">
        <v>6.3019545766929294E-2</v>
      </c>
      <c r="AY18" s="14">
        <v>0.104663530580661</v>
      </c>
      <c r="AZ18" s="14">
        <v>0.311191063646928</v>
      </c>
      <c r="BA18" s="14"/>
      <c r="BB18" s="14">
        <v>0.16930189972068699</v>
      </c>
      <c r="BC18" s="14">
        <v>9.0466547564370794E-2</v>
      </c>
      <c r="BD18" s="14">
        <v>4.6021589130440799E-2</v>
      </c>
      <c r="BE18" s="14"/>
      <c r="BF18" s="14">
        <v>0.114033419481771</v>
      </c>
      <c r="BG18" s="14">
        <v>4.9282499946999E-2</v>
      </c>
      <c r="BH18" s="14">
        <v>8.3360854161143597E-2</v>
      </c>
      <c r="BI18" s="14"/>
      <c r="BJ18" s="14">
        <v>8.2874069763578195E-2</v>
      </c>
      <c r="BK18" s="14">
        <v>7.5541092161926601E-2</v>
      </c>
      <c r="BL18" s="14">
        <v>0.19729806388929599</v>
      </c>
      <c r="BM18" s="14"/>
      <c r="BN18" s="14">
        <v>7.0915705168792906E-2</v>
      </c>
      <c r="BO18" s="14">
        <v>8.5621825907684995E-2</v>
      </c>
      <c r="BP18" s="14">
        <v>0.15975280244217399</v>
      </c>
      <c r="BQ18" s="14">
        <v>0.13381881361174899</v>
      </c>
      <c r="BR18" s="14">
        <v>8.94107744765614E-2</v>
      </c>
      <c r="BS18" s="14">
        <v>8.5522760509326307E-2</v>
      </c>
      <c r="BT18" s="14">
        <v>9.7918242018927501E-2</v>
      </c>
      <c r="BU18" s="14">
        <v>3.5875946361640897E-2</v>
      </c>
      <c r="BV18" s="14"/>
      <c r="BW18" s="14">
        <v>0.10328698515349601</v>
      </c>
      <c r="BX18" s="14">
        <v>7.4341481678039903E-2</v>
      </c>
      <c r="BY18" s="14"/>
      <c r="BZ18" s="14">
        <v>0.10435578916327699</v>
      </c>
      <c r="CA18" s="14">
        <v>7.2498742195008806E-2</v>
      </c>
      <c r="CB18" s="14"/>
      <c r="CC18" s="14">
        <v>8.1134816345832E-2</v>
      </c>
      <c r="CD18" s="14">
        <v>0.103560001898766</v>
      </c>
    </row>
    <row r="19" spans="2:82" ht="75" x14ac:dyDescent="0.25">
      <c r="B19" s="15" t="s">
        <v>148</v>
      </c>
      <c r="C19" s="14">
        <v>6.9844822789859706E-2</v>
      </c>
      <c r="D19" s="14">
        <v>5.7114127623621599E-2</v>
      </c>
      <c r="E19" s="14">
        <v>8.2645296712357902E-2</v>
      </c>
      <c r="F19" s="14"/>
      <c r="G19" s="14">
        <v>0.101576254539529</v>
      </c>
      <c r="H19" s="14">
        <v>4.8468838463052701E-2</v>
      </c>
      <c r="I19" s="14">
        <v>4.9108039325577599E-2</v>
      </c>
      <c r="J19" s="14"/>
      <c r="K19" s="14">
        <v>8.9926617398930195E-2</v>
      </c>
      <c r="L19" s="14">
        <v>5.8568300171260898E-2</v>
      </c>
      <c r="M19" s="14">
        <v>5.8002292441831797E-2</v>
      </c>
      <c r="N19" s="14">
        <v>5.4210844317982301E-2</v>
      </c>
      <c r="O19" s="14"/>
      <c r="P19" s="14">
        <v>6.7680093277501699E-2</v>
      </c>
      <c r="Q19" s="14">
        <v>6.5569454129961E-2</v>
      </c>
      <c r="R19" s="14">
        <v>6.9452713573355904E-2</v>
      </c>
      <c r="S19" s="14">
        <v>6.7921432730672998E-2</v>
      </c>
      <c r="T19" s="14">
        <v>7.9588160133771596E-2</v>
      </c>
      <c r="U19" s="14"/>
      <c r="V19" s="14">
        <v>7.3286984943556593E-2</v>
      </c>
      <c r="W19" s="14">
        <v>7.7666812612820296E-2</v>
      </c>
      <c r="X19" s="14">
        <v>5.0243002226166698E-2</v>
      </c>
      <c r="Y19" s="14"/>
      <c r="Z19" s="14">
        <v>8.3698734078069104E-2</v>
      </c>
      <c r="AA19" s="14">
        <v>5.7824486895206702E-2</v>
      </c>
      <c r="AB19" s="14"/>
      <c r="AC19" s="14">
        <v>4.4852367083533497E-2</v>
      </c>
      <c r="AD19" s="14">
        <v>6.9490808239794699E-2</v>
      </c>
      <c r="AE19" s="14">
        <v>7.6886598020355704E-2</v>
      </c>
      <c r="AF19" s="14">
        <v>6.9547835724194304E-2</v>
      </c>
      <c r="AG19" s="14"/>
      <c r="AH19" s="14">
        <v>6.6918380802161198E-2</v>
      </c>
      <c r="AI19" s="14">
        <v>6.8020446468433193E-2</v>
      </c>
      <c r="AJ19" s="14">
        <v>7.5226153375794802E-2</v>
      </c>
      <c r="AK19" s="14">
        <v>7.30525047832567E-2</v>
      </c>
      <c r="AL19" s="14"/>
      <c r="AM19" s="14">
        <v>7.7372606974071195E-2</v>
      </c>
      <c r="AN19" s="14">
        <v>0.104104129741836</v>
      </c>
      <c r="AO19" s="14">
        <v>6.9833164311027596E-2</v>
      </c>
      <c r="AP19" s="14">
        <v>6.9611363774877297E-2</v>
      </c>
      <c r="AQ19" s="14"/>
      <c r="AR19" s="14">
        <v>7.1240265771485303E-2</v>
      </c>
      <c r="AS19" s="14">
        <v>7.4474594626784296E-2</v>
      </c>
      <c r="AT19" s="14">
        <v>9.1437159236267496E-2</v>
      </c>
      <c r="AU19" s="14">
        <v>8.1687856067780201E-2</v>
      </c>
      <c r="AV19" s="14"/>
      <c r="AW19" s="14">
        <v>9.4794577033920704E-2</v>
      </c>
      <c r="AX19" s="14">
        <v>6.7058641806953895E-2</v>
      </c>
      <c r="AY19" s="14">
        <v>5.3066985737358401E-2</v>
      </c>
      <c r="AZ19" s="14">
        <v>0.100541293621059</v>
      </c>
      <c r="BA19" s="14"/>
      <c r="BB19" s="14">
        <v>7.0128572593318894E-2</v>
      </c>
      <c r="BC19" s="14">
        <v>2.66976484317182E-2</v>
      </c>
      <c r="BD19" s="14">
        <v>7.4510868002479302E-2</v>
      </c>
      <c r="BE19" s="14"/>
      <c r="BF19" s="14">
        <v>6.4808578315028495E-2</v>
      </c>
      <c r="BG19" s="14">
        <v>5.9737325089688702E-2</v>
      </c>
      <c r="BH19" s="14">
        <v>0.10123445591369799</v>
      </c>
      <c r="BI19" s="14"/>
      <c r="BJ19" s="14">
        <v>6.07706337728703E-2</v>
      </c>
      <c r="BK19" s="14">
        <v>8.1811833092081496E-2</v>
      </c>
      <c r="BL19" s="14">
        <v>0.113377119254654</v>
      </c>
      <c r="BM19" s="14"/>
      <c r="BN19" s="14">
        <v>6.6730675866455202E-2</v>
      </c>
      <c r="BO19" s="14">
        <v>4.69225065893406E-2</v>
      </c>
      <c r="BP19" s="14">
        <v>5.6019367176264698E-2</v>
      </c>
      <c r="BQ19" s="14">
        <v>7.3450113717190096E-2</v>
      </c>
      <c r="BR19" s="14">
        <v>9.2680204174863903E-2</v>
      </c>
      <c r="BS19" s="14">
        <v>7.3522887789606001E-2</v>
      </c>
      <c r="BT19" s="14">
        <v>9.8941844475852497E-2</v>
      </c>
      <c r="BU19" s="14">
        <v>6.6172515973420304E-2</v>
      </c>
      <c r="BV19" s="14"/>
      <c r="BW19" s="14">
        <v>8.6413615697343696E-2</v>
      </c>
      <c r="BX19" s="14">
        <v>5.6362323279489299E-2</v>
      </c>
      <c r="BY19" s="14"/>
      <c r="BZ19" s="14">
        <v>7.8698904491460206E-2</v>
      </c>
      <c r="CA19" s="14">
        <v>6.5570435327848106E-2</v>
      </c>
      <c r="CB19" s="14"/>
      <c r="CC19" s="14">
        <v>9.2858666998354697E-2</v>
      </c>
      <c r="CD19" s="14">
        <v>5.2825109854251498E-2</v>
      </c>
    </row>
    <row r="20" spans="2:82" ht="45" x14ac:dyDescent="0.25">
      <c r="B20" s="15" t="s">
        <v>149</v>
      </c>
      <c r="C20" s="14">
        <v>3.73560639218391E-2</v>
      </c>
      <c r="D20" s="14">
        <v>4.1888220156735601E-2</v>
      </c>
      <c r="E20" s="14">
        <v>3.2861228540133201E-2</v>
      </c>
      <c r="F20" s="14"/>
      <c r="G20" s="14">
        <v>6.8083535956573196E-2</v>
      </c>
      <c r="H20" s="14">
        <v>1.91092012896668E-2</v>
      </c>
      <c r="I20" s="14">
        <v>1.2363643593208899E-2</v>
      </c>
      <c r="J20" s="14"/>
      <c r="K20" s="14">
        <v>5.2025138862678101E-2</v>
      </c>
      <c r="L20" s="14">
        <v>4.7936159742981301E-2</v>
      </c>
      <c r="M20" s="14">
        <v>1.30551164746892E-2</v>
      </c>
      <c r="N20" s="14">
        <v>1.8742609206902901E-2</v>
      </c>
      <c r="O20" s="14"/>
      <c r="P20" s="14">
        <v>6.02478471655516E-2</v>
      </c>
      <c r="Q20" s="14">
        <v>4.6853135989947801E-2</v>
      </c>
      <c r="R20" s="14">
        <v>3.6910285700875102E-2</v>
      </c>
      <c r="S20" s="14">
        <v>2.7993320682807601E-2</v>
      </c>
      <c r="T20" s="14">
        <v>2.6651394274100501E-2</v>
      </c>
      <c r="U20" s="14"/>
      <c r="V20" s="14">
        <v>4.6860946995021101E-2</v>
      </c>
      <c r="W20" s="14">
        <v>1.70254604095798E-2</v>
      </c>
      <c r="X20" s="14">
        <v>2.89330207772974E-2</v>
      </c>
      <c r="Y20" s="14"/>
      <c r="Z20" s="14">
        <v>5.04463018770911E-2</v>
      </c>
      <c r="AA20" s="14">
        <v>2.59983286303638E-2</v>
      </c>
      <c r="AB20" s="14"/>
      <c r="AC20" s="14">
        <v>6.5838696760314397E-2</v>
      </c>
      <c r="AD20" s="14">
        <v>4.42024953301337E-2</v>
      </c>
      <c r="AE20" s="14">
        <v>3.0431111372959702E-2</v>
      </c>
      <c r="AF20" s="14">
        <v>3.6757480829860398E-2</v>
      </c>
      <c r="AG20" s="14"/>
      <c r="AH20" s="14">
        <v>4.2862571326219699E-2</v>
      </c>
      <c r="AI20" s="14">
        <v>3.30531414330833E-2</v>
      </c>
      <c r="AJ20" s="14">
        <v>3.7384426349704299E-2</v>
      </c>
      <c r="AK20" s="14">
        <v>4.8487545146320601E-2</v>
      </c>
      <c r="AL20" s="14"/>
      <c r="AM20" s="14">
        <v>3.2483002434173798E-2</v>
      </c>
      <c r="AN20" s="14">
        <v>3.0354479221455701E-2</v>
      </c>
      <c r="AO20" s="14">
        <v>6.0628757969461898E-2</v>
      </c>
      <c r="AP20" s="14">
        <v>3.9114682709438603E-2</v>
      </c>
      <c r="AQ20" s="14"/>
      <c r="AR20" s="14">
        <v>2.78462183381687E-2</v>
      </c>
      <c r="AS20" s="14">
        <v>3.7137176633710502E-2</v>
      </c>
      <c r="AT20" s="14">
        <v>9.1656919713939203E-2</v>
      </c>
      <c r="AU20" s="14">
        <v>5.1886256687259803E-2</v>
      </c>
      <c r="AV20" s="14"/>
      <c r="AW20" s="14">
        <v>3.0722838672030101E-2</v>
      </c>
      <c r="AX20" s="14">
        <v>3.8677471726742602E-2</v>
      </c>
      <c r="AY20" s="14">
        <v>3.7232548145974903E-2</v>
      </c>
      <c r="AZ20" s="14">
        <v>5.41961154143197E-2</v>
      </c>
      <c r="BA20" s="14"/>
      <c r="BB20" s="14">
        <v>2.9352528437938698E-2</v>
      </c>
      <c r="BC20" s="14">
        <v>1.6020002074904401E-2</v>
      </c>
      <c r="BD20" s="14">
        <v>9.2352929770020797E-2</v>
      </c>
      <c r="BE20" s="14"/>
      <c r="BF20" s="14">
        <v>4.0956916623728801E-2</v>
      </c>
      <c r="BG20" s="14">
        <v>2.6530708852643099E-2</v>
      </c>
      <c r="BH20" s="14">
        <v>4.9292469312022497E-2</v>
      </c>
      <c r="BI20" s="14"/>
      <c r="BJ20" s="14">
        <v>3.9835899217542103E-2</v>
      </c>
      <c r="BK20" s="14">
        <v>3.5977721775555603E-2</v>
      </c>
      <c r="BL20" s="14">
        <v>4.4345046131265997E-2</v>
      </c>
      <c r="BM20" s="14"/>
      <c r="BN20" s="14">
        <v>3.8802503319850301E-2</v>
      </c>
      <c r="BO20" s="14">
        <v>1.9326143178413201E-2</v>
      </c>
      <c r="BP20" s="14">
        <v>6.3983031121739101E-2</v>
      </c>
      <c r="BQ20" s="14">
        <v>6.1370807584869999E-2</v>
      </c>
      <c r="BR20" s="14">
        <v>5.0546659676878297E-2</v>
      </c>
      <c r="BS20" s="14">
        <v>4.0853910697166297E-2</v>
      </c>
      <c r="BT20" s="14">
        <v>9.0871891438785903E-3</v>
      </c>
      <c r="BU20" s="14">
        <v>3.6210873610529097E-2</v>
      </c>
      <c r="BV20" s="14"/>
      <c r="BW20" s="14">
        <v>4.8876296484986197E-2</v>
      </c>
      <c r="BX20" s="14">
        <v>2.7981722003314301E-2</v>
      </c>
      <c r="BY20" s="14"/>
      <c r="BZ20" s="14">
        <v>3.8013673422691498E-2</v>
      </c>
      <c r="CA20" s="14">
        <v>4.2973502313765802E-2</v>
      </c>
      <c r="CB20" s="14"/>
      <c r="CC20" s="14">
        <v>5.09371151743543E-2</v>
      </c>
      <c r="CD20" s="14">
        <v>2.8116819920905801E-2</v>
      </c>
    </row>
    <row r="21" spans="2:82" ht="45" x14ac:dyDescent="0.25">
      <c r="B21" s="15" t="s">
        <v>150</v>
      </c>
      <c r="C21" s="14">
        <v>2.9960503519876301E-2</v>
      </c>
      <c r="D21" s="14">
        <v>2.89337785833087E-2</v>
      </c>
      <c r="E21" s="14">
        <v>3.1017160668881799E-2</v>
      </c>
      <c r="F21" s="14"/>
      <c r="G21" s="14">
        <v>4.20617109147522E-2</v>
      </c>
      <c r="H21" s="14">
        <v>2.54330409821261E-2</v>
      </c>
      <c r="I21" s="14">
        <v>1.47940794434821E-2</v>
      </c>
      <c r="J21" s="14"/>
      <c r="K21" s="14">
        <v>2.8986973888019001E-2</v>
      </c>
      <c r="L21" s="14">
        <v>3.0232990226839201E-2</v>
      </c>
      <c r="M21" s="14">
        <v>2.2868456468987001E-2</v>
      </c>
      <c r="N21" s="14">
        <v>3.7624773473081199E-2</v>
      </c>
      <c r="O21" s="14"/>
      <c r="P21" s="14">
        <v>3.19754394963183E-2</v>
      </c>
      <c r="Q21" s="14">
        <v>3.74496410874132E-2</v>
      </c>
      <c r="R21" s="14">
        <v>3.6846225683052201E-2</v>
      </c>
      <c r="S21" s="14">
        <v>1.8333478372715799E-2</v>
      </c>
      <c r="T21" s="14">
        <v>3.2483117616875098E-2</v>
      </c>
      <c r="U21" s="14"/>
      <c r="V21" s="14">
        <v>2.87764632003744E-2</v>
      </c>
      <c r="W21" s="14">
        <v>2.9290719524346399E-2</v>
      </c>
      <c r="X21" s="14">
        <v>3.4500433748376899E-2</v>
      </c>
      <c r="Y21" s="14"/>
      <c r="Z21" s="14">
        <v>4.0847901797358602E-2</v>
      </c>
      <c r="AA21" s="14">
        <v>2.05140604474724E-2</v>
      </c>
      <c r="AB21" s="14"/>
      <c r="AC21" s="14">
        <v>4.3909995583271397E-2</v>
      </c>
      <c r="AD21" s="14">
        <v>3.9059624132714299E-2</v>
      </c>
      <c r="AE21" s="14">
        <v>2.13902143957823E-2</v>
      </c>
      <c r="AF21" s="14">
        <v>2.82246239872701E-2</v>
      </c>
      <c r="AG21" s="14"/>
      <c r="AH21" s="14">
        <v>1.85126613831187E-2</v>
      </c>
      <c r="AI21" s="14">
        <v>3.3999319225671301E-2</v>
      </c>
      <c r="AJ21" s="14">
        <v>2.82862207607288E-2</v>
      </c>
      <c r="AK21" s="14">
        <v>2.7775492140500201E-2</v>
      </c>
      <c r="AL21" s="14"/>
      <c r="AM21" s="14">
        <v>2.9468571008445601E-2</v>
      </c>
      <c r="AN21" s="14">
        <v>3.4943578165367202E-2</v>
      </c>
      <c r="AO21" s="14">
        <v>3.5063294133415197E-2</v>
      </c>
      <c r="AP21" s="14">
        <v>3.04249252756617E-2</v>
      </c>
      <c r="AQ21" s="14"/>
      <c r="AR21" s="14">
        <v>2.5902275534251801E-2</v>
      </c>
      <c r="AS21" s="14">
        <v>4.0710586268020703E-2</v>
      </c>
      <c r="AT21" s="14">
        <v>3.6902201160479597E-2</v>
      </c>
      <c r="AU21" s="14">
        <v>2.2626762287770899E-2</v>
      </c>
      <c r="AV21" s="14"/>
      <c r="AW21" s="14">
        <v>6.6874383094795001E-2</v>
      </c>
      <c r="AX21" s="14">
        <v>1.53190052772868E-2</v>
      </c>
      <c r="AY21" s="14">
        <v>1.8705750463291499E-2</v>
      </c>
      <c r="AZ21" s="14">
        <v>6.3969822755626404E-2</v>
      </c>
      <c r="BA21" s="14"/>
      <c r="BB21" s="14">
        <v>3.5294071158825602E-2</v>
      </c>
      <c r="BC21" s="14">
        <v>2.6675748734592299E-2</v>
      </c>
      <c r="BD21" s="14">
        <v>2.7954741431165799E-2</v>
      </c>
      <c r="BE21" s="14"/>
      <c r="BF21" s="14">
        <v>2.5989082143953301E-2</v>
      </c>
      <c r="BG21" s="14">
        <v>2.7086397501724299E-2</v>
      </c>
      <c r="BH21" s="14">
        <v>4.4056930655545203E-2</v>
      </c>
      <c r="BI21" s="14"/>
      <c r="BJ21" s="14">
        <v>3.3825213919831801E-2</v>
      </c>
      <c r="BK21" s="14">
        <v>1.90248411052629E-2</v>
      </c>
      <c r="BL21" s="14">
        <v>3.4458398472398198E-2</v>
      </c>
      <c r="BM21" s="14"/>
      <c r="BN21" s="14">
        <v>2.43664339585659E-2</v>
      </c>
      <c r="BO21" s="14">
        <v>4.71178457249848E-2</v>
      </c>
      <c r="BP21" s="14">
        <v>3.1639434191929203E-2</v>
      </c>
      <c r="BQ21" s="14">
        <v>0.122630324288396</v>
      </c>
      <c r="BR21" s="14">
        <v>2.5109810513085199E-2</v>
      </c>
      <c r="BS21" s="14">
        <v>1.23051998501341E-2</v>
      </c>
      <c r="BT21" s="14">
        <v>5.3751155405739499E-2</v>
      </c>
      <c r="BU21" s="14">
        <v>1.8311698021978601E-2</v>
      </c>
      <c r="BV21" s="14"/>
      <c r="BW21" s="14">
        <v>3.4588821191553799E-2</v>
      </c>
      <c r="BX21" s="14">
        <v>2.61943093806494E-2</v>
      </c>
      <c r="BY21" s="14"/>
      <c r="BZ21" s="14">
        <v>2.9281864070867501E-2</v>
      </c>
      <c r="CA21" s="14">
        <v>3.7475115042305399E-2</v>
      </c>
      <c r="CB21" s="14"/>
      <c r="CC21" s="14">
        <v>3.6469070922926602E-2</v>
      </c>
      <c r="CD21" s="14">
        <v>2.8178462277846199E-2</v>
      </c>
    </row>
    <row r="22" spans="2:82" x14ac:dyDescent="0.25">
      <c r="B22" s="15" t="s">
        <v>131</v>
      </c>
      <c r="C22" s="14">
        <v>2.4418481963491799E-2</v>
      </c>
      <c r="D22" s="14">
        <v>2.08609076824419E-2</v>
      </c>
      <c r="E22" s="14">
        <v>2.8000451638762299E-2</v>
      </c>
      <c r="F22" s="14"/>
      <c r="G22" s="14">
        <v>2.8478038140034301E-2</v>
      </c>
      <c r="H22" s="14">
        <v>1.9177257262322198E-2</v>
      </c>
      <c r="I22" s="14">
        <v>2.6784773184057298E-2</v>
      </c>
      <c r="J22" s="14"/>
      <c r="K22" s="14">
        <v>1.1534289279748099E-2</v>
      </c>
      <c r="L22" s="14">
        <v>1.4385138108148701E-2</v>
      </c>
      <c r="M22" s="14">
        <v>3.2093565220697201E-2</v>
      </c>
      <c r="N22" s="14">
        <v>5.4144802139285401E-2</v>
      </c>
      <c r="O22" s="14"/>
      <c r="P22" s="14">
        <v>3.2269883777628197E-2</v>
      </c>
      <c r="Q22" s="14">
        <v>1.22213733901226E-2</v>
      </c>
      <c r="R22" s="14">
        <v>2.1671351488241002E-2</v>
      </c>
      <c r="S22" s="14">
        <v>2.6386780515031599E-2</v>
      </c>
      <c r="T22" s="14">
        <v>2.9646609889008899E-2</v>
      </c>
      <c r="U22" s="14"/>
      <c r="V22" s="14">
        <v>1.40366557909321E-2</v>
      </c>
      <c r="W22" s="14">
        <v>2.4230409369241701E-2</v>
      </c>
      <c r="X22" s="14">
        <v>5.8028835267809803E-2</v>
      </c>
      <c r="Y22" s="14"/>
      <c r="Z22" s="14">
        <v>2.2575035099104399E-2</v>
      </c>
      <c r="AA22" s="14">
        <v>2.6017947273533001E-2</v>
      </c>
      <c r="AB22" s="14"/>
      <c r="AC22" s="14">
        <v>3.3226320762988301E-2</v>
      </c>
      <c r="AD22" s="14">
        <v>3.0470302544351301E-2</v>
      </c>
      <c r="AE22" s="14">
        <v>2.8694407347003001E-2</v>
      </c>
      <c r="AF22" s="14">
        <v>8.8566679727381092E-3</v>
      </c>
      <c r="AG22" s="14"/>
      <c r="AH22" s="14">
        <v>3.72756088937456E-2</v>
      </c>
      <c r="AI22" s="14">
        <v>3.28681044686919E-2</v>
      </c>
      <c r="AJ22" s="14">
        <v>1.6967808926604301E-2</v>
      </c>
      <c r="AK22" s="14">
        <v>0</v>
      </c>
      <c r="AL22" s="14"/>
      <c r="AM22" s="14">
        <v>5.9540239815118797E-3</v>
      </c>
      <c r="AN22" s="14">
        <v>3.0236990834214598E-2</v>
      </c>
      <c r="AO22" s="14">
        <v>1.28123326634143E-2</v>
      </c>
      <c r="AP22" s="14">
        <v>1.0166498221832399E-2</v>
      </c>
      <c r="AQ22" s="14"/>
      <c r="AR22" s="14">
        <v>1.91676815880302E-2</v>
      </c>
      <c r="AS22" s="14">
        <v>1.29773096587102E-2</v>
      </c>
      <c r="AT22" s="14">
        <v>6.0715616659821198E-3</v>
      </c>
      <c r="AU22" s="14">
        <v>0</v>
      </c>
      <c r="AV22" s="14"/>
      <c r="AW22" s="14">
        <v>2.8713251754206401E-2</v>
      </c>
      <c r="AX22" s="14">
        <v>3.4624767780809598E-2</v>
      </c>
      <c r="AY22" s="14">
        <v>1.14331502115814E-2</v>
      </c>
      <c r="AZ22" s="14">
        <v>1.7865086024410899E-2</v>
      </c>
      <c r="BA22" s="14"/>
      <c r="BB22" s="14">
        <v>2.88222992950651E-3</v>
      </c>
      <c r="BC22" s="14">
        <v>2.6716127586967699E-2</v>
      </c>
      <c r="BD22" s="14">
        <v>1.8466751473889698E-2</v>
      </c>
      <c r="BE22" s="14"/>
      <c r="BF22" s="14">
        <v>1.6901835143308799E-2</v>
      </c>
      <c r="BG22" s="14">
        <v>3.5061693250629702E-2</v>
      </c>
      <c r="BH22" s="14">
        <v>1.4866783789971199E-2</v>
      </c>
      <c r="BI22" s="14"/>
      <c r="BJ22" s="14">
        <v>1.8056248243465599E-2</v>
      </c>
      <c r="BK22" s="14">
        <v>2.2920734292074901E-2</v>
      </c>
      <c r="BL22" s="14">
        <v>1.4424985151219301E-2</v>
      </c>
      <c r="BM22" s="14"/>
      <c r="BN22" s="14">
        <v>2.0939786855753401E-2</v>
      </c>
      <c r="BO22" s="14">
        <v>2.7021302972068399E-2</v>
      </c>
      <c r="BP22" s="14">
        <v>0</v>
      </c>
      <c r="BQ22" s="14">
        <v>1.2001952929440399E-2</v>
      </c>
      <c r="BR22" s="14">
        <v>3.7810684176693997E-2</v>
      </c>
      <c r="BS22" s="14">
        <v>1.85917018492344E-2</v>
      </c>
      <c r="BT22" s="14">
        <v>1.8331654946027499E-2</v>
      </c>
      <c r="BU22" s="14">
        <v>1.18404008889661E-2</v>
      </c>
      <c r="BV22" s="14"/>
      <c r="BW22" s="14">
        <v>1.7797568311275599E-2</v>
      </c>
      <c r="BX22" s="14">
        <v>2.98061083025166E-2</v>
      </c>
      <c r="BY22" s="14"/>
      <c r="BZ22" s="14">
        <v>2.0419836377416199E-2</v>
      </c>
      <c r="CA22" s="14">
        <v>1.5146341509404099E-2</v>
      </c>
      <c r="CB22" s="14"/>
      <c r="CC22" s="14">
        <v>2.1830517179302501E-2</v>
      </c>
      <c r="CD22" s="14">
        <v>1.46312475798973E-2</v>
      </c>
    </row>
    <row r="23" spans="2:82" x14ac:dyDescent="0.25">
      <c r="B23" s="15" t="s">
        <v>151</v>
      </c>
      <c r="C23" s="14">
        <v>1.4686186657797499E-2</v>
      </c>
      <c r="D23" s="14">
        <v>1.80034825776197E-2</v>
      </c>
      <c r="E23" s="14">
        <v>1.10465342704835E-2</v>
      </c>
      <c r="F23" s="14"/>
      <c r="G23" s="14">
        <v>1.15369465952919E-2</v>
      </c>
      <c r="H23" s="14">
        <v>1.6525163399958499E-2</v>
      </c>
      <c r="I23" s="14">
        <v>1.7309988956787599E-2</v>
      </c>
      <c r="J23" s="14"/>
      <c r="K23" s="14">
        <v>1.4616952568592899E-2</v>
      </c>
      <c r="L23" s="14">
        <v>5.89650374206403E-3</v>
      </c>
      <c r="M23" s="14">
        <v>1.6248906241157698E-2</v>
      </c>
      <c r="N23" s="14">
        <v>2.1228739247761402E-2</v>
      </c>
      <c r="O23" s="14"/>
      <c r="P23" s="14">
        <v>7.0402896392696198E-3</v>
      </c>
      <c r="Q23" s="14">
        <v>2.3100278254085099E-2</v>
      </c>
      <c r="R23" s="14">
        <v>6.5181257893952597E-3</v>
      </c>
      <c r="S23" s="14">
        <v>1.9897837372499401E-2</v>
      </c>
      <c r="T23" s="14">
        <v>1.49246975709967E-2</v>
      </c>
      <c r="U23" s="14"/>
      <c r="V23" s="14">
        <v>1.10654943088049E-2</v>
      </c>
      <c r="W23" s="14">
        <v>2.18276385347312E-2</v>
      </c>
      <c r="X23" s="14">
        <v>1.85521370563629E-2</v>
      </c>
      <c r="Y23" s="14"/>
      <c r="Z23" s="14">
        <v>1.2172098954673799E-2</v>
      </c>
      <c r="AA23" s="14">
        <v>1.6867532996133201E-2</v>
      </c>
      <c r="AB23" s="14"/>
      <c r="AC23" s="14">
        <v>1.0830989493514199E-2</v>
      </c>
      <c r="AD23" s="14">
        <v>1.9294846940959801E-2</v>
      </c>
      <c r="AE23" s="14">
        <v>1.98115709474255E-2</v>
      </c>
      <c r="AF23" s="14">
        <v>5.9251627267396497E-3</v>
      </c>
      <c r="AG23" s="14"/>
      <c r="AH23" s="14">
        <v>8.1555846421609603E-3</v>
      </c>
      <c r="AI23" s="14">
        <v>1.6079902422766801E-2</v>
      </c>
      <c r="AJ23" s="14">
        <v>1.8785351919652801E-2</v>
      </c>
      <c r="AK23" s="14">
        <v>7.0895509392707801E-3</v>
      </c>
      <c r="AL23" s="14"/>
      <c r="AM23" s="14">
        <v>2.6828289268652199E-2</v>
      </c>
      <c r="AN23" s="14">
        <v>8.7919207901161998E-3</v>
      </c>
      <c r="AO23" s="14">
        <v>3.0878800200415798E-3</v>
      </c>
      <c r="AP23" s="14">
        <v>1.68960235622777E-2</v>
      </c>
      <c r="AQ23" s="14"/>
      <c r="AR23" s="14">
        <v>1.10175963911894E-2</v>
      </c>
      <c r="AS23" s="14">
        <v>9.7700613789830307E-3</v>
      </c>
      <c r="AT23" s="14">
        <v>1.24399760618063E-2</v>
      </c>
      <c r="AU23" s="14">
        <v>3.4774499936014003E-2</v>
      </c>
      <c r="AV23" s="14"/>
      <c r="AW23" s="14">
        <v>1.91109370292416E-2</v>
      </c>
      <c r="AX23" s="14">
        <v>1.3268695407872099E-2</v>
      </c>
      <c r="AY23" s="14">
        <v>1.4466554636801E-2</v>
      </c>
      <c r="AZ23" s="14">
        <v>9.1847106700149294E-3</v>
      </c>
      <c r="BA23" s="14"/>
      <c r="BB23" s="14">
        <v>2.04943266793776E-2</v>
      </c>
      <c r="BC23" s="14">
        <v>1.5940424714263102E-2</v>
      </c>
      <c r="BD23" s="14">
        <v>2.7673594212626301E-2</v>
      </c>
      <c r="BE23" s="14"/>
      <c r="BF23" s="14">
        <v>1.2333504597479899E-2</v>
      </c>
      <c r="BG23" s="14">
        <v>1.4504173311879E-2</v>
      </c>
      <c r="BH23" s="14">
        <v>1.7321522219767099E-2</v>
      </c>
      <c r="BI23" s="14"/>
      <c r="BJ23" s="14">
        <v>1.03387161711522E-2</v>
      </c>
      <c r="BK23" s="14">
        <v>1.32890119502016E-2</v>
      </c>
      <c r="BL23" s="14">
        <v>3.9518172678735801E-2</v>
      </c>
      <c r="BM23" s="14"/>
      <c r="BN23" s="14">
        <v>1.41970761305163E-2</v>
      </c>
      <c r="BO23" s="14">
        <v>3.8291071376037999E-3</v>
      </c>
      <c r="BP23" s="14">
        <v>7.8457089976356198E-3</v>
      </c>
      <c r="BQ23" s="14">
        <v>0</v>
      </c>
      <c r="BR23" s="14">
        <v>1.2807984524045799E-2</v>
      </c>
      <c r="BS23" s="14">
        <v>1.24069318873423E-2</v>
      </c>
      <c r="BT23" s="14">
        <v>1.77925946540822E-2</v>
      </c>
      <c r="BU23" s="14">
        <v>2.5751419402034601E-2</v>
      </c>
      <c r="BV23" s="14"/>
      <c r="BW23" s="14">
        <v>1.82843868631315E-2</v>
      </c>
      <c r="BX23" s="14">
        <v>1.17582284910491E-2</v>
      </c>
      <c r="BY23" s="14"/>
      <c r="BZ23" s="14">
        <v>1.80327843773498E-2</v>
      </c>
      <c r="CA23" s="14">
        <v>1.12582016368442E-2</v>
      </c>
      <c r="CB23" s="14"/>
      <c r="CC23" s="14">
        <v>1.5695980892449699E-2</v>
      </c>
      <c r="CD23" s="14">
        <v>1.5063147119978099E-2</v>
      </c>
    </row>
    <row r="24" spans="2:82" x14ac:dyDescent="0.25">
      <c r="B24" s="15" t="s">
        <v>152</v>
      </c>
      <c r="C24" s="20">
        <v>0.146381103843954</v>
      </c>
      <c r="D24" s="20">
        <v>0.12785376704731699</v>
      </c>
      <c r="E24" s="20">
        <v>0.165054683371433</v>
      </c>
      <c r="F24" s="20"/>
      <c r="G24" s="20">
        <v>0.14880237528774701</v>
      </c>
      <c r="H24" s="20">
        <v>0.153485752800258</v>
      </c>
      <c r="I24" s="20">
        <v>0.12730544824276199</v>
      </c>
      <c r="J24" s="20"/>
      <c r="K24" s="20">
        <v>6.9997699171261904E-2</v>
      </c>
      <c r="L24" s="20">
        <v>0.12137220830091799</v>
      </c>
      <c r="M24" s="20">
        <v>0.17175952999160299</v>
      </c>
      <c r="N24" s="20">
        <v>0.282152047295744</v>
      </c>
      <c r="O24" s="20"/>
      <c r="P24" s="20">
        <v>0.12513205577998401</v>
      </c>
      <c r="Q24" s="20">
        <v>0.16000557772600699</v>
      </c>
      <c r="R24" s="20">
        <v>0.15415238155567701</v>
      </c>
      <c r="S24" s="20">
        <v>0.13464509781215001</v>
      </c>
      <c r="T24" s="20">
        <v>0.16135081781279001</v>
      </c>
      <c r="U24" s="20"/>
      <c r="V24" s="20">
        <v>9.9556436678557E-2</v>
      </c>
      <c r="W24" s="20">
        <v>0.136204571711806</v>
      </c>
      <c r="X24" s="20">
        <v>0.30814024393511702</v>
      </c>
      <c r="Y24" s="20"/>
      <c r="Z24" s="20">
        <v>0.12724579417071599</v>
      </c>
      <c r="AA24" s="20">
        <v>0.16298384114575001</v>
      </c>
      <c r="AB24" s="20"/>
      <c r="AC24" s="20">
        <v>0.37787927522229298</v>
      </c>
      <c r="AD24" s="20">
        <v>0.20624901616592101</v>
      </c>
      <c r="AE24" s="20">
        <v>0.13510176192323001</v>
      </c>
      <c r="AF24" s="20">
        <v>6.9707275436393906E-2</v>
      </c>
      <c r="AG24" s="20"/>
      <c r="AH24" s="20">
        <v>0.34975159915167398</v>
      </c>
      <c r="AI24" s="20">
        <v>0.16885827687925101</v>
      </c>
      <c r="AJ24" s="20">
        <v>8.3288475782818006E-2</v>
      </c>
      <c r="AK24" s="20">
        <v>4.1943493733002601E-2</v>
      </c>
      <c r="AL24" s="20"/>
      <c r="AM24" s="20">
        <v>0.19559216811664801</v>
      </c>
      <c r="AN24" s="20">
        <v>0.131013016210557</v>
      </c>
      <c r="AO24" s="20">
        <v>9.9322850835683096E-2</v>
      </c>
      <c r="AP24" s="20">
        <v>8.0394690874546398E-2</v>
      </c>
      <c r="AQ24" s="20"/>
      <c r="AR24" s="20">
        <v>0.13982254213144399</v>
      </c>
      <c r="AS24" s="20">
        <v>8.1523338544656904E-2</v>
      </c>
      <c r="AT24" s="20">
        <v>4.2569336125993902E-2</v>
      </c>
      <c r="AU24" s="20">
        <v>0.12649729586216801</v>
      </c>
      <c r="AV24" s="20"/>
      <c r="AW24" s="20">
        <v>0.240947769950866</v>
      </c>
      <c r="AX24" s="20">
        <v>0.16795445965649899</v>
      </c>
      <c r="AY24" s="20">
        <v>8.2457097798696005E-2</v>
      </c>
      <c r="AZ24" s="20">
        <v>3.6283819404977297E-2</v>
      </c>
      <c r="BA24" s="20"/>
      <c r="BB24" s="20">
        <v>2.3485185740048299E-2</v>
      </c>
      <c r="BC24" s="20">
        <v>0.112222669951176</v>
      </c>
      <c r="BD24" s="20">
        <v>0.277586140761925</v>
      </c>
      <c r="BE24" s="20"/>
      <c r="BF24" s="20">
        <v>0.10363410273252401</v>
      </c>
      <c r="BG24" s="20">
        <v>0.20034814587968899</v>
      </c>
      <c r="BH24" s="20">
        <v>0.111355044640625</v>
      </c>
      <c r="BI24" s="20"/>
      <c r="BJ24" s="20">
        <v>0.10675477678303601</v>
      </c>
      <c r="BK24" s="20">
        <v>0.12168268290635099</v>
      </c>
      <c r="BL24" s="20">
        <v>0.16738606615621299</v>
      </c>
      <c r="BM24" s="20"/>
      <c r="BN24" s="20">
        <v>0.226035513987177</v>
      </c>
      <c r="BO24" s="20">
        <v>0.13314120405062099</v>
      </c>
      <c r="BP24" s="20">
        <v>9.60093777644319E-2</v>
      </c>
      <c r="BQ24" s="20">
        <v>0.14920528502474301</v>
      </c>
      <c r="BR24" s="20">
        <v>0.13618565004854399</v>
      </c>
      <c r="BS24" s="20">
        <v>0.104617881550174</v>
      </c>
      <c r="BT24" s="20">
        <v>0.118208981289641</v>
      </c>
      <c r="BU24" s="20">
        <v>0.126479461749264</v>
      </c>
      <c r="BV24" s="20"/>
      <c r="BW24" s="20">
        <v>0.111953884635404</v>
      </c>
      <c r="BX24" s="20">
        <v>0.17439551435137499</v>
      </c>
      <c r="BY24" s="20"/>
      <c r="BZ24" s="20">
        <v>0.10956896960708599</v>
      </c>
      <c r="CA24" s="20">
        <v>0.14776322353803001</v>
      </c>
      <c r="CB24" s="20"/>
      <c r="CC24" s="20">
        <v>0.13591822603860401</v>
      </c>
      <c r="CD24" s="20">
        <v>0.112128182118782</v>
      </c>
    </row>
    <row r="25" spans="2:82" x14ac:dyDescent="0.25">
      <c r="B25" s="16"/>
    </row>
    <row r="26" spans="2:82" x14ac:dyDescent="0.25">
      <c r="B26" t="s">
        <v>105</v>
      </c>
    </row>
    <row r="27" spans="2:82" x14ac:dyDescent="0.25">
      <c r="B27" t="s">
        <v>106</v>
      </c>
    </row>
    <row r="29" spans="2:82" x14ac:dyDescent="0.25">
      <c r="B29"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22"/>
  <sheetViews>
    <sheetView showGridLines="0" topLeftCell="A9" workbookViewId="0">
      <pane xSplit="2" topLeftCell="C1" activePane="topRight" state="frozen"/>
      <selection pane="topRight" activeCell="B22" sqref="B22"/>
    </sheetView>
  </sheetViews>
  <sheetFormatPr defaultColWidth="11.42578125" defaultRowHeight="15" x14ac:dyDescent="0.25"/>
  <cols>
    <col min="2" max="2" width="25.7109375" customWidth="1"/>
    <col min="3" max="7" width="20.7109375" customWidth="1"/>
  </cols>
  <sheetData>
    <row r="2" spans="2:7" ht="39.950000000000003" customHeight="1" x14ac:dyDescent="0.25">
      <c r="D2" s="29" t="s">
        <v>167</v>
      </c>
      <c r="E2" s="26"/>
      <c r="F2" s="26"/>
      <c r="G2" s="26"/>
    </row>
    <row r="6" spans="2:7" ht="50.1" customHeight="1" x14ac:dyDescent="0.25">
      <c r="B6" s="17" t="s">
        <v>15</v>
      </c>
      <c r="C6" s="17" t="s">
        <v>154</v>
      </c>
      <c r="D6" s="17" t="s">
        <v>155</v>
      </c>
      <c r="E6" s="17" t="s">
        <v>156</v>
      </c>
      <c r="F6" s="17" t="s">
        <v>157</v>
      </c>
    </row>
    <row r="7" spans="2:7" x14ac:dyDescent="0.25">
      <c r="B7" s="15" t="s">
        <v>158</v>
      </c>
      <c r="C7" s="14">
        <v>0.25361699173078001</v>
      </c>
      <c r="D7" s="14">
        <v>0.135470176392608</v>
      </c>
      <c r="E7" s="14">
        <v>9.4257659123843304E-2</v>
      </c>
      <c r="F7" s="14">
        <v>6.9695475086590394E-2</v>
      </c>
    </row>
    <row r="8" spans="2:7" x14ac:dyDescent="0.25">
      <c r="B8" s="15" t="s">
        <v>159</v>
      </c>
      <c r="C8" s="14">
        <v>0.27739161115488697</v>
      </c>
      <c r="D8" s="14">
        <v>0.30881578211176502</v>
      </c>
      <c r="E8" s="14">
        <v>0.267163790314835</v>
      </c>
      <c r="F8" s="14">
        <v>0.30820879259977002</v>
      </c>
    </row>
    <row r="9" spans="2:7" x14ac:dyDescent="0.25">
      <c r="B9" s="15" t="s">
        <v>160</v>
      </c>
      <c r="C9" s="14">
        <v>0.24416915579846399</v>
      </c>
      <c r="D9" s="14">
        <v>0.24103992541709601</v>
      </c>
      <c r="E9" s="14">
        <v>0.230155614286667</v>
      </c>
      <c r="F9" s="14">
        <v>0.187098851918333</v>
      </c>
    </row>
    <row r="10" spans="2:7" x14ac:dyDescent="0.25">
      <c r="B10" s="15" t="s">
        <v>161</v>
      </c>
      <c r="C10" s="14">
        <v>0.104814330346145</v>
      </c>
      <c r="D10" s="14">
        <v>0.19047049905494401</v>
      </c>
      <c r="E10" s="14">
        <v>0.18071342480734801</v>
      </c>
      <c r="F10" s="14">
        <v>0.210956990476274</v>
      </c>
    </row>
    <row r="11" spans="2:7" x14ac:dyDescent="0.25">
      <c r="B11" s="15" t="s">
        <v>162</v>
      </c>
      <c r="C11" s="14">
        <v>8.2089472595887003E-2</v>
      </c>
      <c r="D11" s="14">
        <v>0.116709404461105</v>
      </c>
      <c r="E11" s="14">
        <v>0.20823756437663599</v>
      </c>
      <c r="F11" s="14">
        <v>0.21756023646929901</v>
      </c>
    </row>
    <row r="12" spans="2:7" x14ac:dyDescent="0.25">
      <c r="B12" s="15" t="s">
        <v>163</v>
      </c>
      <c r="C12" s="14">
        <v>3.79184383738361E-2</v>
      </c>
      <c r="D12" s="14">
        <v>7.4942125624813402E-3</v>
      </c>
      <c r="E12" s="14">
        <v>1.94719470906701E-2</v>
      </c>
      <c r="F12" s="14">
        <v>6.4796534497336203E-3</v>
      </c>
    </row>
    <row r="13" spans="2:7" x14ac:dyDescent="0.25">
      <c r="B13" s="23" t="s">
        <v>164</v>
      </c>
      <c r="C13" s="21">
        <v>0.53100860288566798</v>
      </c>
      <c r="D13" s="21">
        <v>0.44428595850437302</v>
      </c>
      <c r="E13" s="21">
        <v>0.36142144943867799</v>
      </c>
      <c r="F13" s="21">
        <v>0.37790426768635998</v>
      </c>
    </row>
    <row r="14" spans="2:7" x14ac:dyDescent="0.25">
      <c r="B14" s="23" t="s">
        <v>165</v>
      </c>
      <c r="C14" s="21">
        <v>0.18690380294203199</v>
      </c>
      <c r="D14" s="21">
        <v>0.30717990351605001</v>
      </c>
      <c r="E14" s="21">
        <v>0.38895098918398502</v>
      </c>
      <c r="F14" s="21">
        <v>0.42851722694557398</v>
      </c>
    </row>
    <row r="15" spans="2:7" x14ac:dyDescent="0.25">
      <c r="B15" s="23" t="s">
        <v>166</v>
      </c>
      <c r="C15" s="22">
        <v>0.34410479994363502</v>
      </c>
      <c r="D15" s="22">
        <v>0.13710605498832301</v>
      </c>
      <c r="E15" s="22">
        <v>-2.7529539745307099E-2</v>
      </c>
      <c r="F15" s="22">
        <v>-5.0612959259213802E-2</v>
      </c>
    </row>
    <row r="16" spans="2:7" x14ac:dyDescent="0.25">
      <c r="B16" s="16"/>
      <c r="C16" s="16"/>
      <c r="D16" s="16"/>
      <c r="E16" s="16"/>
      <c r="F16" s="16"/>
    </row>
    <row r="17" spans="2:2" x14ac:dyDescent="0.25">
      <c r="B17" t="s">
        <v>105</v>
      </c>
    </row>
    <row r="18" spans="2:2" x14ac:dyDescent="0.25">
      <c r="B18" t="s">
        <v>106</v>
      </c>
    </row>
    <row r="22" spans="2:2" x14ac:dyDescent="0.25">
      <c r="B22" s="8" t="str">
        <f>HYPERLINK("#'Contents'!A1", "Return to Contents")</f>
        <v>Return to Contents</v>
      </c>
    </row>
  </sheetData>
  <mergeCells count="1">
    <mergeCell ref="D2:G2"/>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CD22"/>
  <sheetViews>
    <sheetView showGridLines="0" topLeftCell="A6" workbookViewId="0">
      <pane xSplit="2" topLeftCell="C1" activePane="topRight" state="frozen"/>
      <selection pane="topRight" activeCell="B22" sqref="B22"/>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168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158</v>
      </c>
      <c r="C9" s="14">
        <v>6.9695475086590394E-2</v>
      </c>
      <c r="D9" s="14">
        <v>8.1220926113437703E-2</v>
      </c>
      <c r="E9" s="14">
        <v>5.79170519346075E-2</v>
      </c>
      <c r="F9" s="14"/>
      <c r="G9" s="14">
        <v>5.2565125916906902E-2</v>
      </c>
      <c r="H9" s="14">
        <v>7.3814698513801194E-2</v>
      </c>
      <c r="I9" s="14">
        <v>9.5750254385891798E-2</v>
      </c>
      <c r="J9" s="14"/>
      <c r="K9" s="14">
        <v>0.115261537362289</v>
      </c>
      <c r="L9" s="14">
        <v>4.8012951618969402E-2</v>
      </c>
      <c r="M9" s="14">
        <v>5.1641491410685997E-2</v>
      </c>
      <c r="N9" s="14">
        <v>4.0473406927629803E-2</v>
      </c>
      <c r="O9" s="14"/>
      <c r="P9" s="14">
        <v>7.8767095234601195E-2</v>
      </c>
      <c r="Q9" s="14">
        <v>6.04986005081889E-2</v>
      </c>
      <c r="R9" s="14">
        <v>8.6880000423749396E-2</v>
      </c>
      <c r="S9" s="14">
        <v>6.3078060889914606E-2</v>
      </c>
      <c r="T9" s="14">
        <v>5.9301530233688102E-2</v>
      </c>
      <c r="U9" s="14"/>
      <c r="V9" s="14">
        <v>8.3479938296049605E-2</v>
      </c>
      <c r="W9" s="14">
        <v>5.79362697010938E-2</v>
      </c>
      <c r="X9" s="14">
        <v>3.8159208088831102E-2</v>
      </c>
      <c r="Y9" s="14"/>
      <c r="Z9" s="14">
        <v>6.7238545283062098E-2</v>
      </c>
      <c r="AA9" s="14">
        <v>7.1827228415567407E-2</v>
      </c>
      <c r="AB9" s="14"/>
      <c r="AC9" s="14">
        <v>0</v>
      </c>
      <c r="AD9" s="14">
        <v>2.3796323174123599E-2</v>
      </c>
      <c r="AE9" s="14">
        <v>6.17789557079301E-2</v>
      </c>
      <c r="AF9" s="14">
        <v>0.130515151439937</v>
      </c>
      <c r="AG9" s="14"/>
      <c r="AH9" s="14">
        <v>1.8592850689299299E-2</v>
      </c>
      <c r="AI9" s="14">
        <v>3.49670126041184E-2</v>
      </c>
      <c r="AJ9" s="14">
        <v>7.7750987208076203E-2</v>
      </c>
      <c r="AK9" s="14">
        <v>0.209264026987734</v>
      </c>
      <c r="AL9" s="14"/>
      <c r="AM9" s="14">
        <v>4.7482749604852999E-2</v>
      </c>
      <c r="AN9" s="14">
        <v>6.20887132510674E-2</v>
      </c>
      <c r="AO9" s="14">
        <v>8.3068550230193897E-2</v>
      </c>
      <c r="AP9" s="14">
        <v>9.5432658267851397E-2</v>
      </c>
      <c r="AQ9" s="14"/>
      <c r="AR9" s="14">
        <v>5.4035057678599702E-2</v>
      </c>
      <c r="AS9" s="14">
        <v>8.2877559442035897E-2</v>
      </c>
      <c r="AT9" s="14">
        <v>0.16735544699832799</v>
      </c>
      <c r="AU9" s="14">
        <v>9.8224024984404107E-2</v>
      </c>
      <c r="AV9" s="14"/>
      <c r="AW9" s="14">
        <v>4.8994903838184504E-3</v>
      </c>
      <c r="AX9" s="14">
        <v>1.5505324673818301E-2</v>
      </c>
      <c r="AY9" s="14">
        <v>9.8033932740789101E-2</v>
      </c>
      <c r="AZ9" s="14">
        <v>0.523677982270359</v>
      </c>
      <c r="BA9" s="14"/>
      <c r="BB9" s="14">
        <v>0.148625263219031</v>
      </c>
      <c r="BC9" s="14">
        <v>0.14200558732326601</v>
      </c>
      <c r="BD9" s="14">
        <v>0</v>
      </c>
      <c r="BE9" s="14"/>
      <c r="BF9" s="14">
        <v>0.104144090309625</v>
      </c>
      <c r="BG9" s="14">
        <v>3.3549966626616003E-2</v>
      </c>
      <c r="BH9" s="14">
        <v>3.7179768473169998E-2</v>
      </c>
      <c r="BI9" s="14"/>
      <c r="BJ9" s="14">
        <v>8.7137731778161198E-2</v>
      </c>
      <c r="BK9" s="14">
        <v>6.4560004577822294E-2</v>
      </c>
      <c r="BL9" s="14">
        <v>6.9144210101004105E-2</v>
      </c>
      <c r="BM9" s="14"/>
      <c r="BN9" s="14">
        <v>6.0188904658227099E-2</v>
      </c>
      <c r="BO9" s="14">
        <v>7.3870768451662197E-2</v>
      </c>
      <c r="BP9" s="14">
        <v>9.6884366198739996E-2</v>
      </c>
      <c r="BQ9" s="14">
        <v>0.123178806688613</v>
      </c>
      <c r="BR9" s="14">
        <v>9.0557961990270094E-2</v>
      </c>
      <c r="BS9" s="14">
        <v>7.3717370797692999E-2</v>
      </c>
      <c r="BT9" s="14">
        <v>3.6011338260884998E-2</v>
      </c>
      <c r="BU9" s="14">
        <v>5.4025440523301403E-2</v>
      </c>
      <c r="BV9" s="14"/>
      <c r="BW9" s="14">
        <v>5.49274713722172E-2</v>
      </c>
      <c r="BX9" s="14">
        <v>8.17126210525011E-2</v>
      </c>
      <c r="BY9" s="14"/>
      <c r="BZ9" s="14">
        <v>6.3294672471176094E-2</v>
      </c>
      <c r="CA9" s="14">
        <v>8.7791930563995202E-2</v>
      </c>
      <c r="CB9" s="14"/>
      <c r="CC9" s="14">
        <v>4.6392511426060302E-2</v>
      </c>
      <c r="CD9" s="14">
        <v>0.101326041946889</v>
      </c>
    </row>
    <row r="10" spans="2:82" x14ac:dyDescent="0.25">
      <c r="B10" s="15" t="s">
        <v>159</v>
      </c>
      <c r="C10" s="14">
        <v>0.30820879259977002</v>
      </c>
      <c r="D10" s="14">
        <v>0.344311685837003</v>
      </c>
      <c r="E10" s="14">
        <v>0.27173736347635902</v>
      </c>
      <c r="F10" s="14"/>
      <c r="G10" s="14">
        <v>0.26006578752117399</v>
      </c>
      <c r="H10" s="14">
        <v>0.32534152809293998</v>
      </c>
      <c r="I10" s="14">
        <v>0.37030685744458403</v>
      </c>
      <c r="J10" s="14"/>
      <c r="K10" s="14">
        <v>0.39034721309951298</v>
      </c>
      <c r="L10" s="14">
        <v>0.31151550800802102</v>
      </c>
      <c r="M10" s="14">
        <v>0.310682175166139</v>
      </c>
      <c r="N10" s="14">
        <v>0.167348356769951</v>
      </c>
      <c r="O10" s="14"/>
      <c r="P10" s="14">
        <v>0.271234368604934</v>
      </c>
      <c r="Q10" s="14">
        <v>0.337017292916306</v>
      </c>
      <c r="R10" s="14">
        <v>0.317405008750692</v>
      </c>
      <c r="S10" s="14">
        <v>0.32546635310474498</v>
      </c>
      <c r="T10" s="14">
        <v>0.26870596780268502</v>
      </c>
      <c r="U10" s="14"/>
      <c r="V10" s="14">
        <v>0.35512359894898998</v>
      </c>
      <c r="W10" s="14">
        <v>0.30820843010772803</v>
      </c>
      <c r="X10" s="14">
        <v>0.15725254528301999</v>
      </c>
      <c r="Y10" s="14"/>
      <c r="Z10" s="14">
        <v>0.29146529478362299</v>
      </c>
      <c r="AA10" s="14">
        <v>0.32273627611070799</v>
      </c>
      <c r="AB10" s="14"/>
      <c r="AC10" s="14">
        <v>0.11512736484489799</v>
      </c>
      <c r="AD10" s="14">
        <v>0.18385644875209001</v>
      </c>
      <c r="AE10" s="14">
        <v>0.34044601787722101</v>
      </c>
      <c r="AF10" s="14">
        <v>0.416803634456968</v>
      </c>
      <c r="AG10" s="14"/>
      <c r="AH10" s="14">
        <v>0.21040826893789499</v>
      </c>
      <c r="AI10" s="14">
        <v>0.246160424542895</v>
      </c>
      <c r="AJ10" s="14">
        <v>0.38284224728319399</v>
      </c>
      <c r="AK10" s="14">
        <v>0.44897421039248803</v>
      </c>
      <c r="AL10" s="14"/>
      <c r="AM10" s="14">
        <v>0.29704060862337101</v>
      </c>
      <c r="AN10" s="14">
        <v>0.33501026554152202</v>
      </c>
      <c r="AO10" s="14">
        <v>0.337847544036804</v>
      </c>
      <c r="AP10" s="14">
        <v>0.34676488204376699</v>
      </c>
      <c r="AQ10" s="14"/>
      <c r="AR10" s="14">
        <v>0.26902767459791299</v>
      </c>
      <c r="AS10" s="14">
        <v>0.37781332636892301</v>
      </c>
      <c r="AT10" s="14">
        <v>0.39778410800516201</v>
      </c>
      <c r="AU10" s="14">
        <v>0.35273731987861101</v>
      </c>
      <c r="AV10" s="14"/>
      <c r="AW10" s="14">
        <v>2.6976297370054102E-2</v>
      </c>
      <c r="AX10" s="14">
        <v>0.18182005881550101</v>
      </c>
      <c r="AY10" s="14">
        <v>0.59878473556378398</v>
      </c>
      <c r="AZ10" s="14">
        <v>0.43977251696122599</v>
      </c>
      <c r="BA10" s="14"/>
      <c r="BB10" s="14">
        <v>0.47651816421006798</v>
      </c>
      <c r="BC10" s="14">
        <v>0.57959230202724998</v>
      </c>
      <c r="BD10" s="14">
        <v>9.2134575656696499E-2</v>
      </c>
      <c r="BE10" s="14"/>
      <c r="BF10" s="14">
        <v>0.40717327094776301</v>
      </c>
      <c r="BG10" s="14">
        <v>0.20021637309715001</v>
      </c>
      <c r="BH10" s="14">
        <v>0.24846643428374399</v>
      </c>
      <c r="BI10" s="14"/>
      <c r="BJ10" s="14">
        <v>0.31240070548669702</v>
      </c>
      <c r="BK10" s="14">
        <v>0.345652999555558</v>
      </c>
      <c r="BL10" s="14">
        <v>0.33011484898712301</v>
      </c>
      <c r="BM10" s="14"/>
      <c r="BN10" s="14">
        <v>0.249889588850807</v>
      </c>
      <c r="BO10" s="14">
        <v>0.30280730933469302</v>
      </c>
      <c r="BP10" s="14">
        <v>0.36844113624357999</v>
      </c>
      <c r="BQ10" s="14">
        <v>0.31876226700288401</v>
      </c>
      <c r="BR10" s="14">
        <v>0.33632403808633898</v>
      </c>
      <c r="BS10" s="14">
        <v>0.33613519833878602</v>
      </c>
      <c r="BT10" s="14">
        <v>0.36904389847386698</v>
      </c>
      <c r="BU10" s="14">
        <v>0.27426973240900698</v>
      </c>
      <c r="BV10" s="14"/>
      <c r="BW10" s="14">
        <v>0.29767109855062601</v>
      </c>
      <c r="BX10" s="14">
        <v>0.31678361489680201</v>
      </c>
      <c r="BY10" s="14"/>
      <c r="BZ10" s="14">
        <v>0.29579150365864698</v>
      </c>
      <c r="CA10" s="14">
        <v>0.351066375540806</v>
      </c>
      <c r="CB10" s="14"/>
      <c r="CC10" s="14">
        <v>0.27413799366123598</v>
      </c>
      <c r="CD10" s="14">
        <v>0.36385838903773399</v>
      </c>
    </row>
    <row r="11" spans="2:82" x14ac:dyDescent="0.25">
      <c r="B11" s="15" t="s">
        <v>160</v>
      </c>
      <c r="C11" s="14">
        <v>0.187098851918333</v>
      </c>
      <c r="D11" s="14">
        <v>0.20252290341923801</v>
      </c>
      <c r="E11" s="14">
        <v>0.17186172283556</v>
      </c>
      <c r="F11" s="14"/>
      <c r="G11" s="14">
        <v>0.188191788409172</v>
      </c>
      <c r="H11" s="14">
        <v>0.18882862736439299</v>
      </c>
      <c r="I11" s="14">
        <v>0.18144637126469201</v>
      </c>
      <c r="J11" s="14"/>
      <c r="K11" s="14">
        <v>0.19214976701481701</v>
      </c>
      <c r="L11" s="14">
        <v>0.192387007756986</v>
      </c>
      <c r="M11" s="14">
        <v>0.174373135159239</v>
      </c>
      <c r="N11" s="14">
        <v>0.177187050275664</v>
      </c>
      <c r="O11" s="14"/>
      <c r="P11" s="14">
        <v>0.211136866473808</v>
      </c>
      <c r="Q11" s="14">
        <v>0.19996096502255101</v>
      </c>
      <c r="R11" s="14">
        <v>0.169280873060381</v>
      </c>
      <c r="S11" s="14">
        <v>0.18736682831069801</v>
      </c>
      <c r="T11" s="14">
        <v>0.17875961097839699</v>
      </c>
      <c r="U11" s="14"/>
      <c r="V11" s="14">
        <v>0.19072122128845401</v>
      </c>
      <c r="W11" s="14">
        <v>0.16530752512740601</v>
      </c>
      <c r="X11" s="14">
        <v>0.19919603650338599</v>
      </c>
      <c r="Y11" s="14"/>
      <c r="Z11" s="14">
        <v>0.18600978716720301</v>
      </c>
      <c r="AA11" s="14">
        <v>0.18804377814510501</v>
      </c>
      <c r="AB11" s="14"/>
      <c r="AC11" s="14">
        <v>0.17595544588064799</v>
      </c>
      <c r="AD11" s="14">
        <v>0.16491343997820901</v>
      </c>
      <c r="AE11" s="14">
        <v>0.19775221492769901</v>
      </c>
      <c r="AF11" s="14">
        <v>0.189963254833385</v>
      </c>
      <c r="AG11" s="14"/>
      <c r="AH11" s="14">
        <v>0.19572232556514299</v>
      </c>
      <c r="AI11" s="14">
        <v>0.18056495020971799</v>
      </c>
      <c r="AJ11" s="14">
        <v>0.203562709414285</v>
      </c>
      <c r="AK11" s="14">
        <v>0.17099621346374999</v>
      </c>
      <c r="AL11" s="14"/>
      <c r="AM11" s="14">
        <v>0.16909030092834501</v>
      </c>
      <c r="AN11" s="14">
        <v>0.212709254102465</v>
      </c>
      <c r="AO11" s="14">
        <v>0.16951411642101399</v>
      </c>
      <c r="AP11" s="14">
        <v>0.18316958511784001</v>
      </c>
      <c r="AQ11" s="14"/>
      <c r="AR11" s="14">
        <v>0.19059171907953201</v>
      </c>
      <c r="AS11" s="14">
        <v>0.19198082670064801</v>
      </c>
      <c r="AT11" s="14">
        <v>0.171290454202564</v>
      </c>
      <c r="AU11" s="14">
        <v>0.16160222975534</v>
      </c>
      <c r="AV11" s="14"/>
      <c r="AW11" s="14">
        <v>5.67416261880163E-2</v>
      </c>
      <c r="AX11" s="14">
        <v>0.27869405753917698</v>
      </c>
      <c r="AY11" s="14">
        <v>0.18841947407496101</v>
      </c>
      <c r="AZ11" s="14">
        <v>2.7456897832968799E-2</v>
      </c>
      <c r="BA11" s="14"/>
      <c r="BB11" s="14">
        <v>0.13418318034532201</v>
      </c>
      <c r="BC11" s="14">
        <v>0.13891904833754301</v>
      </c>
      <c r="BD11" s="14">
        <v>0.130215569672917</v>
      </c>
      <c r="BE11" s="14"/>
      <c r="BF11" s="14">
        <v>0.17940816952170599</v>
      </c>
      <c r="BG11" s="14">
        <v>0.199523945769393</v>
      </c>
      <c r="BH11" s="14">
        <v>0.17550075679502</v>
      </c>
      <c r="BI11" s="14"/>
      <c r="BJ11" s="14">
        <v>0.203167310468304</v>
      </c>
      <c r="BK11" s="14">
        <v>0.186758288956097</v>
      </c>
      <c r="BL11" s="14">
        <v>0.14811144491088299</v>
      </c>
      <c r="BM11" s="14"/>
      <c r="BN11" s="14">
        <v>0.15161961539392099</v>
      </c>
      <c r="BO11" s="14">
        <v>0.20624516319552799</v>
      </c>
      <c r="BP11" s="14">
        <v>0.231914728401521</v>
      </c>
      <c r="BQ11" s="14">
        <v>0.162675385330174</v>
      </c>
      <c r="BR11" s="14">
        <v>0.16138895547994001</v>
      </c>
      <c r="BS11" s="14">
        <v>0.18852965592711701</v>
      </c>
      <c r="BT11" s="14">
        <v>0.22535127069413599</v>
      </c>
      <c r="BU11" s="14">
        <v>0.210383956687511</v>
      </c>
      <c r="BV11" s="14"/>
      <c r="BW11" s="14">
        <v>0.20417702351919201</v>
      </c>
      <c r="BX11" s="14">
        <v>0.17320185643216199</v>
      </c>
      <c r="BY11" s="14"/>
      <c r="BZ11" s="14">
        <v>0.19720671153257599</v>
      </c>
      <c r="CA11" s="14">
        <v>0.16866954671428</v>
      </c>
      <c r="CB11" s="14"/>
      <c r="CC11" s="14">
        <v>0.18279113581883699</v>
      </c>
      <c r="CD11" s="14">
        <v>0.18961951776001601</v>
      </c>
    </row>
    <row r="12" spans="2:82" x14ac:dyDescent="0.25">
      <c r="B12" s="15" t="s">
        <v>161</v>
      </c>
      <c r="C12" s="14">
        <v>0.210956990476274</v>
      </c>
      <c r="D12" s="14">
        <v>0.188386364210157</v>
      </c>
      <c r="E12" s="14">
        <v>0.23373837436209499</v>
      </c>
      <c r="F12" s="14"/>
      <c r="G12" s="14">
        <v>0.230381185547544</v>
      </c>
      <c r="H12" s="14">
        <v>0.199024792865719</v>
      </c>
      <c r="I12" s="14">
        <v>0.195954265561194</v>
      </c>
      <c r="J12" s="14"/>
      <c r="K12" s="14">
        <v>0.19046074583779099</v>
      </c>
      <c r="L12" s="14">
        <v>0.22058604603010501</v>
      </c>
      <c r="M12" s="14">
        <v>0.232743246229934</v>
      </c>
      <c r="N12" s="14">
        <v>0.21753299738562501</v>
      </c>
      <c r="O12" s="14"/>
      <c r="P12" s="14">
        <v>0.22155884744978199</v>
      </c>
      <c r="Q12" s="14">
        <v>0.19952074598394101</v>
      </c>
      <c r="R12" s="14">
        <v>0.206892615447965</v>
      </c>
      <c r="S12" s="14">
        <v>0.205504319163265</v>
      </c>
      <c r="T12" s="14">
        <v>0.228095650763351</v>
      </c>
      <c r="U12" s="14"/>
      <c r="V12" s="14">
        <v>0.19885338646957801</v>
      </c>
      <c r="W12" s="14">
        <v>0.22351960099246401</v>
      </c>
      <c r="X12" s="14">
        <v>0.236209076526322</v>
      </c>
      <c r="Y12" s="14"/>
      <c r="Z12" s="14">
        <v>0.21849298710899701</v>
      </c>
      <c r="AA12" s="14">
        <v>0.204418388565102</v>
      </c>
      <c r="AB12" s="14"/>
      <c r="AC12" s="14">
        <v>0.20886911596789701</v>
      </c>
      <c r="AD12" s="14">
        <v>0.24812915183833101</v>
      </c>
      <c r="AE12" s="14">
        <v>0.19906437001873301</v>
      </c>
      <c r="AF12" s="14">
        <v>0.19006448395759201</v>
      </c>
      <c r="AG12" s="14"/>
      <c r="AH12" s="14">
        <v>0.18291936395874001</v>
      </c>
      <c r="AI12" s="14">
        <v>0.25858066424673798</v>
      </c>
      <c r="AJ12" s="14">
        <v>0.18871699600671701</v>
      </c>
      <c r="AK12" s="14">
        <v>0.111627575046754</v>
      </c>
      <c r="AL12" s="14"/>
      <c r="AM12" s="14">
        <v>0.21316403133045</v>
      </c>
      <c r="AN12" s="14">
        <v>0.21281265866700899</v>
      </c>
      <c r="AO12" s="14">
        <v>0.19260582859611</v>
      </c>
      <c r="AP12" s="14">
        <v>0.21441505249609299</v>
      </c>
      <c r="AQ12" s="14"/>
      <c r="AR12" s="14">
        <v>0.221486562679129</v>
      </c>
      <c r="AS12" s="14">
        <v>0.21260266693454599</v>
      </c>
      <c r="AT12" s="14">
        <v>0.15391466899956899</v>
      </c>
      <c r="AU12" s="14">
        <v>0.185057846741607</v>
      </c>
      <c r="AV12" s="14"/>
      <c r="AW12" s="14">
        <v>0.25534782792814498</v>
      </c>
      <c r="AX12" s="14">
        <v>0.32834882977060598</v>
      </c>
      <c r="AY12" s="14">
        <v>8.4528777274434294E-2</v>
      </c>
      <c r="AZ12" s="14">
        <v>9.0926029354457608E-3</v>
      </c>
      <c r="BA12" s="14"/>
      <c r="BB12" s="14">
        <v>0.15673926779769401</v>
      </c>
      <c r="BC12" s="14">
        <v>9.1792909475206297E-2</v>
      </c>
      <c r="BD12" s="14">
        <v>0.21222431869498301</v>
      </c>
      <c r="BE12" s="14"/>
      <c r="BF12" s="14">
        <v>0.17405819126945199</v>
      </c>
      <c r="BG12" s="14">
        <v>0.263321240966162</v>
      </c>
      <c r="BH12" s="14">
        <v>0.232723734546705</v>
      </c>
      <c r="BI12" s="14"/>
      <c r="BJ12" s="14">
        <v>0.21095440843958599</v>
      </c>
      <c r="BK12" s="14">
        <v>0.21510997404037999</v>
      </c>
      <c r="BL12" s="14">
        <v>0.191341512798438</v>
      </c>
      <c r="BM12" s="14"/>
      <c r="BN12" s="14">
        <v>0.232342395057239</v>
      </c>
      <c r="BO12" s="14">
        <v>0.18309972615360401</v>
      </c>
      <c r="BP12" s="14">
        <v>0.20734256459689401</v>
      </c>
      <c r="BQ12" s="14">
        <v>0.235260879911976</v>
      </c>
      <c r="BR12" s="14">
        <v>0.246488600596899</v>
      </c>
      <c r="BS12" s="14">
        <v>0.19923099762362401</v>
      </c>
      <c r="BT12" s="14">
        <v>0.17019061586200601</v>
      </c>
      <c r="BU12" s="14">
        <v>0.22182969683919199</v>
      </c>
      <c r="BV12" s="14"/>
      <c r="BW12" s="14">
        <v>0.22052787297402601</v>
      </c>
      <c r="BX12" s="14">
        <v>0.203168890322554</v>
      </c>
      <c r="BY12" s="14"/>
      <c r="BZ12" s="14">
        <v>0.223742078211386</v>
      </c>
      <c r="CA12" s="14">
        <v>0.19469564408766099</v>
      </c>
      <c r="CB12" s="14"/>
      <c r="CC12" s="14">
        <v>0.22806328207234799</v>
      </c>
      <c r="CD12" s="14">
        <v>0.195571361693895</v>
      </c>
    </row>
    <row r="13" spans="2:82" x14ac:dyDescent="0.25">
      <c r="B13" s="15" t="s">
        <v>162</v>
      </c>
      <c r="C13" s="14">
        <v>0.21756023646929901</v>
      </c>
      <c r="D13" s="14">
        <v>0.176566877206317</v>
      </c>
      <c r="E13" s="14">
        <v>0.25877095016285601</v>
      </c>
      <c r="F13" s="14"/>
      <c r="G13" s="14">
        <v>0.26011806330825499</v>
      </c>
      <c r="H13" s="14">
        <v>0.206664630744855</v>
      </c>
      <c r="I13" s="14">
        <v>0.15415663868749099</v>
      </c>
      <c r="J13" s="14"/>
      <c r="K13" s="14">
        <v>0.10453684984926601</v>
      </c>
      <c r="L13" s="14">
        <v>0.22220428576704099</v>
      </c>
      <c r="M13" s="14">
        <v>0.22079632936851401</v>
      </c>
      <c r="N13" s="14">
        <v>0.39276303239501098</v>
      </c>
      <c r="O13" s="14"/>
      <c r="P13" s="14">
        <v>0.20651833083041901</v>
      </c>
      <c r="Q13" s="14">
        <v>0.196924981228564</v>
      </c>
      <c r="R13" s="14">
        <v>0.21298119695057899</v>
      </c>
      <c r="S13" s="14">
        <v>0.21530236153320401</v>
      </c>
      <c r="T13" s="14">
        <v>0.25629376146863297</v>
      </c>
      <c r="U13" s="14"/>
      <c r="V13" s="14">
        <v>0.16444653230689499</v>
      </c>
      <c r="W13" s="14">
        <v>0.237723884373089</v>
      </c>
      <c r="X13" s="14">
        <v>0.36648431642670898</v>
      </c>
      <c r="Y13" s="14"/>
      <c r="Z13" s="14">
        <v>0.230356699192865</v>
      </c>
      <c r="AA13" s="14">
        <v>0.20645739504057101</v>
      </c>
      <c r="AB13" s="14"/>
      <c r="AC13" s="14">
        <v>0.48875948899427402</v>
      </c>
      <c r="AD13" s="14">
        <v>0.37420324077294598</v>
      </c>
      <c r="AE13" s="14">
        <v>0.19391918553640999</v>
      </c>
      <c r="AF13" s="14">
        <v>6.8158800995119506E-2</v>
      </c>
      <c r="AG13" s="14"/>
      <c r="AH13" s="14">
        <v>0.38006854989836802</v>
      </c>
      <c r="AI13" s="14">
        <v>0.27370248940564601</v>
      </c>
      <c r="AJ13" s="14">
        <v>0.13780957577581801</v>
      </c>
      <c r="AK13" s="14">
        <v>5.9137974109273697E-2</v>
      </c>
      <c r="AL13" s="14"/>
      <c r="AM13" s="14">
        <v>0.26430393948060699</v>
      </c>
      <c r="AN13" s="14">
        <v>0.16866960547159299</v>
      </c>
      <c r="AO13" s="14">
        <v>0.207588304861273</v>
      </c>
      <c r="AP13" s="14">
        <v>0.15514067688552599</v>
      </c>
      <c r="AQ13" s="14"/>
      <c r="AR13" s="14">
        <v>0.25615455117295699</v>
      </c>
      <c r="AS13" s="14">
        <v>0.12981168029682599</v>
      </c>
      <c r="AT13" s="14">
        <v>0.103583760128394</v>
      </c>
      <c r="AU13" s="14">
        <v>0.190950738055468</v>
      </c>
      <c r="AV13" s="14"/>
      <c r="AW13" s="14">
        <v>0.65122927089383498</v>
      </c>
      <c r="AX13" s="14">
        <v>0.18410242973347099</v>
      </c>
      <c r="AY13" s="14">
        <v>2.73745722374742E-2</v>
      </c>
      <c r="AZ13" s="14">
        <v>0</v>
      </c>
      <c r="BA13" s="14"/>
      <c r="BB13" s="14">
        <v>8.1145975731573297E-2</v>
      </c>
      <c r="BC13" s="14">
        <v>4.7690152836734702E-2</v>
      </c>
      <c r="BD13" s="14">
        <v>0.53761570507950396</v>
      </c>
      <c r="BE13" s="14"/>
      <c r="BF13" s="14">
        <v>0.12927900746450999</v>
      </c>
      <c r="BG13" s="14">
        <v>0.29720060874263199</v>
      </c>
      <c r="BH13" s="14">
        <v>0.30114517754887599</v>
      </c>
      <c r="BI13" s="14"/>
      <c r="BJ13" s="14">
        <v>0.180334921000985</v>
      </c>
      <c r="BK13" s="14">
        <v>0.182274684353747</v>
      </c>
      <c r="BL13" s="14">
        <v>0.24653661372566399</v>
      </c>
      <c r="BM13" s="14"/>
      <c r="BN13" s="14">
        <v>0.30246285370755499</v>
      </c>
      <c r="BO13" s="14">
        <v>0.22625826323876699</v>
      </c>
      <c r="BP13" s="14">
        <v>9.5417204559265403E-2</v>
      </c>
      <c r="BQ13" s="14">
        <v>0.147943890367981</v>
      </c>
      <c r="BR13" s="14">
        <v>0.16104746617408999</v>
      </c>
      <c r="BS13" s="14">
        <v>0.194227202970745</v>
      </c>
      <c r="BT13" s="14">
        <v>0.19018392239943099</v>
      </c>
      <c r="BU13" s="14">
        <v>0.233540286872194</v>
      </c>
      <c r="BV13" s="14"/>
      <c r="BW13" s="14">
        <v>0.21830340738755899</v>
      </c>
      <c r="BX13" s="14">
        <v>0.21695549708982201</v>
      </c>
      <c r="BY13" s="14"/>
      <c r="BZ13" s="14">
        <v>0.21554667053100901</v>
      </c>
      <c r="CA13" s="14">
        <v>0.19081558818289701</v>
      </c>
      <c r="CB13" s="14"/>
      <c r="CC13" s="14">
        <v>0.26442746471394901</v>
      </c>
      <c r="CD13" s="14">
        <v>0.14289922274369499</v>
      </c>
    </row>
    <row r="14" spans="2:82" x14ac:dyDescent="0.25">
      <c r="B14" s="15" t="s">
        <v>163</v>
      </c>
      <c r="C14" s="14">
        <v>6.4796534497336203E-3</v>
      </c>
      <c r="D14" s="14">
        <v>6.9912432138475103E-3</v>
      </c>
      <c r="E14" s="14">
        <v>5.9745372285232396E-3</v>
      </c>
      <c r="F14" s="14"/>
      <c r="G14" s="14">
        <v>8.6780492969484001E-3</v>
      </c>
      <c r="H14" s="14">
        <v>6.3257224182923901E-3</v>
      </c>
      <c r="I14" s="14">
        <v>2.3856126561470799E-3</v>
      </c>
      <c r="J14" s="14"/>
      <c r="K14" s="14">
        <v>7.2438868363249101E-3</v>
      </c>
      <c r="L14" s="14">
        <v>5.2942008188772002E-3</v>
      </c>
      <c r="M14" s="14">
        <v>9.7636226654880601E-3</v>
      </c>
      <c r="N14" s="14">
        <v>4.6951562461190997E-3</v>
      </c>
      <c r="O14" s="14"/>
      <c r="P14" s="14">
        <v>1.0784491406456201E-2</v>
      </c>
      <c r="Q14" s="14">
        <v>6.0774143404485502E-3</v>
      </c>
      <c r="R14" s="14">
        <v>6.5603053666332704E-3</v>
      </c>
      <c r="S14" s="14">
        <v>3.2820769981737898E-3</v>
      </c>
      <c r="T14" s="14">
        <v>8.8434787532460299E-3</v>
      </c>
      <c r="U14" s="14"/>
      <c r="V14" s="14">
        <v>7.3753226900330499E-3</v>
      </c>
      <c r="W14" s="14">
        <v>7.3042896982182899E-3</v>
      </c>
      <c r="X14" s="14">
        <v>2.6988171717323801E-3</v>
      </c>
      <c r="Y14" s="14"/>
      <c r="Z14" s="14">
        <v>6.4366864642501796E-3</v>
      </c>
      <c r="AA14" s="14">
        <v>6.5169337229465099E-3</v>
      </c>
      <c r="AB14" s="14"/>
      <c r="AC14" s="14">
        <v>1.12885843122817E-2</v>
      </c>
      <c r="AD14" s="14">
        <v>5.1013954843001502E-3</v>
      </c>
      <c r="AE14" s="14">
        <v>7.0392559320068496E-3</v>
      </c>
      <c r="AF14" s="14">
        <v>4.4946743169980404E-3</v>
      </c>
      <c r="AG14" s="14"/>
      <c r="AH14" s="14">
        <v>1.22886409505549E-2</v>
      </c>
      <c r="AI14" s="14">
        <v>6.0244589908844699E-3</v>
      </c>
      <c r="AJ14" s="14">
        <v>9.3174843119092892E-3</v>
      </c>
      <c r="AK14" s="14">
        <v>0</v>
      </c>
      <c r="AL14" s="14"/>
      <c r="AM14" s="14">
        <v>8.9183700323738103E-3</v>
      </c>
      <c r="AN14" s="14">
        <v>8.7095029663429406E-3</v>
      </c>
      <c r="AO14" s="14">
        <v>9.3756558546058601E-3</v>
      </c>
      <c r="AP14" s="14">
        <v>5.0771451889216898E-3</v>
      </c>
      <c r="AQ14" s="14"/>
      <c r="AR14" s="14">
        <v>8.7044347918683491E-3</v>
      </c>
      <c r="AS14" s="14">
        <v>4.9139402570207999E-3</v>
      </c>
      <c r="AT14" s="14">
        <v>6.0715616659821198E-3</v>
      </c>
      <c r="AU14" s="14">
        <v>1.1427840584569899E-2</v>
      </c>
      <c r="AV14" s="14"/>
      <c r="AW14" s="14">
        <v>4.8054872361320503E-3</v>
      </c>
      <c r="AX14" s="14">
        <v>1.15292994674257E-2</v>
      </c>
      <c r="AY14" s="14">
        <v>2.8585081085580502E-3</v>
      </c>
      <c r="AZ14" s="14">
        <v>0</v>
      </c>
      <c r="BA14" s="14"/>
      <c r="BB14" s="14">
        <v>2.7881486963105798E-3</v>
      </c>
      <c r="BC14" s="14">
        <v>0</v>
      </c>
      <c r="BD14" s="14">
        <v>2.7809830895898901E-2</v>
      </c>
      <c r="BE14" s="14"/>
      <c r="BF14" s="14">
        <v>5.9372704869432597E-3</v>
      </c>
      <c r="BG14" s="14">
        <v>6.18786479804699E-3</v>
      </c>
      <c r="BH14" s="14">
        <v>4.9841283524863604E-3</v>
      </c>
      <c r="BI14" s="14"/>
      <c r="BJ14" s="14">
        <v>6.0049228262667696E-3</v>
      </c>
      <c r="BK14" s="14">
        <v>5.6440485163956099E-3</v>
      </c>
      <c r="BL14" s="14">
        <v>1.47513694768866E-2</v>
      </c>
      <c r="BM14" s="14"/>
      <c r="BN14" s="14">
        <v>3.4966423322503699E-3</v>
      </c>
      <c r="BO14" s="14">
        <v>7.7187696257467802E-3</v>
      </c>
      <c r="BP14" s="14">
        <v>0</v>
      </c>
      <c r="BQ14" s="14">
        <v>1.2178770698372501E-2</v>
      </c>
      <c r="BR14" s="14">
        <v>4.1929776724610396E-3</v>
      </c>
      <c r="BS14" s="14">
        <v>8.1595743420348806E-3</v>
      </c>
      <c r="BT14" s="14">
        <v>9.2189543096749E-3</v>
      </c>
      <c r="BU14" s="14">
        <v>5.9508866687938804E-3</v>
      </c>
      <c r="BV14" s="14"/>
      <c r="BW14" s="14">
        <v>4.3931261963798297E-3</v>
      </c>
      <c r="BX14" s="14">
        <v>8.1775202061591806E-3</v>
      </c>
      <c r="BY14" s="14"/>
      <c r="BZ14" s="14">
        <v>4.4183635952056597E-3</v>
      </c>
      <c r="CA14" s="14">
        <v>6.9609149103605997E-3</v>
      </c>
      <c r="CB14" s="14"/>
      <c r="CC14" s="14">
        <v>4.1876123075705804E-3</v>
      </c>
      <c r="CD14" s="14">
        <v>6.7254668177707099E-3</v>
      </c>
    </row>
    <row r="15" spans="2:82" x14ac:dyDescent="0.25">
      <c r="B15" s="15" t="s">
        <v>164</v>
      </c>
      <c r="C15" s="21">
        <v>0.37790426768635998</v>
      </c>
      <c r="D15" s="21">
        <v>0.42553261195044101</v>
      </c>
      <c r="E15" s="21">
        <v>0.32965441541096602</v>
      </c>
      <c r="F15" s="21"/>
      <c r="G15" s="21">
        <v>0.31263091343808103</v>
      </c>
      <c r="H15" s="21">
        <v>0.39915622660674099</v>
      </c>
      <c r="I15" s="21">
        <v>0.46605711183047499</v>
      </c>
      <c r="J15" s="21"/>
      <c r="K15" s="21">
        <v>0.50560875046180198</v>
      </c>
      <c r="L15" s="21">
        <v>0.35952845962698998</v>
      </c>
      <c r="M15" s="21">
        <v>0.36232366657682502</v>
      </c>
      <c r="N15" s="21">
        <v>0.20782176369758101</v>
      </c>
      <c r="O15" s="21"/>
      <c r="P15" s="21">
        <v>0.35000146383953501</v>
      </c>
      <c r="Q15" s="21">
        <v>0.397515893424495</v>
      </c>
      <c r="R15" s="21">
        <v>0.40428500917444199</v>
      </c>
      <c r="S15" s="21">
        <v>0.38854441399466</v>
      </c>
      <c r="T15" s="21">
        <v>0.32800749803637302</v>
      </c>
      <c r="U15" s="21"/>
      <c r="V15" s="21">
        <v>0.43860353724503998</v>
      </c>
      <c r="W15" s="21">
        <v>0.36614469980882203</v>
      </c>
      <c r="X15" s="21">
        <v>0.19541175337185099</v>
      </c>
      <c r="Y15" s="21"/>
      <c r="Z15" s="21">
        <v>0.35870384006668499</v>
      </c>
      <c r="AA15" s="21">
        <v>0.39456350452627598</v>
      </c>
      <c r="AB15" s="21"/>
      <c r="AC15" s="21">
        <v>0.11512736484489799</v>
      </c>
      <c r="AD15" s="21">
        <v>0.20765277192621401</v>
      </c>
      <c r="AE15" s="21">
        <v>0.40222497358515102</v>
      </c>
      <c r="AF15" s="21">
        <v>0.54731878589690497</v>
      </c>
      <c r="AG15" s="21"/>
      <c r="AH15" s="21">
        <v>0.22900111962719399</v>
      </c>
      <c r="AI15" s="21">
        <v>0.28112743714701399</v>
      </c>
      <c r="AJ15" s="21">
        <v>0.46059323449127099</v>
      </c>
      <c r="AK15" s="21">
        <v>0.65823823738022202</v>
      </c>
      <c r="AL15" s="21"/>
      <c r="AM15" s="21">
        <v>0.344523358228224</v>
      </c>
      <c r="AN15" s="21">
        <v>0.39709897879258899</v>
      </c>
      <c r="AO15" s="21">
        <v>0.420916094266998</v>
      </c>
      <c r="AP15" s="21">
        <v>0.44219754031161901</v>
      </c>
      <c r="AQ15" s="21"/>
      <c r="AR15" s="21">
        <v>0.323062732276513</v>
      </c>
      <c r="AS15" s="21">
        <v>0.46069088581095902</v>
      </c>
      <c r="AT15" s="21">
        <v>0.565139555003491</v>
      </c>
      <c r="AU15" s="21">
        <v>0.45096134486301498</v>
      </c>
      <c r="AV15" s="21"/>
      <c r="AW15" s="21">
        <v>3.1875787753872599E-2</v>
      </c>
      <c r="AX15" s="21">
        <v>0.19732538348931999</v>
      </c>
      <c r="AY15" s="21">
        <v>0.69681866830457295</v>
      </c>
      <c r="AZ15" s="21">
        <v>0.96345049923158499</v>
      </c>
      <c r="BA15" s="21"/>
      <c r="BB15" s="21">
        <v>0.62514342742910001</v>
      </c>
      <c r="BC15" s="21">
        <v>0.72159788935051605</v>
      </c>
      <c r="BD15" s="21">
        <v>9.2134575656696499E-2</v>
      </c>
      <c r="BE15" s="21"/>
      <c r="BF15" s="21">
        <v>0.51131736125738902</v>
      </c>
      <c r="BG15" s="21">
        <v>0.23376633972376601</v>
      </c>
      <c r="BH15" s="21">
        <v>0.28564620275691399</v>
      </c>
      <c r="BI15" s="21"/>
      <c r="BJ15" s="21">
        <v>0.39953843726485799</v>
      </c>
      <c r="BK15" s="21">
        <v>0.41021300413338002</v>
      </c>
      <c r="BL15" s="21">
        <v>0.39925905908812698</v>
      </c>
      <c r="BM15" s="21"/>
      <c r="BN15" s="21">
        <v>0.31007849350903399</v>
      </c>
      <c r="BO15" s="21">
        <v>0.37667807778635498</v>
      </c>
      <c r="BP15" s="21">
        <v>0.46532550244232002</v>
      </c>
      <c r="BQ15" s="21">
        <v>0.44194107369149699</v>
      </c>
      <c r="BR15" s="21">
        <v>0.42688200007660898</v>
      </c>
      <c r="BS15" s="21">
        <v>0.40985256913647899</v>
      </c>
      <c r="BT15" s="21">
        <v>0.40505523673475202</v>
      </c>
      <c r="BU15" s="21">
        <v>0.32829517293230898</v>
      </c>
      <c r="BV15" s="21"/>
      <c r="BW15" s="21">
        <v>0.352598569922843</v>
      </c>
      <c r="BX15" s="21">
        <v>0.398496235949304</v>
      </c>
      <c r="BY15" s="21"/>
      <c r="BZ15" s="21">
        <v>0.35908617612982302</v>
      </c>
      <c r="CA15" s="21">
        <v>0.43885830610480098</v>
      </c>
      <c r="CB15" s="21"/>
      <c r="CC15" s="21">
        <v>0.32053050508729602</v>
      </c>
      <c r="CD15" s="21">
        <v>0.46518443098462398</v>
      </c>
    </row>
    <row r="16" spans="2:82" x14ac:dyDescent="0.25">
      <c r="B16" s="15" t="s">
        <v>165</v>
      </c>
      <c r="C16" s="21">
        <v>0.42851722694557398</v>
      </c>
      <c r="D16" s="21">
        <v>0.36495324141647401</v>
      </c>
      <c r="E16" s="21">
        <v>0.492509324524951</v>
      </c>
      <c r="F16" s="21"/>
      <c r="G16" s="21">
        <v>0.49049924885579899</v>
      </c>
      <c r="H16" s="21">
        <v>0.40568942361057397</v>
      </c>
      <c r="I16" s="21">
        <v>0.35011090424868502</v>
      </c>
      <c r="J16" s="21"/>
      <c r="K16" s="21">
        <v>0.29499759568705602</v>
      </c>
      <c r="L16" s="21">
        <v>0.442790331797146</v>
      </c>
      <c r="M16" s="21">
        <v>0.45353957559844799</v>
      </c>
      <c r="N16" s="21">
        <v>0.61029602978063602</v>
      </c>
      <c r="O16" s="21"/>
      <c r="P16" s="21">
        <v>0.42807717828019998</v>
      </c>
      <c r="Q16" s="21">
        <v>0.39644572721250498</v>
      </c>
      <c r="R16" s="21">
        <v>0.41987381239854399</v>
      </c>
      <c r="S16" s="21">
        <v>0.42080668069646798</v>
      </c>
      <c r="T16" s="21">
        <v>0.48438941223198401</v>
      </c>
      <c r="U16" s="21"/>
      <c r="V16" s="21">
        <v>0.363299918776474</v>
      </c>
      <c r="W16" s="21">
        <v>0.46124348536555398</v>
      </c>
      <c r="X16" s="21">
        <v>0.60269339295303104</v>
      </c>
      <c r="Y16" s="21"/>
      <c r="Z16" s="21">
        <v>0.44884968630186201</v>
      </c>
      <c r="AA16" s="21">
        <v>0.41087578360567301</v>
      </c>
      <c r="AB16" s="21"/>
      <c r="AC16" s="21">
        <v>0.69762860496217205</v>
      </c>
      <c r="AD16" s="21">
        <v>0.62233239261127804</v>
      </c>
      <c r="AE16" s="21">
        <v>0.39298355555514303</v>
      </c>
      <c r="AF16" s="21">
        <v>0.25822328495271102</v>
      </c>
      <c r="AG16" s="21"/>
      <c r="AH16" s="21">
        <v>0.562987913857108</v>
      </c>
      <c r="AI16" s="21">
        <v>0.53228315365238399</v>
      </c>
      <c r="AJ16" s="21">
        <v>0.32652657178253602</v>
      </c>
      <c r="AK16" s="21">
        <v>0.17076554915602801</v>
      </c>
      <c r="AL16" s="21"/>
      <c r="AM16" s="21">
        <v>0.47746797081105702</v>
      </c>
      <c r="AN16" s="21">
        <v>0.38148226413860298</v>
      </c>
      <c r="AO16" s="21">
        <v>0.40019413345738297</v>
      </c>
      <c r="AP16" s="21">
        <v>0.36955572938162001</v>
      </c>
      <c r="AQ16" s="21"/>
      <c r="AR16" s="21">
        <v>0.47764111385208602</v>
      </c>
      <c r="AS16" s="21">
        <v>0.34241434723137298</v>
      </c>
      <c r="AT16" s="21">
        <v>0.257498429127963</v>
      </c>
      <c r="AU16" s="21">
        <v>0.376008584797076</v>
      </c>
      <c r="AV16" s="21"/>
      <c r="AW16" s="21">
        <v>0.90657709882197901</v>
      </c>
      <c r="AX16" s="21">
        <v>0.51245125950407699</v>
      </c>
      <c r="AY16" s="21">
        <v>0.111903349511908</v>
      </c>
      <c r="AZ16" s="21">
        <v>9.0926029354457608E-3</v>
      </c>
      <c r="BA16" s="21"/>
      <c r="BB16" s="21">
        <v>0.23788524352926699</v>
      </c>
      <c r="BC16" s="21">
        <v>0.13948306231194099</v>
      </c>
      <c r="BD16" s="21">
        <v>0.749840023774487</v>
      </c>
      <c r="BE16" s="21"/>
      <c r="BF16" s="21">
        <v>0.30333719873396198</v>
      </c>
      <c r="BG16" s="21">
        <v>0.56052184970879404</v>
      </c>
      <c r="BH16" s="21">
        <v>0.53386891209557996</v>
      </c>
      <c r="BI16" s="21"/>
      <c r="BJ16" s="21">
        <v>0.39128932944057099</v>
      </c>
      <c r="BK16" s="21">
        <v>0.39738465839412701</v>
      </c>
      <c r="BL16" s="21">
        <v>0.43787812652410302</v>
      </c>
      <c r="BM16" s="21"/>
      <c r="BN16" s="21">
        <v>0.53480524876479496</v>
      </c>
      <c r="BO16" s="21">
        <v>0.40935798939237</v>
      </c>
      <c r="BP16" s="21">
        <v>0.30275976915615999</v>
      </c>
      <c r="BQ16" s="21">
        <v>0.38320477027995697</v>
      </c>
      <c r="BR16" s="21">
        <v>0.40753606677098902</v>
      </c>
      <c r="BS16" s="21">
        <v>0.39345820059436798</v>
      </c>
      <c r="BT16" s="21">
        <v>0.360374538261438</v>
      </c>
      <c r="BU16" s="21">
        <v>0.45536998371138598</v>
      </c>
      <c r="BV16" s="21"/>
      <c r="BW16" s="21">
        <v>0.43883128036158497</v>
      </c>
      <c r="BX16" s="21">
        <v>0.42012438741237601</v>
      </c>
      <c r="BY16" s="21"/>
      <c r="BZ16" s="21">
        <v>0.43928874874239499</v>
      </c>
      <c r="CA16" s="21">
        <v>0.385511232270558</v>
      </c>
      <c r="CB16" s="21"/>
      <c r="CC16" s="21">
        <v>0.49249074678629601</v>
      </c>
      <c r="CD16" s="21">
        <v>0.33847058443758998</v>
      </c>
    </row>
    <row r="17" spans="2:82" x14ac:dyDescent="0.25">
      <c r="B17" s="15" t="s">
        <v>166</v>
      </c>
      <c r="C17" s="22">
        <v>-5.0612959259213802E-2</v>
      </c>
      <c r="D17" s="22">
        <v>6.05793705339671E-2</v>
      </c>
      <c r="E17" s="22">
        <v>-0.16285490911398501</v>
      </c>
      <c r="F17" s="22"/>
      <c r="G17" s="22">
        <v>-0.17786833541771799</v>
      </c>
      <c r="H17" s="22">
        <v>-6.5331970038326496E-3</v>
      </c>
      <c r="I17" s="22">
        <v>0.11594620758179</v>
      </c>
      <c r="J17" s="22"/>
      <c r="K17" s="22">
        <v>0.21061115477474601</v>
      </c>
      <c r="L17" s="22">
        <v>-8.3261872170156098E-2</v>
      </c>
      <c r="M17" s="22">
        <v>-9.1215909021623201E-2</v>
      </c>
      <c r="N17" s="22">
        <v>-0.40247426608305498</v>
      </c>
      <c r="O17" s="22"/>
      <c r="P17" s="22">
        <v>-7.8075714440664995E-2</v>
      </c>
      <c r="Q17" s="22">
        <v>1.0701662119900199E-3</v>
      </c>
      <c r="R17" s="22">
        <v>-1.55888032241025E-2</v>
      </c>
      <c r="S17" s="22">
        <v>-3.2262266701808401E-2</v>
      </c>
      <c r="T17" s="22">
        <v>-0.15638191419561101</v>
      </c>
      <c r="U17" s="22"/>
      <c r="V17" s="22">
        <v>7.5303618468565897E-2</v>
      </c>
      <c r="W17" s="22">
        <v>-9.5098785556731805E-2</v>
      </c>
      <c r="X17" s="22">
        <v>-0.40728163958118002</v>
      </c>
      <c r="Y17" s="22"/>
      <c r="Z17" s="22">
        <v>-9.0145846235177005E-2</v>
      </c>
      <c r="AA17" s="22">
        <v>-1.6312279079396801E-2</v>
      </c>
      <c r="AB17" s="22"/>
      <c r="AC17" s="22">
        <v>-0.582501240117274</v>
      </c>
      <c r="AD17" s="22">
        <v>-0.41467962068506398</v>
      </c>
      <c r="AE17" s="22">
        <v>9.2414180300080494E-3</v>
      </c>
      <c r="AF17" s="22">
        <v>0.28909550094419401</v>
      </c>
      <c r="AG17" s="22"/>
      <c r="AH17" s="22">
        <v>-0.33398679422991401</v>
      </c>
      <c r="AI17" s="22">
        <v>-0.25115571650537</v>
      </c>
      <c r="AJ17" s="22">
        <v>0.13406666270873499</v>
      </c>
      <c r="AK17" s="22">
        <v>0.48747268822419398</v>
      </c>
      <c r="AL17" s="22"/>
      <c r="AM17" s="22">
        <v>-0.13294461258283299</v>
      </c>
      <c r="AN17" s="22">
        <v>1.5616714653986299E-2</v>
      </c>
      <c r="AO17" s="22">
        <v>2.0721960809614502E-2</v>
      </c>
      <c r="AP17" s="22">
        <v>7.2641810929999301E-2</v>
      </c>
      <c r="AQ17" s="22"/>
      <c r="AR17" s="22">
        <v>-0.15457838157557299</v>
      </c>
      <c r="AS17" s="22">
        <v>0.118276538579586</v>
      </c>
      <c r="AT17" s="22">
        <v>0.307641125875528</v>
      </c>
      <c r="AU17" s="22">
        <v>7.49527600659394E-2</v>
      </c>
      <c r="AV17" s="22"/>
      <c r="AW17" s="22">
        <v>-0.874701311068107</v>
      </c>
      <c r="AX17" s="22">
        <v>-0.315125876014758</v>
      </c>
      <c r="AY17" s="22">
        <v>0.58491531879266401</v>
      </c>
      <c r="AZ17" s="22">
        <v>0.95435789629613998</v>
      </c>
      <c r="BA17" s="22"/>
      <c r="BB17" s="22">
        <v>0.38725818389983302</v>
      </c>
      <c r="BC17" s="22">
        <v>0.58211482703857498</v>
      </c>
      <c r="BD17" s="22">
        <v>-0.65770544811779097</v>
      </c>
      <c r="BE17" s="22"/>
      <c r="BF17" s="22">
        <v>0.20798016252342599</v>
      </c>
      <c r="BG17" s="22">
        <v>-0.326755509985028</v>
      </c>
      <c r="BH17" s="22">
        <v>-0.248222709338667</v>
      </c>
      <c r="BI17" s="22"/>
      <c r="BJ17" s="22">
        <v>8.2491078242876194E-3</v>
      </c>
      <c r="BK17" s="22">
        <v>1.2828345739252499E-2</v>
      </c>
      <c r="BL17" s="22">
        <v>-3.8619067435975103E-2</v>
      </c>
      <c r="BM17" s="22"/>
      <c r="BN17" s="22">
        <v>-0.22472675525576</v>
      </c>
      <c r="BO17" s="22">
        <v>-3.2679911606015202E-2</v>
      </c>
      <c r="BP17" s="22">
        <v>0.16256573328616</v>
      </c>
      <c r="BQ17" s="22">
        <v>5.8736303411539598E-2</v>
      </c>
      <c r="BR17" s="22">
        <v>1.9345933305620101E-2</v>
      </c>
      <c r="BS17" s="22">
        <v>1.6394368542110901E-2</v>
      </c>
      <c r="BT17" s="22">
        <v>4.4680698473314198E-2</v>
      </c>
      <c r="BU17" s="22">
        <v>-0.12707481077907701</v>
      </c>
      <c r="BV17" s="22"/>
      <c r="BW17" s="22">
        <v>-8.6232710438741894E-2</v>
      </c>
      <c r="BX17" s="22">
        <v>-2.16281514630722E-2</v>
      </c>
      <c r="BY17" s="22"/>
      <c r="BZ17" s="22">
        <v>-8.0202572612571799E-2</v>
      </c>
      <c r="CA17" s="22">
        <v>5.33470738342431E-2</v>
      </c>
      <c r="CB17" s="22"/>
      <c r="CC17" s="22">
        <v>-0.17196024169900001</v>
      </c>
      <c r="CD17" s="22">
        <v>0.12671384654703399</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169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158</v>
      </c>
      <c r="C9" s="14">
        <v>9.4257659123843304E-2</v>
      </c>
      <c r="D9" s="14">
        <v>0.12533818288981499</v>
      </c>
      <c r="E9" s="14">
        <v>6.2948702447189794E-2</v>
      </c>
      <c r="F9" s="14"/>
      <c r="G9" s="14">
        <v>6.3555823232325406E-2</v>
      </c>
      <c r="H9" s="14">
        <v>0.105717752759341</v>
      </c>
      <c r="I9" s="14">
        <v>0.132789247991523</v>
      </c>
      <c r="J9" s="14"/>
      <c r="K9" s="14">
        <v>0.141507725787995</v>
      </c>
      <c r="L9" s="14">
        <v>6.2521364791202502E-2</v>
      </c>
      <c r="M9" s="14">
        <v>9.0652980787255893E-2</v>
      </c>
      <c r="N9" s="14">
        <v>5.6711932122063602E-2</v>
      </c>
      <c r="O9" s="14"/>
      <c r="P9" s="14">
        <v>8.5906229032854595E-2</v>
      </c>
      <c r="Q9" s="14">
        <v>8.8431116885248198E-2</v>
      </c>
      <c r="R9" s="14">
        <v>9.9886878292498496E-2</v>
      </c>
      <c r="S9" s="14">
        <v>0.10321968871044</v>
      </c>
      <c r="T9" s="14">
        <v>8.3185967296620603E-2</v>
      </c>
      <c r="U9" s="14"/>
      <c r="V9" s="14">
        <v>0.105679274739768</v>
      </c>
      <c r="W9" s="14">
        <v>9.2491703929009406E-2</v>
      </c>
      <c r="X9" s="14">
        <v>5.9431512994428302E-2</v>
      </c>
      <c r="Y9" s="14"/>
      <c r="Z9" s="14">
        <v>8.6577943282732397E-2</v>
      </c>
      <c r="AA9" s="14">
        <v>0.100920958900001</v>
      </c>
      <c r="AB9" s="14"/>
      <c r="AC9" s="14">
        <v>3.3563782771251799E-2</v>
      </c>
      <c r="AD9" s="14">
        <v>5.4376126548423998E-2</v>
      </c>
      <c r="AE9" s="14">
        <v>8.5162526932981805E-2</v>
      </c>
      <c r="AF9" s="14">
        <v>0.14834184451747101</v>
      </c>
      <c r="AG9" s="14"/>
      <c r="AH9" s="14">
        <v>4.3218969384826E-2</v>
      </c>
      <c r="AI9" s="14">
        <v>6.4204657873669496E-2</v>
      </c>
      <c r="AJ9" s="14">
        <v>9.6441704164761194E-2</v>
      </c>
      <c r="AK9" s="14">
        <v>0.22683958549182601</v>
      </c>
      <c r="AL9" s="14"/>
      <c r="AM9" s="14">
        <v>9.5375008867460295E-2</v>
      </c>
      <c r="AN9" s="14">
        <v>7.5587281175581306E-2</v>
      </c>
      <c r="AO9" s="14">
        <v>0.127920124913974</v>
      </c>
      <c r="AP9" s="14">
        <v>0.112985649165032</v>
      </c>
      <c r="AQ9" s="14"/>
      <c r="AR9" s="14">
        <v>7.0054020933353098E-2</v>
      </c>
      <c r="AS9" s="14">
        <v>0.115169649256691</v>
      </c>
      <c r="AT9" s="14">
        <v>0.167553916829869</v>
      </c>
      <c r="AU9" s="14">
        <v>0.156466390718875</v>
      </c>
      <c r="AV9" s="14"/>
      <c r="AW9" s="14">
        <v>2.3894818454833301E-2</v>
      </c>
      <c r="AX9" s="14">
        <v>2.7102458203175899E-2</v>
      </c>
      <c r="AY9" s="14">
        <v>0.154233033708186</v>
      </c>
      <c r="AZ9" s="14">
        <v>0.46077002921618898</v>
      </c>
      <c r="BA9" s="14"/>
      <c r="BB9" s="14">
        <v>0.22845393724531499</v>
      </c>
      <c r="BC9" s="14">
        <v>0.206093855141192</v>
      </c>
      <c r="BD9" s="14">
        <v>1.8375036584233301E-2</v>
      </c>
      <c r="BE9" s="14"/>
      <c r="BF9" s="14">
        <v>0.129286764647811</v>
      </c>
      <c r="BG9" s="14">
        <v>6.2542683408919594E-2</v>
      </c>
      <c r="BH9" s="14">
        <v>6.4241348514398194E-2</v>
      </c>
      <c r="BI9" s="14"/>
      <c r="BJ9" s="14">
        <v>0.1083096002152</v>
      </c>
      <c r="BK9" s="14">
        <v>8.7105107711098806E-2</v>
      </c>
      <c r="BL9" s="14">
        <v>0.118595906043982</v>
      </c>
      <c r="BM9" s="14"/>
      <c r="BN9" s="14">
        <v>7.4278469778783496E-2</v>
      </c>
      <c r="BO9" s="14">
        <v>0.12082722168794501</v>
      </c>
      <c r="BP9" s="14">
        <v>0.10500696409083</v>
      </c>
      <c r="BQ9" s="14">
        <v>0.15975041764725101</v>
      </c>
      <c r="BR9" s="14">
        <v>0.103790496779642</v>
      </c>
      <c r="BS9" s="14">
        <v>8.9771496247807794E-2</v>
      </c>
      <c r="BT9" s="14">
        <v>8.0882312149185606E-2</v>
      </c>
      <c r="BU9" s="14">
        <v>0.108809443341656</v>
      </c>
      <c r="BV9" s="14"/>
      <c r="BW9" s="14">
        <v>8.3891894895870206E-2</v>
      </c>
      <c r="BX9" s="14">
        <v>0.102692577220088</v>
      </c>
      <c r="BY9" s="14"/>
      <c r="BZ9" s="14">
        <v>9.7150533677475198E-2</v>
      </c>
      <c r="CA9" s="14">
        <v>9.89207586233464E-2</v>
      </c>
      <c r="CB9" s="14"/>
      <c r="CC9" s="14">
        <v>6.9393320731472793E-2</v>
      </c>
      <c r="CD9" s="14">
        <v>0.12846603500790699</v>
      </c>
    </row>
    <row r="10" spans="2:82" x14ac:dyDescent="0.25">
      <c r="B10" s="15" t="s">
        <v>159</v>
      </c>
      <c r="C10" s="14">
        <v>0.267163790314835</v>
      </c>
      <c r="D10" s="14">
        <v>0.28896747441041498</v>
      </c>
      <c r="E10" s="14">
        <v>0.245627018072307</v>
      </c>
      <c r="F10" s="14"/>
      <c r="G10" s="14">
        <v>0.24250978913426399</v>
      </c>
      <c r="H10" s="14">
        <v>0.26992109548625198</v>
      </c>
      <c r="I10" s="14">
        <v>0.31101192407316502</v>
      </c>
      <c r="J10" s="14"/>
      <c r="K10" s="14">
        <v>0.36001682041125499</v>
      </c>
      <c r="L10" s="14">
        <v>0.26520022915632802</v>
      </c>
      <c r="M10" s="14">
        <v>0.229596885775392</v>
      </c>
      <c r="N10" s="14">
        <v>0.150398692984821</v>
      </c>
      <c r="O10" s="14"/>
      <c r="P10" s="14">
        <v>0.25348260497871999</v>
      </c>
      <c r="Q10" s="14">
        <v>0.27646656900944</v>
      </c>
      <c r="R10" s="14">
        <v>0.29781306154125098</v>
      </c>
      <c r="S10" s="14">
        <v>0.277519194092824</v>
      </c>
      <c r="T10" s="14">
        <v>0.209943970018758</v>
      </c>
      <c r="U10" s="14"/>
      <c r="V10" s="14">
        <v>0.30431691845685899</v>
      </c>
      <c r="W10" s="14">
        <v>0.268824856835364</v>
      </c>
      <c r="X10" s="14">
        <v>0.14580648324069301</v>
      </c>
      <c r="Y10" s="14"/>
      <c r="Z10" s="14">
        <v>0.28242589027917803</v>
      </c>
      <c r="AA10" s="14">
        <v>0.25392164055563199</v>
      </c>
      <c r="AB10" s="14"/>
      <c r="AC10" s="14">
        <v>0.165384185734814</v>
      </c>
      <c r="AD10" s="14">
        <v>0.17504575873445999</v>
      </c>
      <c r="AE10" s="14">
        <v>0.25703108859356</v>
      </c>
      <c r="AF10" s="14">
        <v>0.38423345267577702</v>
      </c>
      <c r="AG10" s="14"/>
      <c r="AH10" s="14">
        <v>0.15896569559894899</v>
      </c>
      <c r="AI10" s="14">
        <v>0.20891852068864</v>
      </c>
      <c r="AJ10" s="14">
        <v>0.35025902327181002</v>
      </c>
      <c r="AK10" s="14">
        <v>0.39335847036293198</v>
      </c>
      <c r="AL10" s="14"/>
      <c r="AM10" s="14">
        <v>0.26402662816211903</v>
      </c>
      <c r="AN10" s="14">
        <v>0.26013611806321901</v>
      </c>
      <c r="AO10" s="14">
        <v>0.28351439376774801</v>
      </c>
      <c r="AP10" s="14">
        <v>0.30584301990166002</v>
      </c>
      <c r="AQ10" s="14"/>
      <c r="AR10" s="14">
        <v>0.20865211751429899</v>
      </c>
      <c r="AS10" s="14">
        <v>0.33105648927141301</v>
      </c>
      <c r="AT10" s="14">
        <v>0.36743474142960297</v>
      </c>
      <c r="AU10" s="14">
        <v>0.32915090440297501</v>
      </c>
      <c r="AV10" s="14"/>
      <c r="AW10" s="14">
        <v>7.3483116206288293E-2</v>
      </c>
      <c r="AX10" s="14">
        <v>0.22270877456204399</v>
      </c>
      <c r="AY10" s="14">
        <v>0.42120745088345402</v>
      </c>
      <c r="AZ10" s="14">
        <v>0.34764578908360499</v>
      </c>
      <c r="BA10" s="14"/>
      <c r="BB10" s="14">
        <v>0.46354170844179599</v>
      </c>
      <c r="BC10" s="14">
        <v>0.45258714767304797</v>
      </c>
      <c r="BD10" s="14">
        <v>3.6830933983718901E-2</v>
      </c>
      <c r="BE10" s="14"/>
      <c r="BF10" s="14">
        <v>0.32594803994892102</v>
      </c>
      <c r="BG10" s="14">
        <v>0.1915457476554</v>
      </c>
      <c r="BH10" s="14">
        <v>0.25403620222668899</v>
      </c>
      <c r="BI10" s="14"/>
      <c r="BJ10" s="14">
        <v>0.28138503728277198</v>
      </c>
      <c r="BK10" s="14">
        <v>0.30457458511079899</v>
      </c>
      <c r="BL10" s="14">
        <v>0.26136158971217999</v>
      </c>
      <c r="BM10" s="14"/>
      <c r="BN10" s="14">
        <v>0.210475716556276</v>
      </c>
      <c r="BO10" s="14">
        <v>0.27840553633859799</v>
      </c>
      <c r="BP10" s="14">
        <v>0.32093232698416702</v>
      </c>
      <c r="BQ10" s="14">
        <v>0.34636634277197098</v>
      </c>
      <c r="BR10" s="14">
        <v>0.28468130561604299</v>
      </c>
      <c r="BS10" s="14">
        <v>0.29286262339198399</v>
      </c>
      <c r="BT10" s="14">
        <v>0.27956580152453098</v>
      </c>
      <c r="BU10" s="14">
        <v>0.30043626334363999</v>
      </c>
      <c r="BV10" s="14"/>
      <c r="BW10" s="14">
        <v>0.259006827053268</v>
      </c>
      <c r="BX10" s="14">
        <v>0.273801344045771</v>
      </c>
      <c r="BY10" s="14"/>
      <c r="BZ10" s="14">
        <v>0.27283354387096298</v>
      </c>
      <c r="CA10" s="14">
        <v>0.29653763371310699</v>
      </c>
      <c r="CB10" s="14"/>
      <c r="CC10" s="14">
        <v>0.24442922835243999</v>
      </c>
      <c r="CD10" s="14">
        <v>0.32260539041787201</v>
      </c>
    </row>
    <row r="11" spans="2:82" x14ac:dyDescent="0.25">
      <c r="B11" s="15" t="s">
        <v>160</v>
      </c>
      <c r="C11" s="14">
        <v>0.230155614286667</v>
      </c>
      <c r="D11" s="14">
        <v>0.232595107265687</v>
      </c>
      <c r="E11" s="14">
        <v>0.22760903087591799</v>
      </c>
      <c r="F11" s="14"/>
      <c r="G11" s="14">
        <v>0.22945546631285799</v>
      </c>
      <c r="H11" s="14">
        <v>0.225930157402812</v>
      </c>
      <c r="I11" s="14">
        <v>0.24001913801414099</v>
      </c>
      <c r="J11" s="14"/>
      <c r="K11" s="14">
        <v>0.223555581729493</v>
      </c>
      <c r="L11" s="14">
        <v>0.234032460153207</v>
      </c>
      <c r="M11" s="14">
        <v>0.24906883035468899</v>
      </c>
      <c r="N11" s="14">
        <v>0.21983929669583199</v>
      </c>
      <c r="O11" s="14"/>
      <c r="P11" s="14">
        <v>0.28951818420899</v>
      </c>
      <c r="Q11" s="14">
        <v>0.21918955446378</v>
      </c>
      <c r="R11" s="14">
        <v>0.19398636052152801</v>
      </c>
      <c r="S11" s="14">
        <v>0.24157740950556</v>
      </c>
      <c r="T11" s="14">
        <v>0.220160363696322</v>
      </c>
      <c r="U11" s="14"/>
      <c r="V11" s="14">
        <v>0.22643893299941101</v>
      </c>
      <c r="W11" s="14">
        <v>0.24991163126518701</v>
      </c>
      <c r="X11" s="14">
        <v>0.22058040584355301</v>
      </c>
      <c r="Y11" s="14"/>
      <c r="Z11" s="14">
        <v>0.19813676195827601</v>
      </c>
      <c r="AA11" s="14">
        <v>0.25793674785550302</v>
      </c>
      <c r="AB11" s="14"/>
      <c r="AC11" s="14">
        <v>0.19971170644942099</v>
      </c>
      <c r="AD11" s="14">
        <v>0.22976074132959801</v>
      </c>
      <c r="AE11" s="14">
        <v>0.24202585471586699</v>
      </c>
      <c r="AF11" s="14">
        <v>0.206473799783047</v>
      </c>
      <c r="AG11" s="14"/>
      <c r="AH11" s="14">
        <v>0.22787061659466201</v>
      </c>
      <c r="AI11" s="14">
        <v>0.24645998514961301</v>
      </c>
      <c r="AJ11" s="14">
        <v>0.21134742287631</v>
      </c>
      <c r="AK11" s="14">
        <v>0.19908377255481799</v>
      </c>
      <c r="AL11" s="14"/>
      <c r="AM11" s="14">
        <v>0.225045788277946</v>
      </c>
      <c r="AN11" s="14">
        <v>0.248036008169705</v>
      </c>
      <c r="AO11" s="14">
        <v>0.23644665384633001</v>
      </c>
      <c r="AP11" s="14">
        <v>0.21514170434663901</v>
      </c>
      <c r="AQ11" s="14"/>
      <c r="AR11" s="14">
        <v>0.25890243416491099</v>
      </c>
      <c r="AS11" s="14">
        <v>0.21564098510645299</v>
      </c>
      <c r="AT11" s="14">
        <v>0.23904846213821401</v>
      </c>
      <c r="AU11" s="14">
        <v>0.21389092327244999</v>
      </c>
      <c r="AV11" s="14"/>
      <c r="AW11" s="14">
        <v>0.18091347154986301</v>
      </c>
      <c r="AX11" s="14">
        <v>0.25575422918213803</v>
      </c>
      <c r="AY11" s="14">
        <v>0.244542174564302</v>
      </c>
      <c r="AZ11" s="14">
        <v>0.14561933335416</v>
      </c>
      <c r="BA11" s="14"/>
      <c r="BB11" s="14">
        <v>0.16843705028125899</v>
      </c>
      <c r="BC11" s="14">
        <v>0.25655403169001001</v>
      </c>
      <c r="BD11" s="14">
        <v>0.176582173213291</v>
      </c>
      <c r="BE11" s="14"/>
      <c r="BF11" s="14">
        <v>0.219538202700711</v>
      </c>
      <c r="BG11" s="14">
        <v>0.25331053308651602</v>
      </c>
      <c r="BH11" s="14">
        <v>0.23217477673849499</v>
      </c>
      <c r="BI11" s="14"/>
      <c r="BJ11" s="14">
        <v>0.233732963553347</v>
      </c>
      <c r="BK11" s="14">
        <v>0.22808524000445601</v>
      </c>
      <c r="BL11" s="14">
        <v>0.23578780310575201</v>
      </c>
      <c r="BM11" s="14"/>
      <c r="BN11" s="14">
        <v>0.26423957948569998</v>
      </c>
      <c r="BO11" s="14">
        <v>0.21424951438564699</v>
      </c>
      <c r="BP11" s="14">
        <v>0.30283837383257001</v>
      </c>
      <c r="BQ11" s="14">
        <v>0.160299638958212</v>
      </c>
      <c r="BR11" s="14">
        <v>0.204818318901441</v>
      </c>
      <c r="BS11" s="14">
        <v>0.22275517407967599</v>
      </c>
      <c r="BT11" s="14">
        <v>0.279236372119818</v>
      </c>
      <c r="BU11" s="14">
        <v>0.17640145094909199</v>
      </c>
      <c r="BV11" s="14"/>
      <c r="BW11" s="14">
        <v>0.217618685414534</v>
      </c>
      <c r="BX11" s="14">
        <v>0.240357270999012</v>
      </c>
      <c r="BY11" s="14"/>
      <c r="BZ11" s="14">
        <v>0.225473345586892</v>
      </c>
      <c r="CA11" s="14">
        <v>0.23014931272681199</v>
      </c>
      <c r="CB11" s="14"/>
      <c r="CC11" s="14">
        <v>0.23115127846154801</v>
      </c>
      <c r="CD11" s="14">
        <v>0.22314683879348299</v>
      </c>
    </row>
    <row r="12" spans="2:82" x14ac:dyDescent="0.25">
      <c r="B12" s="15" t="s">
        <v>161</v>
      </c>
      <c r="C12" s="14">
        <v>0.18071342480734801</v>
      </c>
      <c r="D12" s="14">
        <v>0.171537518339763</v>
      </c>
      <c r="E12" s="14">
        <v>0.18973044869525299</v>
      </c>
      <c r="F12" s="14"/>
      <c r="G12" s="14">
        <v>0.20806712593069801</v>
      </c>
      <c r="H12" s="14">
        <v>0.166374761631816</v>
      </c>
      <c r="I12" s="14">
        <v>0.15465081131684499</v>
      </c>
      <c r="J12" s="14"/>
      <c r="K12" s="14">
        <v>0.152784731333483</v>
      </c>
      <c r="L12" s="14">
        <v>0.21049111638193399</v>
      </c>
      <c r="M12" s="14">
        <v>0.177656137773507</v>
      </c>
      <c r="N12" s="14">
        <v>0.19427040925009501</v>
      </c>
      <c r="O12" s="14"/>
      <c r="P12" s="14">
        <v>0.16074825543956101</v>
      </c>
      <c r="Q12" s="14">
        <v>0.178424772565483</v>
      </c>
      <c r="R12" s="14">
        <v>0.19097298354209</v>
      </c>
      <c r="S12" s="14">
        <v>0.15718740090695399</v>
      </c>
      <c r="T12" s="14">
        <v>0.22707320372183801</v>
      </c>
      <c r="U12" s="14"/>
      <c r="V12" s="14">
        <v>0.18095564170126999</v>
      </c>
      <c r="W12" s="14">
        <v>0.15783379399721101</v>
      </c>
      <c r="X12" s="14">
        <v>0.20487310842290399</v>
      </c>
      <c r="Y12" s="14"/>
      <c r="Z12" s="14">
        <v>0.191446516200619</v>
      </c>
      <c r="AA12" s="14">
        <v>0.17140086598903601</v>
      </c>
      <c r="AB12" s="14"/>
      <c r="AC12" s="14">
        <v>0.169950759280589</v>
      </c>
      <c r="AD12" s="14">
        <v>0.19196674916713199</v>
      </c>
      <c r="AE12" s="14">
        <v>0.20331194339410599</v>
      </c>
      <c r="AF12" s="14">
        <v>0.15119951068890899</v>
      </c>
      <c r="AG12" s="14"/>
      <c r="AH12" s="14">
        <v>0.15908943280441301</v>
      </c>
      <c r="AI12" s="14">
        <v>0.20436429836793299</v>
      </c>
      <c r="AJ12" s="14">
        <v>0.175816897068231</v>
      </c>
      <c r="AK12" s="14">
        <v>0.12535124111200999</v>
      </c>
      <c r="AL12" s="14"/>
      <c r="AM12" s="14">
        <v>0.171889417259565</v>
      </c>
      <c r="AN12" s="14">
        <v>0.181666684394857</v>
      </c>
      <c r="AO12" s="14">
        <v>0.16621937038994</v>
      </c>
      <c r="AP12" s="14">
        <v>0.186993575149459</v>
      </c>
      <c r="AQ12" s="14"/>
      <c r="AR12" s="14">
        <v>0.18994118205941601</v>
      </c>
      <c r="AS12" s="14">
        <v>0.18380511435616101</v>
      </c>
      <c r="AT12" s="14">
        <v>0.12197998282333999</v>
      </c>
      <c r="AU12" s="14">
        <v>0.12717118480974399</v>
      </c>
      <c r="AV12" s="14"/>
      <c r="AW12" s="14">
        <v>0.22467587387641599</v>
      </c>
      <c r="AX12" s="14">
        <v>0.24214139864422299</v>
      </c>
      <c r="AY12" s="14">
        <v>0.110993489759832</v>
      </c>
      <c r="AZ12" s="14">
        <v>1.8166200024815199E-2</v>
      </c>
      <c r="BA12" s="14"/>
      <c r="BB12" s="14">
        <v>7.5967443898491901E-2</v>
      </c>
      <c r="BC12" s="14">
        <v>4.8015009478519201E-2</v>
      </c>
      <c r="BD12" s="14">
        <v>0.16686984066956301</v>
      </c>
      <c r="BE12" s="14"/>
      <c r="BF12" s="14">
        <v>0.17695591805323599</v>
      </c>
      <c r="BG12" s="14">
        <v>0.20344191925404301</v>
      </c>
      <c r="BH12" s="14">
        <v>0.17054572096179599</v>
      </c>
      <c r="BI12" s="14"/>
      <c r="BJ12" s="14">
        <v>0.18192500752316401</v>
      </c>
      <c r="BK12" s="14">
        <v>0.18098707138675699</v>
      </c>
      <c r="BL12" s="14">
        <v>0.147474622627212</v>
      </c>
      <c r="BM12" s="14"/>
      <c r="BN12" s="14">
        <v>0.17228873934715799</v>
      </c>
      <c r="BO12" s="14">
        <v>0.179941238890787</v>
      </c>
      <c r="BP12" s="14">
        <v>0.167407613036059</v>
      </c>
      <c r="BQ12" s="14">
        <v>0.123231207178608</v>
      </c>
      <c r="BR12" s="14">
        <v>0.228887654116328</v>
      </c>
      <c r="BS12" s="14">
        <v>0.17952774510543401</v>
      </c>
      <c r="BT12" s="14">
        <v>0.116621438955513</v>
      </c>
      <c r="BU12" s="14">
        <v>0.186282645031217</v>
      </c>
      <c r="BV12" s="14"/>
      <c r="BW12" s="14">
        <v>0.19739360557138899</v>
      </c>
      <c r="BX12" s="14">
        <v>0.16714028582010901</v>
      </c>
      <c r="BY12" s="14"/>
      <c r="BZ12" s="14">
        <v>0.18049426048873499</v>
      </c>
      <c r="CA12" s="14">
        <v>0.18386673115117799</v>
      </c>
      <c r="CB12" s="14"/>
      <c r="CC12" s="14">
        <v>0.196764821505506</v>
      </c>
      <c r="CD12" s="14">
        <v>0.16570877618385399</v>
      </c>
    </row>
    <row r="13" spans="2:82" x14ac:dyDescent="0.25">
      <c r="B13" s="15" t="s">
        <v>162</v>
      </c>
      <c r="C13" s="14">
        <v>0.20823756437663599</v>
      </c>
      <c r="D13" s="14">
        <v>0.16352849949916601</v>
      </c>
      <c r="E13" s="14">
        <v>0.25315466977148399</v>
      </c>
      <c r="F13" s="14"/>
      <c r="G13" s="14">
        <v>0.23157184138244899</v>
      </c>
      <c r="H13" s="14">
        <v>0.21556328624542001</v>
      </c>
      <c r="I13" s="14">
        <v>0.146840916630258</v>
      </c>
      <c r="J13" s="14"/>
      <c r="K13" s="14">
        <v>0.11042556435687299</v>
      </c>
      <c r="L13" s="14">
        <v>0.206461913895606</v>
      </c>
      <c r="M13" s="14">
        <v>0.233893289340664</v>
      </c>
      <c r="N13" s="14">
        <v>0.34801970535438398</v>
      </c>
      <c r="O13" s="14"/>
      <c r="P13" s="14">
        <v>0.19231494319796799</v>
      </c>
      <c r="Q13" s="14">
        <v>0.215676685278827</v>
      </c>
      <c r="R13" s="14">
        <v>0.200122717958261</v>
      </c>
      <c r="S13" s="14">
        <v>0.19897107954503301</v>
      </c>
      <c r="T13" s="14">
        <v>0.24175440196322401</v>
      </c>
      <c r="U13" s="14"/>
      <c r="V13" s="14">
        <v>0.170278085048956</v>
      </c>
      <c r="W13" s="14">
        <v>0.20923233413513301</v>
      </c>
      <c r="X13" s="14">
        <v>0.329294556341235</v>
      </c>
      <c r="Y13" s="14"/>
      <c r="Z13" s="14">
        <v>0.21779603705848399</v>
      </c>
      <c r="AA13" s="14">
        <v>0.19994416261554299</v>
      </c>
      <c r="AB13" s="14"/>
      <c r="AC13" s="14">
        <v>0.39770474724336902</v>
      </c>
      <c r="AD13" s="14">
        <v>0.32171548029610197</v>
      </c>
      <c r="AE13" s="14">
        <v>0.19648792537180401</v>
      </c>
      <c r="AF13" s="14">
        <v>9.9320367388259695E-2</v>
      </c>
      <c r="AG13" s="14"/>
      <c r="AH13" s="14">
        <v>0.37370850048945298</v>
      </c>
      <c r="AI13" s="14">
        <v>0.254124097451978</v>
      </c>
      <c r="AJ13" s="14">
        <v>0.15484085766660999</v>
      </c>
      <c r="AK13" s="14">
        <v>4.4865753627980301E-2</v>
      </c>
      <c r="AL13" s="14"/>
      <c r="AM13" s="14">
        <v>0.225951159331471</v>
      </c>
      <c r="AN13" s="14">
        <v>0.221298534441904</v>
      </c>
      <c r="AO13" s="14">
        <v>0.17946857690867199</v>
      </c>
      <c r="AP13" s="14">
        <v>0.16263237219035701</v>
      </c>
      <c r="AQ13" s="14"/>
      <c r="AR13" s="14">
        <v>0.25675857067969199</v>
      </c>
      <c r="AS13" s="14">
        <v>0.14295970649843401</v>
      </c>
      <c r="AT13" s="14">
        <v>7.9385751637806201E-2</v>
      </c>
      <c r="AU13" s="14">
        <v>0.16193193185523899</v>
      </c>
      <c r="AV13" s="14"/>
      <c r="AW13" s="14">
        <v>0.48041383743398303</v>
      </c>
      <c r="AX13" s="14">
        <v>0.22269627024746799</v>
      </c>
      <c r="AY13" s="14">
        <v>5.6097102416411998E-2</v>
      </c>
      <c r="AZ13" s="14">
        <v>2.7798648321229701E-2</v>
      </c>
      <c r="BA13" s="14"/>
      <c r="BB13" s="14">
        <v>6.07188186498119E-2</v>
      </c>
      <c r="BC13" s="14">
        <v>2.6257627674929802E-2</v>
      </c>
      <c r="BD13" s="14">
        <v>0.55482764840396603</v>
      </c>
      <c r="BE13" s="14"/>
      <c r="BF13" s="14">
        <v>0.134371028138462</v>
      </c>
      <c r="BG13" s="14">
        <v>0.27068658696877901</v>
      </c>
      <c r="BH13" s="14">
        <v>0.26165607297834398</v>
      </c>
      <c r="BI13" s="14"/>
      <c r="BJ13" s="14">
        <v>0.180605155785101</v>
      </c>
      <c r="BK13" s="14">
        <v>0.18234220734401299</v>
      </c>
      <c r="BL13" s="14">
        <v>0.21205565174761501</v>
      </c>
      <c r="BM13" s="14"/>
      <c r="BN13" s="14">
        <v>0.257639165542773</v>
      </c>
      <c r="BO13" s="14">
        <v>0.19493911454570501</v>
      </c>
      <c r="BP13" s="14">
        <v>0.103814722056374</v>
      </c>
      <c r="BQ13" s="14">
        <v>0.172544271793487</v>
      </c>
      <c r="BR13" s="14">
        <v>0.173611121524885</v>
      </c>
      <c r="BS13" s="14">
        <v>0.188556192833471</v>
      </c>
      <c r="BT13" s="14">
        <v>0.22563338101865399</v>
      </c>
      <c r="BU13" s="14">
        <v>0.216257360011364</v>
      </c>
      <c r="BV13" s="14"/>
      <c r="BW13" s="14">
        <v>0.223131172312554</v>
      </c>
      <c r="BX13" s="14">
        <v>0.19611821067206101</v>
      </c>
      <c r="BY13" s="14"/>
      <c r="BZ13" s="14">
        <v>0.20628005477422001</v>
      </c>
      <c r="CA13" s="14">
        <v>0.179461826271995</v>
      </c>
      <c r="CB13" s="14"/>
      <c r="CC13" s="14">
        <v>0.242592971368638</v>
      </c>
      <c r="CD13" s="14">
        <v>0.14547266817899099</v>
      </c>
    </row>
    <row r="14" spans="2:82" x14ac:dyDescent="0.25">
      <c r="B14" s="15" t="s">
        <v>163</v>
      </c>
      <c r="C14" s="14">
        <v>1.94719470906701E-2</v>
      </c>
      <c r="D14" s="14">
        <v>1.8033217595154898E-2</v>
      </c>
      <c r="E14" s="14">
        <v>2.0930130137849199E-2</v>
      </c>
      <c r="F14" s="14"/>
      <c r="G14" s="14">
        <v>2.48399540074071E-2</v>
      </c>
      <c r="H14" s="14">
        <v>1.6492946474359501E-2</v>
      </c>
      <c r="I14" s="14">
        <v>1.46879619740664E-2</v>
      </c>
      <c r="J14" s="14"/>
      <c r="K14" s="14">
        <v>1.1709576380900401E-2</v>
      </c>
      <c r="L14" s="14">
        <v>2.1292915621723502E-2</v>
      </c>
      <c r="M14" s="14">
        <v>1.9131875968492699E-2</v>
      </c>
      <c r="N14" s="14">
        <v>3.0759963592804199E-2</v>
      </c>
      <c r="O14" s="14"/>
      <c r="P14" s="14">
        <v>1.80297831419063E-2</v>
      </c>
      <c r="Q14" s="14">
        <v>2.1811301797221599E-2</v>
      </c>
      <c r="R14" s="14">
        <v>1.72179981443717E-2</v>
      </c>
      <c r="S14" s="14">
        <v>2.15252272391891E-2</v>
      </c>
      <c r="T14" s="14">
        <v>1.7882093303237302E-2</v>
      </c>
      <c r="U14" s="14"/>
      <c r="V14" s="14">
        <v>1.2331147053736001E-2</v>
      </c>
      <c r="W14" s="14">
        <v>2.1705679838094901E-2</v>
      </c>
      <c r="X14" s="14">
        <v>4.0013933157187903E-2</v>
      </c>
      <c r="Y14" s="14"/>
      <c r="Z14" s="14">
        <v>2.3616851220710298E-2</v>
      </c>
      <c r="AA14" s="14">
        <v>1.5875624084284199E-2</v>
      </c>
      <c r="AB14" s="14"/>
      <c r="AC14" s="14">
        <v>3.3684818520555201E-2</v>
      </c>
      <c r="AD14" s="14">
        <v>2.7135143924283199E-2</v>
      </c>
      <c r="AE14" s="14">
        <v>1.5980660991680998E-2</v>
      </c>
      <c r="AF14" s="14">
        <v>1.0431024946536201E-2</v>
      </c>
      <c r="AG14" s="14"/>
      <c r="AH14" s="14">
        <v>3.7146785127696001E-2</v>
      </c>
      <c r="AI14" s="14">
        <v>2.1928440468166902E-2</v>
      </c>
      <c r="AJ14" s="14">
        <v>1.12940949522779E-2</v>
      </c>
      <c r="AK14" s="14">
        <v>1.0501176850433299E-2</v>
      </c>
      <c r="AL14" s="14"/>
      <c r="AM14" s="14">
        <v>1.7711998101439599E-2</v>
      </c>
      <c r="AN14" s="14">
        <v>1.3275373754733999E-2</v>
      </c>
      <c r="AO14" s="14">
        <v>6.4308801733360703E-3</v>
      </c>
      <c r="AP14" s="14">
        <v>1.64036792468518E-2</v>
      </c>
      <c r="AQ14" s="14"/>
      <c r="AR14" s="14">
        <v>1.56916746483283E-2</v>
      </c>
      <c r="AS14" s="14">
        <v>1.13680555108478E-2</v>
      </c>
      <c r="AT14" s="14">
        <v>2.4597145141167301E-2</v>
      </c>
      <c r="AU14" s="14">
        <v>1.1388664940717001E-2</v>
      </c>
      <c r="AV14" s="14"/>
      <c r="AW14" s="14">
        <v>1.6618882478615898E-2</v>
      </c>
      <c r="AX14" s="14">
        <v>2.9596869160950799E-2</v>
      </c>
      <c r="AY14" s="14">
        <v>1.29267486678136E-2</v>
      </c>
      <c r="AZ14" s="14">
        <v>0</v>
      </c>
      <c r="BA14" s="14"/>
      <c r="BB14" s="14">
        <v>2.8810414833259999E-3</v>
      </c>
      <c r="BC14" s="14">
        <v>1.0492328342300799E-2</v>
      </c>
      <c r="BD14" s="14">
        <v>4.6514367145227699E-2</v>
      </c>
      <c r="BE14" s="14"/>
      <c r="BF14" s="14">
        <v>1.39000465108598E-2</v>
      </c>
      <c r="BG14" s="14">
        <v>1.8472529626343801E-2</v>
      </c>
      <c r="BH14" s="14">
        <v>1.73458785802783E-2</v>
      </c>
      <c r="BI14" s="14"/>
      <c r="BJ14" s="14">
        <v>1.40422356404152E-2</v>
      </c>
      <c r="BK14" s="14">
        <v>1.69057884428747E-2</v>
      </c>
      <c r="BL14" s="14">
        <v>2.4724426763258402E-2</v>
      </c>
      <c r="BM14" s="14"/>
      <c r="BN14" s="14">
        <v>2.1078329289310999E-2</v>
      </c>
      <c r="BO14" s="14">
        <v>1.1637374151317799E-2</v>
      </c>
      <c r="BP14" s="14">
        <v>0</v>
      </c>
      <c r="BQ14" s="14">
        <v>3.7808121650472197E-2</v>
      </c>
      <c r="BR14" s="14">
        <v>4.2111030616615603E-3</v>
      </c>
      <c r="BS14" s="14">
        <v>2.6526768341627299E-2</v>
      </c>
      <c r="BT14" s="14">
        <v>1.8060694232298499E-2</v>
      </c>
      <c r="BU14" s="14">
        <v>1.1812837323029899E-2</v>
      </c>
      <c r="BV14" s="14"/>
      <c r="BW14" s="14">
        <v>1.8957814752385199E-2</v>
      </c>
      <c r="BX14" s="14">
        <v>1.9890311242959102E-2</v>
      </c>
      <c r="BY14" s="14"/>
      <c r="BZ14" s="14">
        <v>1.7768261601714099E-2</v>
      </c>
      <c r="CA14" s="14">
        <v>1.10637375135616E-2</v>
      </c>
      <c r="CB14" s="14"/>
      <c r="CC14" s="14">
        <v>1.5668379580394302E-2</v>
      </c>
      <c r="CD14" s="14">
        <v>1.46002914178929E-2</v>
      </c>
    </row>
    <row r="15" spans="2:82" x14ac:dyDescent="0.25">
      <c r="B15" s="15" t="s">
        <v>164</v>
      </c>
      <c r="C15" s="21">
        <v>0.36142144943867799</v>
      </c>
      <c r="D15" s="21">
        <v>0.41430565730023</v>
      </c>
      <c r="E15" s="21">
        <v>0.308575720519496</v>
      </c>
      <c r="F15" s="21"/>
      <c r="G15" s="21">
        <v>0.30606561236658902</v>
      </c>
      <c r="H15" s="21">
        <v>0.37563884824559302</v>
      </c>
      <c r="I15" s="21">
        <v>0.443801172064689</v>
      </c>
      <c r="J15" s="21"/>
      <c r="K15" s="21">
        <v>0.50152454619925002</v>
      </c>
      <c r="L15" s="21">
        <v>0.32772159394753098</v>
      </c>
      <c r="M15" s="21">
        <v>0.32024986656264798</v>
      </c>
      <c r="N15" s="21">
        <v>0.20711062510688499</v>
      </c>
      <c r="O15" s="21"/>
      <c r="P15" s="21">
        <v>0.33938883401157499</v>
      </c>
      <c r="Q15" s="21">
        <v>0.36489768589468902</v>
      </c>
      <c r="R15" s="21">
        <v>0.39769993983374902</v>
      </c>
      <c r="S15" s="21">
        <v>0.38073888280326401</v>
      </c>
      <c r="T15" s="21">
        <v>0.29312993731537901</v>
      </c>
      <c r="U15" s="21"/>
      <c r="V15" s="21">
        <v>0.409996193196627</v>
      </c>
      <c r="W15" s="21">
        <v>0.36131656076437302</v>
      </c>
      <c r="X15" s="21">
        <v>0.20523799623512101</v>
      </c>
      <c r="Y15" s="21"/>
      <c r="Z15" s="21">
        <v>0.36900383356191102</v>
      </c>
      <c r="AA15" s="21">
        <v>0.35484259945563301</v>
      </c>
      <c r="AB15" s="21"/>
      <c r="AC15" s="21">
        <v>0.198947968506066</v>
      </c>
      <c r="AD15" s="21">
        <v>0.22942188528288401</v>
      </c>
      <c r="AE15" s="21">
        <v>0.34219361552654198</v>
      </c>
      <c r="AF15" s="21">
        <v>0.53257529719324903</v>
      </c>
      <c r="AG15" s="21"/>
      <c r="AH15" s="21">
        <v>0.20218466498377499</v>
      </c>
      <c r="AI15" s="21">
        <v>0.27312317856231</v>
      </c>
      <c r="AJ15" s="21">
        <v>0.44670072743657102</v>
      </c>
      <c r="AK15" s="21">
        <v>0.62019805585475896</v>
      </c>
      <c r="AL15" s="21"/>
      <c r="AM15" s="21">
        <v>0.359401637029579</v>
      </c>
      <c r="AN15" s="21">
        <v>0.33572339923880001</v>
      </c>
      <c r="AO15" s="21">
        <v>0.41143451868172198</v>
      </c>
      <c r="AP15" s="21">
        <v>0.41882866906669203</v>
      </c>
      <c r="AQ15" s="21"/>
      <c r="AR15" s="21">
        <v>0.27870613844765302</v>
      </c>
      <c r="AS15" s="21">
        <v>0.446226138528105</v>
      </c>
      <c r="AT15" s="21">
        <v>0.53498865825947195</v>
      </c>
      <c r="AU15" s="21">
        <v>0.48561729512184998</v>
      </c>
      <c r="AV15" s="21"/>
      <c r="AW15" s="21">
        <v>9.7377934661121698E-2</v>
      </c>
      <c r="AX15" s="21">
        <v>0.24981123276521999</v>
      </c>
      <c r="AY15" s="21">
        <v>0.57544048459163999</v>
      </c>
      <c r="AZ15" s="21">
        <v>0.80841581829979503</v>
      </c>
      <c r="BA15" s="21"/>
      <c r="BB15" s="21">
        <v>0.69199564568711103</v>
      </c>
      <c r="BC15" s="21">
        <v>0.65868100281424002</v>
      </c>
      <c r="BD15" s="21">
        <v>5.5205970567952199E-2</v>
      </c>
      <c r="BE15" s="21"/>
      <c r="BF15" s="21">
        <v>0.45523480459673199</v>
      </c>
      <c r="BG15" s="21">
        <v>0.254088431064319</v>
      </c>
      <c r="BH15" s="21">
        <v>0.31827755074108699</v>
      </c>
      <c r="BI15" s="21"/>
      <c r="BJ15" s="21">
        <v>0.38969463749797201</v>
      </c>
      <c r="BK15" s="21">
        <v>0.39167969282189802</v>
      </c>
      <c r="BL15" s="21">
        <v>0.379957495756163</v>
      </c>
      <c r="BM15" s="21"/>
      <c r="BN15" s="21">
        <v>0.284754186335059</v>
      </c>
      <c r="BO15" s="21">
        <v>0.39923275802654301</v>
      </c>
      <c r="BP15" s="21">
        <v>0.42593929107499701</v>
      </c>
      <c r="BQ15" s="21">
        <v>0.50611676041922105</v>
      </c>
      <c r="BR15" s="21">
        <v>0.38847180239568502</v>
      </c>
      <c r="BS15" s="21">
        <v>0.38263411963979199</v>
      </c>
      <c r="BT15" s="21">
        <v>0.36044811367371599</v>
      </c>
      <c r="BU15" s="21">
        <v>0.40924570668529597</v>
      </c>
      <c r="BV15" s="21"/>
      <c r="BW15" s="21">
        <v>0.34289872194913801</v>
      </c>
      <c r="BX15" s="21">
        <v>0.37649392126585801</v>
      </c>
      <c r="BY15" s="21"/>
      <c r="BZ15" s="21">
        <v>0.36998407754843898</v>
      </c>
      <c r="CA15" s="21">
        <v>0.39545839233645302</v>
      </c>
      <c r="CB15" s="21"/>
      <c r="CC15" s="21">
        <v>0.31382254908391299</v>
      </c>
      <c r="CD15" s="21">
        <v>0.45107142542577999</v>
      </c>
    </row>
    <row r="16" spans="2:82" x14ac:dyDescent="0.25">
      <c r="B16" s="15" t="s">
        <v>165</v>
      </c>
      <c r="C16" s="21">
        <v>0.38895098918398502</v>
      </c>
      <c r="D16" s="21">
        <v>0.33506601783892798</v>
      </c>
      <c r="E16" s="21">
        <v>0.442885118466737</v>
      </c>
      <c r="F16" s="21"/>
      <c r="G16" s="21">
        <v>0.439638967313146</v>
      </c>
      <c r="H16" s="21">
        <v>0.38193804787723601</v>
      </c>
      <c r="I16" s="21">
        <v>0.30149172794710299</v>
      </c>
      <c r="J16" s="21"/>
      <c r="K16" s="21">
        <v>0.26321029569035598</v>
      </c>
      <c r="L16" s="21">
        <v>0.41695303027753899</v>
      </c>
      <c r="M16" s="21">
        <v>0.41154942711417097</v>
      </c>
      <c r="N16" s="21">
        <v>0.54229011460447896</v>
      </c>
      <c r="O16" s="21"/>
      <c r="P16" s="21">
        <v>0.353063198637529</v>
      </c>
      <c r="Q16" s="21">
        <v>0.39410145784431</v>
      </c>
      <c r="R16" s="21">
        <v>0.391095701500352</v>
      </c>
      <c r="S16" s="21">
        <v>0.356158480451987</v>
      </c>
      <c r="T16" s="21">
        <v>0.46882760568506199</v>
      </c>
      <c r="U16" s="21"/>
      <c r="V16" s="21">
        <v>0.35123372675022602</v>
      </c>
      <c r="W16" s="21">
        <v>0.36706612813234502</v>
      </c>
      <c r="X16" s="21">
        <v>0.53416766476413802</v>
      </c>
      <c r="Y16" s="21"/>
      <c r="Z16" s="21">
        <v>0.40924255325910303</v>
      </c>
      <c r="AA16" s="21">
        <v>0.37134502860457902</v>
      </c>
      <c r="AB16" s="21"/>
      <c r="AC16" s="21">
        <v>0.56765550652395802</v>
      </c>
      <c r="AD16" s="21">
        <v>0.51368222946323405</v>
      </c>
      <c r="AE16" s="21">
        <v>0.39979986876591</v>
      </c>
      <c r="AF16" s="21">
        <v>0.25051987807716802</v>
      </c>
      <c r="AG16" s="21"/>
      <c r="AH16" s="21">
        <v>0.53279793329386604</v>
      </c>
      <c r="AI16" s="21">
        <v>0.45848839581991102</v>
      </c>
      <c r="AJ16" s="21">
        <v>0.33065775473484099</v>
      </c>
      <c r="AK16" s="21">
        <v>0.17021699473999</v>
      </c>
      <c r="AL16" s="21"/>
      <c r="AM16" s="21">
        <v>0.397840576591036</v>
      </c>
      <c r="AN16" s="21">
        <v>0.40296521883676101</v>
      </c>
      <c r="AO16" s="21">
        <v>0.34568794729861202</v>
      </c>
      <c r="AP16" s="21">
        <v>0.349625947339816</v>
      </c>
      <c r="AQ16" s="21"/>
      <c r="AR16" s="21">
        <v>0.446699752739108</v>
      </c>
      <c r="AS16" s="21">
        <v>0.32676482085459502</v>
      </c>
      <c r="AT16" s="21">
        <v>0.201365734461146</v>
      </c>
      <c r="AU16" s="21">
        <v>0.28910311666498301</v>
      </c>
      <c r="AV16" s="21"/>
      <c r="AW16" s="21">
        <v>0.70508971131039999</v>
      </c>
      <c r="AX16" s="21">
        <v>0.46483766889169098</v>
      </c>
      <c r="AY16" s="21">
        <v>0.167090592176244</v>
      </c>
      <c r="AZ16" s="21">
        <v>4.5964848346044897E-2</v>
      </c>
      <c r="BA16" s="21"/>
      <c r="BB16" s="21">
        <v>0.13668626254830399</v>
      </c>
      <c r="BC16" s="21">
        <v>7.4272637153449006E-2</v>
      </c>
      <c r="BD16" s="21">
        <v>0.72169748907352904</v>
      </c>
      <c r="BE16" s="21"/>
      <c r="BF16" s="21">
        <v>0.31132694619169798</v>
      </c>
      <c r="BG16" s="21">
        <v>0.47412850622282099</v>
      </c>
      <c r="BH16" s="21">
        <v>0.43220179394013902</v>
      </c>
      <c r="BI16" s="21"/>
      <c r="BJ16" s="21">
        <v>0.36253016330826598</v>
      </c>
      <c r="BK16" s="21">
        <v>0.36332927873077098</v>
      </c>
      <c r="BL16" s="21">
        <v>0.35953027437482699</v>
      </c>
      <c r="BM16" s="21"/>
      <c r="BN16" s="21">
        <v>0.42992790488992999</v>
      </c>
      <c r="BO16" s="21">
        <v>0.37488035343649301</v>
      </c>
      <c r="BP16" s="21">
        <v>0.27122233509243299</v>
      </c>
      <c r="BQ16" s="21">
        <v>0.295775478972095</v>
      </c>
      <c r="BR16" s="21">
        <v>0.402498775641213</v>
      </c>
      <c r="BS16" s="21">
        <v>0.36808393793890498</v>
      </c>
      <c r="BT16" s="21">
        <v>0.34225481997416701</v>
      </c>
      <c r="BU16" s="21">
        <v>0.40254000504258203</v>
      </c>
      <c r="BV16" s="21"/>
      <c r="BW16" s="21">
        <v>0.42052477788394299</v>
      </c>
      <c r="BX16" s="21">
        <v>0.36325849649217001</v>
      </c>
      <c r="BY16" s="21"/>
      <c r="BZ16" s="21">
        <v>0.38677431526295503</v>
      </c>
      <c r="CA16" s="21">
        <v>0.36332855742317299</v>
      </c>
      <c r="CB16" s="21"/>
      <c r="CC16" s="21">
        <v>0.439357792874144</v>
      </c>
      <c r="CD16" s="21">
        <v>0.31118144436284501</v>
      </c>
    </row>
    <row r="17" spans="2:82" x14ac:dyDescent="0.25">
      <c r="B17" s="15" t="s">
        <v>166</v>
      </c>
      <c r="C17" s="22">
        <v>-2.7529539745307099E-2</v>
      </c>
      <c r="D17" s="22">
        <v>7.9239639461301206E-2</v>
      </c>
      <c r="E17" s="22">
        <v>-0.13430939794724001</v>
      </c>
      <c r="F17" s="22"/>
      <c r="G17" s="22">
        <v>-0.133573354946557</v>
      </c>
      <c r="H17" s="22">
        <v>-6.2991996316437097E-3</v>
      </c>
      <c r="I17" s="22">
        <v>0.142309444117586</v>
      </c>
      <c r="J17" s="22"/>
      <c r="K17" s="22">
        <v>0.23831425050889399</v>
      </c>
      <c r="L17" s="22">
        <v>-8.9231436330008601E-2</v>
      </c>
      <c r="M17" s="22">
        <v>-9.1299560551522399E-2</v>
      </c>
      <c r="N17" s="22">
        <v>-0.33517948949759402</v>
      </c>
      <c r="O17" s="22"/>
      <c r="P17" s="22">
        <v>-1.36743646259542E-2</v>
      </c>
      <c r="Q17" s="22">
        <v>-2.9203771949621499E-2</v>
      </c>
      <c r="R17" s="22">
        <v>6.6042383333976299E-3</v>
      </c>
      <c r="S17" s="22">
        <v>2.4580402351277501E-2</v>
      </c>
      <c r="T17" s="22">
        <v>-0.17569766836968301</v>
      </c>
      <c r="U17" s="22"/>
      <c r="V17" s="22">
        <v>5.87624664464007E-2</v>
      </c>
      <c r="W17" s="22">
        <v>-5.74956736797139E-3</v>
      </c>
      <c r="X17" s="22">
        <v>-0.32892966852901701</v>
      </c>
      <c r="Y17" s="22"/>
      <c r="Z17" s="22">
        <v>-4.0238719697192803E-2</v>
      </c>
      <c r="AA17" s="22">
        <v>-1.65024291489465E-2</v>
      </c>
      <c r="AB17" s="22"/>
      <c r="AC17" s="22">
        <v>-0.36870753801789202</v>
      </c>
      <c r="AD17" s="22">
        <v>-0.28426034418035001</v>
      </c>
      <c r="AE17" s="22">
        <v>-5.7606253239368799E-2</v>
      </c>
      <c r="AF17" s="22">
        <v>0.28205541911608001</v>
      </c>
      <c r="AG17" s="22"/>
      <c r="AH17" s="22">
        <v>-0.33061326831009102</v>
      </c>
      <c r="AI17" s="22">
        <v>-0.18536521725760099</v>
      </c>
      <c r="AJ17" s="22">
        <v>0.11604297270173</v>
      </c>
      <c r="AK17" s="22">
        <v>0.44998106111476799</v>
      </c>
      <c r="AL17" s="22"/>
      <c r="AM17" s="22">
        <v>-3.8438939561456803E-2</v>
      </c>
      <c r="AN17" s="22">
        <v>-6.7241819597961397E-2</v>
      </c>
      <c r="AO17" s="22">
        <v>6.5746571383109395E-2</v>
      </c>
      <c r="AP17" s="22">
        <v>6.9202721726875902E-2</v>
      </c>
      <c r="AQ17" s="22"/>
      <c r="AR17" s="22">
        <v>-0.16799361429145601</v>
      </c>
      <c r="AS17" s="22">
        <v>0.11946131767351</v>
      </c>
      <c r="AT17" s="22">
        <v>0.33362292379832598</v>
      </c>
      <c r="AU17" s="22">
        <v>0.196514178456867</v>
      </c>
      <c r="AV17" s="22"/>
      <c r="AW17" s="22">
        <v>-0.607711776649278</v>
      </c>
      <c r="AX17" s="22">
        <v>-0.21502643612647099</v>
      </c>
      <c r="AY17" s="22">
        <v>0.40834989241539599</v>
      </c>
      <c r="AZ17" s="22">
        <v>0.76245096995374995</v>
      </c>
      <c r="BA17" s="22"/>
      <c r="BB17" s="22">
        <v>0.55530938313880696</v>
      </c>
      <c r="BC17" s="22">
        <v>0.58440836566079102</v>
      </c>
      <c r="BD17" s="22">
        <v>-0.66649151850557697</v>
      </c>
      <c r="BE17" s="22"/>
      <c r="BF17" s="22">
        <v>0.14390785840503401</v>
      </c>
      <c r="BG17" s="22">
        <v>-0.22004007515850199</v>
      </c>
      <c r="BH17" s="22">
        <v>-0.11392424319905201</v>
      </c>
      <c r="BI17" s="22"/>
      <c r="BJ17" s="22">
        <v>2.7164474189706099E-2</v>
      </c>
      <c r="BK17" s="22">
        <v>2.83504140911277E-2</v>
      </c>
      <c r="BL17" s="22">
        <v>2.0427221381335799E-2</v>
      </c>
      <c r="BM17" s="22"/>
      <c r="BN17" s="22">
        <v>-0.14517371855487099</v>
      </c>
      <c r="BO17" s="22">
        <v>2.43524045900507E-2</v>
      </c>
      <c r="BP17" s="22">
        <v>0.15471695598256299</v>
      </c>
      <c r="BQ17" s="22">
        <v>0.21034128144712699</v>
      </c>
      <c r="BR17" s="22">
        <v>-1.40269732455274E-2</v>
      </c>
      <c r="BS17" s="22">
        <v>1.45501817008862E-2</v>
      </c>
      <c r="BT17" s="22">
        <v>1.8193293699549199E-2</v>
      </c>
      <c r="BU17" s="22">
        <v>6.7057016427145002E-3</v>
      </c>
      <c r="BV17" s="22"/>
      <c r="BW17" s="22">
        <v>-7.7626055934805094E-2</v>
      </c>
      <c r="BX17" s="22">
        <v>1.3235424773688101E-2</v>
      </c>
      <c r="BY17" s="22"/>
      <c r="BZ17" s="22">
        <v>-1.6790237714516699E-2</v>
      </c>
      <c r="CA17" s="22">
        <v>3.2129834913279899E-2</v>
      </c>
      <c r="CB17" s="22"/>
      <c r="CC17" s="22">
        <v>-0.12553524379023201</v>
      </c>
      <c r="CD17" s="22">
        <v>0.13988998106293499</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75"/>
  <sheetViews>
    <sheetView showGridLines="0" topLeftCell="A2" workbookViewId="0">
      <selection activeCell="D9" sqref="D9"/>
    </sheetView>
  </sheetViews>
  <sheetFormatPr defaultColWidth="11.42578125" defaultRowHeight="15" x14ac:dyDescent="0.25"/>
  <cols>
    <col min="4" max="4" width="126.5703125" customWidth="1"/>
    <col min="5" max="5" width="20.7109375" customWidth="1"/>
  </cols>
  <sheetData>
    <row r="2" spans="3:6" ht="39.950000000000003" customHeight="1" x14ac:dyDescent="0.25">
      <c r="D2" s="1" t="s">
        <v>11</v>
      </c>
    </row>
    <row r="6" spans="3:6" x14ac:dyDescent="0.25">
      <c r="D6" s="8" t="str">
        <f>HYPERLINK("#'Full Results'!A1", "Full Results")</f>
        <v>Full Results</v>
      </c>
    </row>
    <row r="8" spans="3:6" x14ac:dyDescent="0.25">
      <c r="D8" s="6" t="s">
        <v>12</v>
      </c>
      <c r="E8" s="6" t="s">
        <v>13</v>
      </c>
      <c r="F8" s="6" t="s">
        <v>14</v>
      </c>
    </row>
    <row r="9" spans="3:6" x14ac:dyDescent="0.25">
      <c r="C9">
        <v>1</v>
      </c>
      <c r="D9" s="8" t="str">
        <f>HYPERLINK("#'Table 1'!A1", "Grid Summary: Which of the following, if any, would you call a “career change”?")</f>
        <v>Grid Summary: Which of the following, if any, would you call a “career change”?</v>
      </c>
      <c r="E9" s="7"/>
      <c r="F9" t="s">
        <v>107</v>
      </c>
    </row>
    <row r="10" spans="3:6" x14ac:dyDescent="0.25">
      <c r="C10">
        <v>2</v>
      </c>
      <c r="D10" s="8" t="str">
        <f>HYPERLINK("#'Table 2'!A1", "Which of the following, if any, would you call a “career change”?: When the requirements of someone’s job change")</f>
        <v>Which of the following, if any, would you call a “career change”?: When the requirements of someone’s job change</v>
      </c>
      <c r="E10" s="18" t="str">
        <f>HYPERLINK("#'Full Results'!A11", "11")</f>
        <v>11</v>
      </c>
      <c r="F10" t="s">
        <v>107</v>
      </c>
    </row>
    <row r="11" spans="3:6" x14ac:dyDescent="0.25">
      <c r="C11">
        <v>3</v>
      </c>
      <c r="D11" s="8" t="str">
        <f>HYPERLINK("#'Table 3'!A1", "Which of the following, if any, would you call a “career change”?: When carries on doing their role but changes teams within their current employer")</f>
        <v>Which of the following, if any, would you call a “career change”?: When carries on doing their role but changes teams within their current employer</v>
      </c>
      <c r="E11" s="18" t="str">
        <f>HYPERLINK("#'Full Results'!A17", "17")</f>
        <v>17</v>
      </c>
      <c r="F11" t="s">
        <v>107</v>
      </c>
    </row>
    <row r="12" spans="3:6" x14ac:dyDescent="0.25">
      <c r="C12">
        <v>4</v>
      </c>
      <c r="D12" s="8" t="str">
        <f>HYPERLINK("#'Table 4'!A1", "Which of the following, if any, would you call a “career change”?: When changes role and changes teams but stays with their current employer")</f>
        <v>Which of the following, if any, would you call a “career change”?: When changes role and changes teams but stays with their current employer</v>
      </c>
      <c r="E12" s="18" t="str">
        <f>HYPERLINK("#'Full Results'!A23", "23")</f>
        <v>23</v>
      </c>
      <c r="F12" t="s">
        <v>107</v>
      </c>
    </row>
    <row r="13" spans="3:6" x14ac:dyDescent="0.25">
      <c r="C13">
        <v>5</v>
      </c>
      <c r="D13" s="8" t="str">
        <f>HYPERLINK("#'Table 5'!A1", "Which of the following, if any, would you call a “career change”?: When someone performs similar tasks for the same employer but is given a new title")</f>
        <v>Which of the following, if any, would you call a “career change”?: When someone performs similar tasks for the same employer but is given a new title</v>
      </c>
      <c r="E13" s="18" t="str">
        <f>HYPERLINK("#'Full Results'!A29", "29")</f>
        <v>29</v>
      </c>
      <c r="F13" t="s">
        <v>107</v>
      </c>
    </row>
    <row r="14" spans="3:6" x14ac:dyDescent="0.25">
      <c r="C14">
        <v>6</v>
      </c>
      <c r="D14" s="8" t="str">
        <f>HYPERLINK("#'Table 6'!A1", "Which of the following, if any, would you call a “career change”?: When someone moves to a new  job at a new employer in the same industry but performs similar tasks")</f>
        <v>Which of the following, if any, would you call a “career change”?: When someone moves to a new  job at a new employer in the same industry but performs similar tasks</v>
      </c>
      <c r="E14" s="18" t="str">
        <f>HYPERLINK("#'Full Results'!A35", "35")</f>
        <v>35</v>
      </c>
      <c r="F14" t="s">
        <v>107</v>
      </c>
    </row>
    <row r="15" spans="3:6" x14ac:dyDescent="0.25">
      <c r="C15">
        <v>7</v>
      </c>
      <c r="D15" s="8" t="str">
        <f>HYPERLINK("#'Table 7'!A1", "Which of the following, if any, would you call a “career change”?: When someone moves to a new job at a new employer in a different industry and performs different tasks")</f>
        <v>Which of the following, if any, would you call a “career change”?: When someone moves to a new job at a new employer in a different industry and performs different tasks</v>
      </c>
      <c r="E15" s="18" t="str">
        <f>HYPERLINK("#'Full Results'!A41", "41")</f>
        <v>41</v>
      </c>
      <c r="F15" t="s">
        <v>107</v>
      </c>
    </row>
    <row r="16" spans="3:6" x14ac:dyDescent="0.25">
      <c r="C16">
        <v>8</v>
      </c>
      <c r="D16" s="8" t="str">
        <f>HYPERLINK("#'Table 8'!A1", "Which of the following, if any, would you call a “career change”?: When someone moves to a new job with a new employer and performs different tasks but stays within the same industry")</f>
        <v>Which of the following, if any, would you call a “career change”?: When someone moves to a new job with a new employer and performs different tasks but stays within the same industry</v>
      </c>
      <c r="E16" s="18" t="str">
        <f>HYPERLINK("#'Full Results'!A47", "47")</f>
        <v>47</v>
      </c>
      <c r="F16" t="s">
        <v>107</v>
      </c>
    </row>
    <row r="17" spans="3:6" x14ac:dyDescent="0.25">
      <c r="C17">
        <v>9</v>
      </c>
      <c r="D17" s="8" t="str">
        <f>HYPERLINK("#'Table 9'!A1", "Which of the following, if any, would you call a “career change”?: When someone moves to a new job with a new employer and performs different tasks within a different industry")</f>
        <v>Which of the following, if any, would you call a “career change”?: When someone moves to a new job with a new employer and performs different tasks within a different industry</v>
      </c>
      <c r="E17" s="18" t="str">
        <f>HYPERLINK("#'Full Results'!A53", "53")</f>
        <v>53</v>
      </c>
      <c r="F17" t="s">
        <v>107</v>
      </c>
    </row>
    <row r="18" spans="3:6" x14ac:dyDescent="0.25">
      <c r="C18">
        <v>10</v>
      </c>
      <c r="D18" s="8" t="str">
        <f>HYPERLINK("#'Table 10'!A1", " How well off would you say you feel?")</f>
        <v xml:space="preserve"> How well off would you say you feel?</v>
      </c>
      <c r="E18" s="18" t="str">
        <f>HYPERLINK("#'Full Results'!A59", "59")</f>
        <v>59</v>
      </c>
      <c r="F18" t="s">
        <v>107</v>
      </c>
    </row>
    <row r="19" spans="3:6" x14ac:dyDescent="0.25">
      <c r="C19">
        <v>11</v>
      </c>
      <c r="D19" s="8" t="str">
        <f>HYPERLINK("#'Table 11'!A1", " At what age, do you plan or expect to give up paid work and/or retire?")</f>
        <v xml:space="preserve"> At what age, do you plan or expect to give up paid work and/or retire?</v>
      </c>
      <c r="E19" s="18" t="str">
        <f>HYPERLINK("#'Full Results'!A67", "67")</f>
        <v>67</v>
      </c>
      <c r="F19" t="s">
        <v>107</v>
      </c>
    </row>
    <row r="20" spans="3:6" x14ac:dyDescent="0.25">
      <c r="C20">
        <v>12</v>
      </c>
      <c r="D20" s="8" t="str">
        <f>HYPERLINK("#'Table 12'!A1", " Do you feel financially on track to retire at or around your ideal retirement age?")</f>
        <v xml:space="preserve"> Do you feel financially on track to retire at or around your ideal retirement age?</v>
      </c>
      <c r="E20" s="18" t="str">
        <f>HYPERLINK("#'Full Results'!A80", "80")</f>
        <v>80</v>
      </c>
      <c r="F20" t="s">
        <v>107</v>
      </c>
    </row>
    <row r="21" spans="3:6" x14ac:dyDescent="0.25">
      <c r="C21">
        <v>13</v>
      </c>
      <c r="D21" s="8" t="str">
        <f>HYPERLINK("#'Table 13'!A1", "Which of the following, if any, financial planning steps are you currently taking? This can be related to retirement planning or any other financial planning you’re currently doing.Select all that are relevant")</f>
        <v>Which of the following, if any, financial planning steps are you currently taking? This can be related to retirement planning or any other financial planning you’re currently doing.Select all that are relevant</v>
      </c>
      <c r="E21" s="18" t="str">
        <f>HYPERLINK("#'Full Results'!A88", "88")</f>
        <v>88</v>
      </c>
      <c r="F21" t="s">
        <v>107</v>
      </c>
    </row>
    <row r="22" spans="3:6" x14ac:dyDescent="0.25">
      <c r="C22">
        <v>14</v>
      </c>
      <c r="D22" s="8" t="str">
        <f>HYPERLINK("#'Table 14'!A1", "Grid Summary: To what extent do you agree or disagree with these statements?")</f>
        <v>Grid Summary: To what extent do you agree or disagree with these statements?</v>
      </c>
      <c r="E22" s="7"/>
      <c r="F22" t="s">
        <v>107</v>
      </c>
    </row>
    <row r="23" spans="3:6" x14ac:dyDescent="0.25">
      <c r="C23">
        <v>15</v>
      </c>
      <c r="D23" s="8" t="str">
        <f>HYPERLINK("#'Table 15'!A1", "To what extent do you agree or disagree with these statements?: My current financial situation allows me to live the life I want.")</f>
        <v>To what extent do you agree or disagree with these statements?: My current financial situation allows me to live the life I want.</v>
      </c>
      <c r="E23" s="18" t="str">
        <f>HYPERLINK("#'Full Results'!A107", "107")</f>
        <v>107</v>
      </c>
      <c r="F23" t="s">
        <v>107</v>
      </c>
    </row>
    <row r="24" spans="3:6" x14ac:dyDescent="0.25">
      <c r="C24">
        <v>16</v>
      </c>
      <c r="D24" s="8" t="str">
        <f>HYPERLINK("#'Table 16'!A1", "To what extent do you agree or disagree with these statements?: I have a plan in place that will allow me to retire when I want to.")</f>
        <v>To what extent do you agree or disagree with these statements?: I have a plan in place that will allow me to retire when I want to.</v>
      </c>
      <c r="E24" s="18" t="str">
        <f>HYPERLINK("#'Full Results'!A119", "119")</f>
        <v>119</v>
      </c>
      <c r="F24" t="s">
        <v>107</v>
      </c>
    </row>
    <row r="25" spans="3:6" x14ac:dyDescent="0.25">
      <c r="C25">
        <v>17</v>
      </c>
      <c r="D25" s="8" t="str">
        <f>HYPERLINK("#'Table 17'!A1", "To what extent do you agree or disagree with these statements?: Financially planning for the future causes me stress.")</f>
        <v>To what extent do you agree or disagree with these statements?: Financially planning for the future causes me stress.</v>
      </c>
      <c r="E25" s="18" t="str">
        <f>HYPERLINK("#'Full Results'!A131", "131")</f>
        <v>131</v>
      </c>
      <c r="F25" t="s">
        <v>107</v>
      </c>
    </row>
    <row r="26" spans="3:6" x14ac:dyDescent="0.25">
      <c r="C26">
        <v>18</v>
      </c>
      <c r="D26" s="8" t="str">
        <f>HYPERLINK("#'Table 18'!A1", "To what extent do you agree or disagree with these statements?: I am looking forward to retirement.")</f>
        <v>To what extent do you agree or disagree with these statements?: I am looking forward to retirement.</v>
      </c>
      <c r="E26" s="18" t="str">
        <f>HYPERLINK("#'Full Results'!A143", "143")</f>
        <v>143</v>
      </c>
      <c r="F26" t="s">
        <v>107</v>
      </c>
    </row>
    <row r="27" spans="3:6" x14ac:dyDescent="0.25">
      <c r="C27">
        <v>19</v>
      </c>
      <c r="D27" s="8" t="str">
        <f>HYPERLINK("#'Table 19'!A1", " How satisfied are you with your current job?")</f>
        <v xml:space="preserve"> How satisfied are you with your current job?</v>
      </c>
      <c r="E27" s="18" t="str">
        <f>HYPERLINK("#'Full Results'!A155", "155")</f>
        <v>155</v>
      </c>
      <c r="F27" t="s">
        <v>107</v>
      </c>
    </row>
    <row r="28" spans="3:6" x14ac:dyDescent="0.25">
      <c r="C28">
        <v>20</v>
      </c>
      <c r="D28" s="8" t="str">
        <f>HYPERLINK("#'Table 20'!A1", " What best describes your current or most recent employer?")</f>
        <v xml:space="preserve"> What best describes your current or most recent employer?</v>
      </c>
      <c r="E28" s="18" t="str">
        <f>HYPERLINK("#'Full Results'!A164", "164")</f>
        <v>164</v>
      </c>
      <c r="F28" t="s">
        <v>107</v>
      </c>
    </row>
    <row r="29" spans="3:6" x14ac:dyDescent="0.25">
      <c r="C29">
        <v>21</v>
      </c>
      <c r="D29" s="8" t="str">
        <f>HYPERLINK("#'Table 21'!A1", " How long have you been in your current job/role? If you have multiple jobs, please respond in terms of the role or position you’ve held the longest?")</f>
        <v xml:space="preserve"> How long have you been in your current job/role? If you have multiple jobs, please respond in terms of the role or position you’ve held the longest?</v>
      </c>
      <c r="E29" s="18" t="str">
        <f>HYPERLINK("#'Full Results'!A173", "173")</f>
        <v>173</v>
      </c>
      <c r="F29" t="s">
        <v>107</v>
      </c>
    </row>
    <row r="30" spans="3:6" x14ac:dyDescent="0.25">
      <c r="C30">
        <v>22</v>
      </c>
      <c r="D30" s="8" t="str">
        <f>HYPERLINK("#'Table 22'!A1", " Which of the following industries best describes the industry your current or most recent employer operated in?If you are self-employed, please answer with the industry that your business operates in.")</f>
        <v xml:space="preserve"> Which of the following industries best describes the industry your current or most recent employer operated in?If you are self-employed, please answer with the industry that your business operates in.</v>
      </c>
      <c r="E30" s="18" t="str">
        <f>HYPERLINK("#'Full Results'!A182", "182")</f>
        <v>182</v>
      </c>
      <c r="F30" t="s">
        <v>107</v>
      </c>
    </row>
    <row r="31" spans="3:6" x14ac:dyDescent="0.25">
      <c r="C31">
        <v>24</v>
      </c>
      <c r="D31" s="8" t="str">
        <f>HYPERLINK("#'Table 24'!A1", "Grid Summary: Have you experienced any of the following in your career so far?")</f>
        <v>Grid Summary: Have you experienced any of the following in your career so far?</v>
      </c>
      <c r="E31" s="7"/>
      <c r="F31" t="s">
        <v>107</v>
      </c>
    </row>
    <row r="32" spans="3:6" x14ac:dyDescent="0.25">
      <c r="C32">
        <v>25</v>
      </c>
      <c r="D32" s="8" t="str">
        <f>HYPERLINK("#'Table 25'!A1", "Have you experienced any of the following in your career so far?: Been made redundant or lost your job")</f>
        <v>Have you experienced any of the following in your career so far?: Been made redundant or lost your job</v>
      </c>
      <c r="E32" s="18" t="str">
        <f>HYPERLINK("#'Full Results'!A228", "228")</f>
        <v>228</v>
      </c>
      <c r="F32" t="s">
        <v>107</v>
      </c>
    </row>
    <row r="33" spans="3:6" x14ac:dyDescent="0.25">
      <c r="C33">
        <v>26</v>
      </c>
      <c r="D33" s="8" t="str">
        <f>HYPERLINK("#'Table 26'!A1", "Have you experienced any of the following in your career so far?: Decided to leave a job")</f>
        <v>Have you experienced any of the following in your career so far?: Decided to leave a job</v>
      </c>
      <c r="E33" s="18" t="str">
        <f>HYPERLINK("#'Full Results'!A234", "234")</f>
        <v>234</v>
      </c>
      <c r="F33" t="s">
        <v>107</v>
      </c>
    </row>
    <row r="34" spans="3:6" x14ac:dyDescent="0.25">
      <c r="C34">
        <v>27</v>
      </c>
      <c r="D34" s="8" t="str">
        <f>HYPERLINK("#'Table 27'!A1", "Have you experienced any of the following in your career so far?: Been placed on ‘furlough’ (asked to stop working and continue to receive a portion of your pay)")</f>
        <v>Have you experienced any of the following in your career so far?: Been placed on ‘furlough’ (asked to stop working and continue to receive a portion of your pay)</v>
      </c>
      <c r="E34" s="18" t="str">
        <f>HYPERLINK("#'Full Results'!A240", "240")</f>
        <v>240</v>
      </c>
      <c r="F34" t="s">
        <v>107</v>
      </c>
    </row>
    <row r="35" spans="3:6" x14ac:dyDescent="0.25">
      <c r="C35">
        <v>28</v>
      </c>
      <c r="D35" s="8" t="str">
        <f>HYPERLINK("#'Table 28'!A1", "Have you experienced any of the following in your career so far?: Changed careers")</f>
        <v>Have you experienced any of the following in your career so far?: Changed careers</v>
      </c>
      <c r="E35" s="18" t="str">
        <f>HYPERLINK("#'Full Results'!A246", "246")</f>
        <v>246</v>
      </c>
      <c r="F35" t="s">
        <v>107</v>
      </c>
    </row>
    <row r="36" spans="3:6" x14ac:dyDescent="0.25">
      <c r="C36">
        <v>29</v>
      </c>
      <c r="D36" s="8" t="str">
        <f>HYPERLINK("#'Table 29'!A1", "Have you experienced any of the following in your career so far?: Decided to reduce your hours or move to part-time work")</f>
        <v>Have you experienced any of the following in your career so far?: Decided to reduce your hours or move to part-time work</v>
      </c>
      <c r="E36" s="18" t="str">
        <f>HYPERLINK("#'Full Results'!A252", "252")</f>
        <v>252</v>
      </c>
      <c r="F36" t="s">
        <v>107</v>
      </c>
    </row>
    <row r="37" spans="3:6" x14ac:dyDescent="0.25">
      <c r="C37">
        <v>30</v>
      </c>
      <c r="D37" s="8" t="str">
        <f>HYPERLINK("#'Table 30'!A1", "Have you experienced any of the following in your career so far?: Moved to a new job at a new employer in a different industry and performed different tasks")</f>
        <v>Have you experienced any of the following in your career so far?: Moved to a new job at a new employer in a different industry and performed different tasks</v>
      </c>
      <c r="E37" s="18" t="str">
        <f>HYPERLINK("#'Full Results'!A258", "258")</f>
        <v>258</v>
      </c>
      <c r="F37" t="s">
        <v>107</v>
      </c>
    </row>
    <row r="38" spans="3:6" x14ac:dyDescent="0.25">
      <c r="C38">
        <v>31</v>
      </c>
      <c r="D38" s="8" t="str">
        <f>HYPERLINK("#'Table 31'!A1", "Have you experienced any of the following in your career so far?: Moved to a new job with a new employer and performed different tasks but stayed within the same industry")</f>
        <v>Have you experienced any of the following in your career so far?: Moved to a new job with a new employer and performed different tasks but stayed within the same industry</v>
      </c>
      <c r="E38" s="18" t="str">
        <f>HYPERLINK("#'Full Results'!A264", "264")</f>
        <v>264</v>
      </c>
      <c r="F38" t="s">
        <v>107</v>
      </c>
    </row>
    <row r="39" spans="3:6" x14ac:dyDescent="0.25">
      <c r="C39">
        <v>32</v>
      </c>
      <c r="D39" s="8" t="str">
        <f>HYPERLINK("#'Table 32'!A1", "Have you experienced any of the following in your career so far?: Moved to a new job with a new employer and performed different tasks within a different industry")</f>
        <v>Have you experienced any of the following in your career so far?: Moved to a new job with a new employer and performed different tasks within a different industry</v>
      </c>
      <c r="E39" s="18" t="str">
        <f>HYPERLINK("#'Full Results'!A270", "270")</f>
        <v>270</v>
      </c>
      <c r="F39" t="s">
        <v>107</v>
      </c>
    </row>
    <row r="40" spans="3:6" x14ac:dyDescent="0.25">
      <c r="C40">
        <v>33</v>
      </c>
      <c r="D40" s="8" t="str">
        <f>HYPERLINK("#'Table 33'!A1", "Have you experienced any of the following in your career so far?: Become self-employed")</f>
        <v>Have you experienced any of the following in your career so far?: Become self-employed</v>
      </c>
      <c r="E40" s="18" t="str">
        <f>HYPERLINK("#'Full Results'!A276", "276")</f>
        <v>276</v>
      </c>
      <c r="F40" t="s">
        <v>107</v>
      </c>
    </row>
    <row r="41" spans="3:6" x14ac:dyDescent="0.25">
      <c r="C41">
        <v>34</v>
      </c>
      <c r="D41" s="8" t="str">
        <f>HYPERLINK("#'Table 34'!A1", "Have you experienced any of the following in your career so far?: Taken on a second job or additional work outside of your primary role")</f>
        <v>Have you experienced any of the following in your career so far?: Taken on a second job or additional work outside of your primary role</v>
      </c>
      <c r="E41" s="18" t="str">
        <f>HYPERLINK("#'Full Results'!A282", "282")</f>
        <v>282</v>
      </c>
      <c r="F41" t="s">
        <v>107</v>
      </c>
    </row>
    <row r="42" spans="3:6" x14ac:dyDescent="0.25">
      <c r="C42">
        <v>35</v>
      </c>
      <c r="D42" s="8" t="str">
        <f>HYPERLINK("#'Table 35'!A1", "Have you experienced any of the following in your career so far?: I have retired and returned to work")</f>
        <v>Have you experienced any of the following in your career so far?: I have retired and returned to work</v>
      </c>
      <c r="E42" s="18" t="str">
        <f>HYPERLINK("#'Full Results'!A288", "288")</f>
        <v>288</v>
      </c>
      <c r="F42" t="s">
        <v>107</v>
      </c>
    </row>
    <row r="43" spans="3:6" x14ac:dyDescent="0.25">
      <c r="C43">
        <v>36</v>
      </c>
      <c r="D43" s="8" t="str">
        <f>HYPERLINK("#'Table 36'!A1", "Have you experienced any of the following in your career so far?: Been promoted within your current job")</f>
        <v>Have you experienced any of the following in your career so far?: Been promoted within your current job</v>
      </c>
      <c r="E43" s="18" t="str">
        <f>HYPERLINK("#'Full Results'!A294", "294")</f>
        <v>294</v>
      </c>
      <c r="F43" t="s">
        <v>107</v>
      </c>
    </row>
    <row r="44" spans="3:6" x14ac:dyDescent="0.25">
      <c r="C44">
        <v>37</v>
      </c>
      <c r="D44" s="8" t="str">
        <f>HYPERLINK("#'Table 37'!A1", "Have you experienced any of the following in your career so far?: Felt that your job was at risk")</f>
        <v>Have you experienced any of the following in your career so far?: Felt that your job was at risk</v>
      </c>
      <c r="E44" s="18" t="str">
        <f>HYPERLINK("#'Full Results'!A300", "300")</f>
        <v>300</v>
      </c>
      <c r="F44" t="s">
        <v>107</v>
      </c>
    </row>
    <row r="45" spans="3:6" x14ac:dyDescent="0.25">
      <c r="C45">
        <v>38</v>
      </c>
      <c r="D45" s="8" t="str">
        <f>HYPERLINK("#'Table 38'!A1", "You said you plan to retire at some point in the future. Which of the following, if any, are likely to be your reasons for this?Select all that apply.")</f>
        <v>You said you plan to retire at some point in the future. Which of the following, if any, are likely to be your reasons for this?Select all that apply.</v>
      </c>
      <c r="E45" s="18" t="str">
        <f>HYPERLINK("#'Full Results'!A306", "306")</f>
        <v>306</v>
      </c>
      <c r="F45" t="s">
        <v>257</v>
      </c>
    </row>
    <row r="46" spans="3:6" x14ac:dyDescent="0.25">
      <c r="C46">
        <v>39</v>
      </c>
      <c r="D46" s="8" t="str">
        <f>HYPERLINK("#'Table 39'!A1", "Grid Summary: What is your opinion of the job market at the moment?​​​​​​Select the option closest to your view.")</f>
        <v>Grid Summary: What is your opinion of the job market at the moment?​​​​​​Select the option closest to your view.</v>
      </c>
      <c r="E46" s="7"/>
      <c r="F46" t="s">
        <v>107</v>
      </c>
    </row>
    <row r="47" spans="3:6" x14ac:dyDescent="0.25">
      <c r="C47">
        <v>40</v>
      </c>
      <c r="D47" s="8" t="str">
        <f>HYPERLINK("#'Table 40'!A1", "What is your opinion of the job market at the moment?​​​​​​Select the option closest to your view.: Secure|Insecure ")</f>
        <v xml:space="preserve">What is your opinion of the job market at the moment?​​​​​​Select the option closest to your view.: Secure|Insecure </v>
      </c>
      <c r="E47" s="18" t="str">
        <f>HYPERLINK("#'Full Results'!A328", "328")</f>
        <v>328</v>
      </c>
      <c r="F47" t="s">
        <v>107</v>
      </c>
    </row>
    <row r="48" spans="3:6" x14ac:dyDescent="0.25">
      <c r="C48">
        <v>41</v>
      </c>
      <c r="D48" s="8" t="str">
        <f>HYPERLINK("#'Table 41'!A1", "What is your opinion of the job market at the moment?​​​​​​Select the option closest to your view.: Full of opportunities|Lacking in opportunities")</f>
        <v>What is your opinion of the job market at the moment?​​​​​​Select the option closest to your view.: Full of opportunities|Lacking in opportunities</v>
      </c>
      <c r="E48" s="18" t="str">
        <f>HYPERLINK("#'Full Results'!A334", "334")</f>
        <v>334</v>
      </c>
      <c r="F48" t="s">
        <v>107</v>
      </c>
    </row>
    <row r="49" spans="3:6" x14ac:dyDescent="0.25">
      <c r="C49">
        <v>42</v>
      </c>
      <c r="D49" s="8" t="str">
        <f>HYPERLINK("#'Table 42'!A1", "What is your opinion of the job market at the moment?​​​​​​Select the option closest to your view.: It is growing|It is shrinking")</f>
        <v>What is your opinion of the job market at the moment?​​​​​​Select the option closest to your view.: It is growing|It is shrinking</v>
      </c>
      <c r="E49" s="18" t="str">
        <f>HYPERLINK("#'Full Results'!A340", "340")</f>
        <v>340</v>
      </c>
      <c r="F49" t="s">
        <v>107</v>
      </c>
    </row>
    <row r="50" spans="3:6" x14ac:dyDescent="0.25">
      <c r="C50">
        <v>43</v>
      </c>
      <c r="D50" s="8" t="str">
        <f>HYPERLINK("#'Table 43'!A1", "What is your opinion of the job market at the moment?​​​​​​Select the option closest to your view.: It has lots of opportunities for me|It does not have lots of opportunities for me")</f>
        <v>What is your opinion of the job market at the moment?​​​​​​Select the option closest to your view.: It has lots of opportunities for me|It does not have lots of opportunities for me</v>
      </c>
      <c r="E50" s="18" t="str">
        <f>HYPERLINK("#'Full Results'!A346", "346")</f>
        <v>346</v>
      </c>
      <c r="F50" t="s">
        <v>107</v>
      </c>
    </row>
    <row r="51" spans="3:6" x14ac:dyDescent="0.25">
      <c r="C51">
        <v>44</v>
      </c>
      <c r="D51" s="8" t="str">
        <f>HYPERLINK("#'Table 44'!A1", "What is your opinion of the job market at the moment?​​​​​​Select the option closest to your view.: My industry is booming|My industry is in decline")</f>
        <v>What is your opinion of the job market at the moment?​​​​​​Select the option closest to your view.: My industry is booming|My industry is in decline</v>
      </c>
      <c r="E51" s="18" t="str">
        <f>HYPERLINK("#'Full Results'!A352", "352")</f>
        <v>352</v>
      </c>
      <c r="F51" t="s">
        <v>107</v>
      </c>
    </row>
    <row r="52" spans="3:6" x14ac:dyDescent="0.25">
      <c r="C52">
        <v>45</v>
      </c>
      <c r="D52" s="8" t="str">
        <f>HYPERLINK("#'Table 45'!A1", "What is your opinion of the job market at the moment?​​​​​​Select the option closest to your view.: I feel positive about my future in the job market|I worry about my future in the job market")</f>
        <v>What is your opinion of the job market at the moment?​​​​​​Select the option closest to your view.: I feel positive about my future in the job market|I worry about my future in the job market</v>
      </c>
      <c r="E52" s="18" t="str">
        <f>HYPERLINK("#'Full Results'!A358", "358")</f>
        <v>358</v>
      </c>
      <c r="F52" t="s">
        <v>107</v>
      </c>
    </row>
    <row r="53" spans="3:6" x14ac:dyDescent="0.25">
      <c r="C53">
        <v>46</v>
      </c>
      <c r="D53" s="8" t="str">
        <f>HYPERLINK("#'Table 46'!A1", "What is your opinion of the job market at the moment?​​​​​​Select the option closest to your view.: My job is at great risk of automation|My job is at no risk of automation")</f>
        <v>What is your opinion of the job market at the moment?​​​​​​Select the option closest to your view.: My job is at great risk of automation|My job is at no risk of automation</v>
      </c>
      <c r="E53" s="18" t="str">
        <f>HYPERLINK("#'Full Results'!A364", "364")</f>
        <v>364</v>
      </c>
      <c r="F53" t="s">
        <v>107</v>
      </c>
    </row>
    <row r="54" spans="3:6" x14ac:dyDescent="0.25">
      <c r="C54">
        <v>47</v>
      </c>
      <c r="D54" s="8" t="str">
        <f>HYPERLINK("#'Table 47'!A1", " Which of the following comes closest to your view?")</f>
        <v xml:space="preserve"> Which of the following comes closest to your view?</v>
      </c>
      <c r="E54" s="18" t="str">
        <f>HYPERLINK("#'Full Results'!A370", "370")</f>
        <v>370</v>
      </c>
      <c r="F54" t="s">
        <v>107</v>
      </c>
    </row>
    <row r="55" spans="3:6" x14ac:dyDescent="0.25">
      <c r="C55">
        <v>48</v>
      </c>
      <c r="D55" s="8" t="str">
        <f>HYPERLINK("#'Table 48'!A1", "Which, if any, of the following would make you consider a career change?Please select all that apply.")</f>
        <v>Which, if any, of the following would make you consider a career change?Please select all that apply.</v>
      </c>
      <c r="E55" s="18" t="str">
        <f>HYPERLINK("#'Full Results'!A378", "378")</f>
        <v>378</v>
      </c>
      <c r="F55" t="s">
        <v>107</v>
      </c>
    </row>
    <row r="56" spans="3:6" x14ac:dyDescent="0.25">
      <c r="C56">
        <v>49</v>
      </c>
      <c r="D56" s="8" t="str">
        <f>HYPERLINK("#'Table 49'!A1", "Which, if any, of the following are barriers to you considering a career change?Please select all that apply.")</f>
        <v>Which, if any, of the following are barriers to you considering a career change?Please select all that apply.</v>
      </c>
      <c r="E56" s="18" t="str">
        <f>HYPERLINK("#'Full Results'!A401", "401")</f>
        <v>401</v>
      </c>
      <c r="F56" t="s">
        <v>107</v>
      </c>
    </row>
    <row r="57" spans="3:6" x14ac:dyDescent="0.25">
      <c r="C57">
        <v>50</v>
      </c>
      <c r="D57" s="8" t="str">
        <f>HYPERLINK("#'Table 50'!A1", "Which of the following, if any, do you think would be most beneficial in supporting you in the process of changing careers? Select all that apply")</f>
        <v>Which of the following, if any, do you think would be most beneficial in supporting you in the process of changing careers? Select all that apply</v>
      </c>
      <c r="E57" s="18" t="str">
        <f>HYPERLINK("#'Full Results'!A423", "423")</f>
        <v>423</v>
      </c>
      <c r="F57" t="s">
        <v>107</v>
      </c>
    </row>
    <row r="58" spans="3:6" x14ac:dyDescent="0.25">
      <c r="C58">
        <v>51</v>
      </c>
      <c r="D58" s="8" t="str">
        <f>HYPERLINK("#'Table 51'!A1", "You selected “advice on changing careers” in the previous question. What kind of advice would you like to receive? Select all that are relevant")</f>
        <v>You selected “advice on changing careers” in the previous question. What kind of advice would you like to receive? Select all that are relevant</v>
      </c>
      <c r="E58" s="18" t="str">
        <f>HYPERLINK("#'Full Results'!A440", "440")</f>
        <v>440</v>
      </c>
      <c r="F58" t="s">
        <v>338</v>
      </c>
    </row>
    <row r="59" spans="3:6" x14ac:dyDescent="0.25">
      <c r="C59">
        <v>52</v>
      </c>
      <c r="D59" s="8" t="str">
        <f>HYPERLINK("#'Table 52'!A1", " You selected “Advice on managing my finances” in the previous question. What kind of advice would you like to receive? Select all that are relevant")</f>
        <v xml:space="preserve"> You selected “Advice on managing my finances” in the previous question. What kind of advice would you like to receive? Select all that are relevant</v>
      </c>
      <c r="E59" s="18" t="str">
        <f>HYPERLINK("#'Full Results'!A452", "452")</f>
        <v>452</v>
      </c>
      <c r="F59" t="s">
        <v>346</v>
      </c>
    </row>
    <row r="60" spans="3:6" x14ac:dyDescent="0.25">
      <c r="C60">
        <v>53</v>
      </c>
      <c r="D60" s="8" t="str">
        <f>HYPERLINK("#'Table 53'!A1", "Grid Summary: Which of the following outcomes would you expect people who move to a new job in a new industry to experience?")</f>
        <v>Grid Summary: Which of the following outcomes would you expect people who move to a new job in a new industry to experience?</v>
      </c>
      <c r="E60" s="7"/>
      <c r="F60" t="s">
        <v>107</v>
      </c>
    </row>
    <row r="61" spans="3:6" x14ac:dyDescent="0.25">
      <c r="C61">
        <v>54</v>
      </c>
      <c r="D61" s="8" t="str">
        <f>HYPERLINK("#'Table 54'!A1", "Which of the following outcomes would you expect people who move to a new job in a new industry to experience?: Greater progression in the long run|Less progression in the long run")</f>
        <v>Which of the following outcomes would you expect people who move to a new job in a new industry to experience?: Greater progression in the long run|Less progression in the long run</v>
      </c>
      <c r="E61" s="18" t="str">
        <f>HYPERLINK("#'Full Results'!A465", "465")</f>
        <v>465</v>
      </c>
      <c r="F61" t="s">
        <v>107</v>
      </c>
    </row>
    <row r="62" spans="3:6" x14ac:dyDescent="0.25">
      <c r="C62">
        <v>55</v>
      </c>
      <c r="D62" s="8" t="str">
        <f>HYPERLINK("#'Table 55'!A1", "Which of the following outcomes would you expect people who move to a new job in a new industry to experience?: Faster pay growth in the long run|Slower pay growth in the long run")</f>
        <v>Which of the following outcomes would you expect people who move to a new job in a new industry to experience?: Faster pay growth in the long run|Slower pay growth in the long run</v>
      </c>
      <c r="E62" s="18" t="str">
        <f>HYPERLINK("#'Full Results'!A473", "473")</f>
        <v>473</v>
      </c>
      <c r="F62" t="s">
        <v>107</v>
      </c>
    </row>
    <row r="63" spans="3:6" x14ac:dyDescent="0.25">
      <c r="C63">
        <v>56</v>
      </c>
      <c r="D63" s="8" t="str">
        <f>HYPERLINK("#'Table 56'!A1", "Which of the following outcomes would you expect people who move to a new job in a new industry to experience?: An immediate pay cut|An immediate pay increase")</f>
        <v>Which of the following outcomes would you expect people who move to a new job in a new industry to experience?: An immediate pay cut|An immediate pay increase</v>
      </c>
      <c r="E63" s="18" t="str">
        <f>HYPERLINK("#'Full Results'!A481", "481")</f>
        <v>481</v>
      </c>
      <c r="F63" t="s">
        <v>107</v>
      </c>
    </row>
    <row r="64" spans="3:6" x14ac:dyDescent="0.25">
      <c r="C64">
        <v>57</v>
      </c>
      <c r="D64" s="8" t="str">
        <f>HYPERLINK("#'Table 57'!A1", "Which of the following outcomes would you expect people who move to a new job in a new industry to experience?: Greater risk of losing their job|Reduced risk of losing their job")</f>
        <v>Which of the following outcomes would you expect people who move to a new job in a new industry to experience?: Greater risk of losing their job|Reduced risk of losing their job</v>
      </c>
      <c r="E64" s="18" t="str">
        <f>HYPERLINK("#'Full Results'!A489", "489")</f>
        <v>489</v>
      </c>
      <c r="F64" t="s">
        <v>107</v>
      </c>
    </row>
    <row r="65" spans="3:6" x14ac:dyDescent="0.25">
      <c r="C65">
        <v>58</v>
      </c>
      <c r="D65" s="8" t="str">
        <f>HYPERLINK("#'Table 58'!A1", "Which of the following outcomes would you expect people who move to a new job in a new industry to experience?: Greater fulfilment from and enjoyment of their work|Less fulfilment from and enjoyment of their work")</f>
        <v>Which of the following outcomes would you expect people who move to a new job in a new industry to experience?: Greater fulfilment from and enjoyment of their work|Less fulfilment from and enjoyment of their work</v>
      </c>
      <c r="E65" s="18" t="str">
        <f>HYPERLINK("#'Full Results'!A497", "497")</f>
        <v>497</v>
      </c>
      <c r="F65" t="s">
        <v>107</v>
      </c>
    </row>
    <row r="66" spans="3:6" x14ac:dyDescent="0.25">
      <c r="C66">
        <v>59</v>
      </c>
      <c r="D66" s="8" t="str">
        <f>HYPERLINK("#'Table 59'!A1", " On average, people who change careers by finding a job in a new industry face an initial decrease in pay, followed by slightly higher pay growth than those who do not change industries. Does knowing this make you more or less likely to consider ...")</f>
        <v xml:space="preserve"> On average, people who change careers by finding a job in a new industry face an initial decrease in pay, followed by slightly higher pay growth than those who do not change industries. Does knowing this make you more or less likely to consider ...</v>
      </c>
      <c r="E66" s="18" t="str">
        <f>HYPERLINK("#'Full Results'!A505", "505")</f>
        <v>505</v>
      </c>
      <c r="F66" t="s">
        <v>107</v>
      </c>
    </row>
    <row r="67" spans="3:6" x14ac:dyDescent="0.25">
      <c r="C67">
        <v>60</v>
      </c>
      <c r="D67" s="8" t="str">
        <f>HYPERLINK("#'Table 60'!A1", "You said that in the past you have made a career change. What made you take this decision? Select all that apply")</f>
        <v>You said that in the past you have made a career change. What made you take this decision? Select all that apply</v>
      </c>
      <c r="E67" s="18" t="str">
        <f>HYPERLINK("#'Full Results'!A514", "514")</f>
        <v>514</v>
      </c>
      <c r="F67" t="s">
        <v>389</v>
      </c>
    </row>
    <row r="68" spans="3:6" x14ac:dyDescent="0.25">
      <c r="C68">
        <v>61</v>
      </c>
      <c r="D68" s="8" t="str">
        <f>HYPERLINK("#'Table 61'!A1", " Have you ever considered retraining for a job by completing a new qualification, certificate or degree?")</f>
        <v xml:space="preserve"> Have you ever considered retraining for a job by completing a new qualification, certificate or degree?</v>
      </c>
      <c r="E68" s="18" t="str">
        <f>HYPERLINK("#'Full Results'!A538", "538")</f>
        <v>538</v>
      </c>
      <c r="F68" t="s">
        <v>107</v>
      </c>
    </row>
    <row r="69" spans="3:6" x14ac:dyDescent="0.25">
      <c r="C69">
        <v>62</v>
      </c>
      <c r="D69" s="8" t="str">
        <f>HYPERLINK("#'Table 62'!A1", "Which of the following, if any, would deter you from retraining for career change?Please select all that apply")</f>
        <v>Which of the following, if any, would deter you from retraining for career change?Please select all that apply</v>
      </c>
      <c r="E69" s="18" t="str">
        <f>HYPERLINK("#'Full Results'!A545", "545")</f>
        <v>545</v>
      </c>
      <c r="F69" t="s">
        <v>107</v>
      </c>
    </row>
    <row r="70" spans="3:6" x14ac:dyDescent="0.25">
      <c r="C70">
        <v>63</v>
      </c>
      <c r="D70" s="8" t="str">
        <f>HYPERLINK("#'Table 63'!A1", "Grid Summary: Do you agree or disagree with the following?")</f>
        <v>Grid Summary: Do you agree or disagree with the following?</v>
      </c>
      <c r="E70" s="7"/>
      <c r="F70" t="s">
        <v>107</v>
      </c>
    </row>
    <row r="71" spans="3:6" x14ac:dyDescent="0.25">
      <c r="C71">
        <v>64</v>
      </c>
      <c r="D71" s="8" t="str">
        <f>HYPERLINK("#'Table 64'!A1", "Do you agree or disagree with the following?: Retraining is a waste of time")</f>
        <v>Do you agree or disagree with the following?: Retraining is a waste of time</v>
      </c>
      <c r="E71" s="18" t="str">
        <f>HYPERLINK("#'Full Results'!A566", "566")</f>
        <v>566</v>
      </c>
      <c r="F71" t="s">
        <v>107</v>
      </c>
    </row>
    <row r="72" spans="3:6" x14ac:dyDescent="0.25">
      <c r="C72">
        <v>65</v>
      </c>
      <c r="D72" s="8" t="str">
        <f>HYPERLINK("#'Table 65'!A1", "Do you agree or disagree with the following?: Retraining feels like too much work")</f>
        <v>Do you agree or disagree with the following?: Retraining feels like too much work</v>
      </c>
      <c r="E72" s="18" t="str">
        <f>HYPERLINK("#'Full Results'!A578", "578")</f>
        <v>578</v>
      </c>
      <c r="F72" t="s">
        <v>107</v>
      </c>
    </row>
    <row r="73" spans="3:6" x14ac:dyDescent="0.25">
      <c r="C73">
        <v>66</v>
      </c>
      <c r="D73" s="8" t="str">
        <f>HYPERLINK("#'Table 66'!A1", "Do you agree or disagree with the following?: I am not interested in learning any new skills")</f>
        <v>Do you agree or disagree with the following?: I am not interested in learning any new skills</v>
      </c>
      <c r="E73" s="18" t="str">
        <f>HYPERLINK("#'Full Results'!A590", "590")</f>
        <v>590</v>
      </c>
      <c r="F73" t="s">
        <v>107</v>
      </c>
    </row>
    <row r="74" spans="3:6" x14ac:dyDescent="0.25">
      <c r="C74">
        <v>67</v>
      </c>
      <c r="D74" s="8" t="str">
        <f>HYPERLINK("#'Table 67'!A1", "Do you agree or disagree with the following?: I enjoy learning new things")</f>
        <v>Do you agree or disagree with the following?: I enjoy learning new things</v>
      </c>
      <c r="E74" s="18" t="str">
        <f>HYPERLINK("#'Full Results'!A602", "602")</f>
        <v>602</v>
      </c>
      <c r="F74" t="s">
        <v>107</v>
      </c>
    </row>
    <row r="75" spans="3:6" x14ac:dyDescent="0.25">
      <c r="C75">
        <v>68</v>
      </c>
      <c r="D75" s="8" t="str">
        <f>HYPERLINK("#'Table 68'!A1", "Which of the following, if any, are you worried about in your current job?Select any which apply")</f>
        <v>Which of the following, if any, are you worried about in your current job?Select any which apply</v>
      </c>
      <c r="E75" s="18" t="str">
        <f>HYPERLINK("#'Full Results'!A614", "614")</f>
        <v>614</v>
      </c>
      <c r="F75" t="s">
        <v>107</v>
      </c>
    </row>
  </sheetData>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D22"/>
  <sheetViews>
    <sheetView showGridLines="0" topLeftCell="A9" workbookViewId="0">
      <pane xSplit="2" topLeftCell="AO1" activePane="topRight" state="frozen"/>
      <selection pane="topRight" activeCell="B22" sqref="B22"/>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170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158</v>
      </c>
      <c r="C9" s="14">
        <v>0.135470176392608</v>
      </c>
      <c r="D9" s="14">
        <v>0.108929835840276</v>
      </c>
      <c r="E9" s="14">
        <v>0.16214585895919501</v>
      </c>
      <c r="F9" s="14"/>
      <c r="G9" s="14">
        <v>0.14616708778158699</v>
      </c>
      <c r="H9" s="14">
        <v>0.128735562932971</v>
      </c>
      <c r="I9" s="14">
        <v>0.1275356747891</v>
      </c>
      <c r="J9" s="14"/>
      <c r="K9" s="14">
        <v>9.2880988399143202E-2</v>
      </c>
      <c r="L9" s="14">
        <v>0.135230313881677</v>
      </c>
      <c r="M9" s="14">
        <v>0.146027795086726</v>
      </c>
      <c r="N9" s="14">
        <v>0.193765540361934</v>
      </c>
      <c r="O9" s="14"/>
      <c r="P9" s="14">
        <v>0.113810008293295</v>
      </c>
      <c r="Q9" s="14">
        <v>0.13735361650647299</v>
      </c>
      <c r="R9" s="14">
        <v>0.14780284240682501</v>
      </c>
      <c r="S9" s="14">
        <v>0.11919509213665801</v>
      </c>
      <c r="T9" s="14">
        <v>0.16368225216158799</v>
      </c>
      <c r="U9" s="14"/>
      <c r="V9" s="14">
        <v>0.10900667618412301</v>
      </c>
      <c r="W9" s="14">
        <v>0.119089832612325</v>
      </c>
      <c r="X9" s="14">
        <v>0.23847590557107601</v>
      </c>
      <c r="Y9" s="14"/>
      <c r="Z9" s="14">
        <v>0.15505104383458701</v>
      </c>
      <c r="AA9" s="14">
        <v>0.11848085122191999</v>
      </c>
      <c r="AB9" s="14"/>
      <c r="AC9" s="14">
        <v>0.23187964892942101</v>
      </c>
      <c r="AD9" s="14">
        <v>0.18868521177874401</v>
      </c>
      <c r="AE9" s="14">
        <v>0.125914825483357</v>
      </c>
      <c r="AF9" s="14">
        <v>7.5585113508353896E-2</v>
      </c>
      <c r="AG9" s="14"/>
      <c r="AH9" s="14">
        <v>0.17099309315130101</v>
      </c>
      <c r="AI9" s="14">
        <v>0.16435766238114499</v>
      </c>
      <c r="AJ9" s="14">
        <v>9.2625342822304904E-2</v>
      </c>
      <c r="AK9" s="14">
        <v>6.6004145100404199E-2</v>
      </c>
      <c r="AL9" s="14"/>
      <c r="AM9" s="14">
        <v>0.12743224706432299</v>
      </c>
      <c r="AN9" s="14">
        <v>0.11245017515542099</v>
      </c>
      <c r="AO9" s="14">
        <v>0.114562226438068</v>
      </c>
      <c r="AP9" s="14">
        <v>0.11708166087842101</v>
      </c>
      <c r="AQ9" s="14"/>
      <c r="AR9" s="14">
        <v>0.15175082407131699</v>
      </c>
      <c r="AS9" s="14">
        <v>9.0922339738234298E-2</v>
      </c>
      <c r="AT9" s="14">
        <v>9.1185481942947094E-2</v>
      </c>
      <c r="AU9" s="14">
        <v>0.114985042040923</v>
      </c>
      <c r="AV9" s="14"/>
      <c r="AW9" s="14">
        <v>0.312747657822875</v>
      </c>
      <c r="AX9" s="14">
        <v>0.13372515356070999</v>
      </c>
      <c r="AY9" s="14">
        <v>4.0123090754710197E-2</v>
      </c>
      <c r="AZ9" s="14">
        <v>7.3525200675239502E-2</v>
      </c>
      <c r="BA9" s="14"/>
      <c r="BB9" s="14">
        <v>9.0219556956228103E-2</v>
      </c>
      <c r="BC9" s="14">
        <v>4.2449958535370397E-2</v>
      </c>
      <c r="BD9" s="14">
        <v>0.249818095188201</v>
      </c>
      <c r="BE9" s="14"/>
      <c r="BF9" s="14">
        <v>9.4069096979816094E-2</v>
      </c>
      <c r="BG9" s="14">
        <v>0.159053148113841</v>
      </c>
      <c r="BH9" s="14">
        <v>0.17024966979518399</v>
      </c>
      <c r="BI9" s="14"/>
      <c r="BJ9" s="14">
        <v>0.10801574677107199</v>
      </c>
      <c r="BK9" s="14">
        <v>0.12762511700935</v>
      </c>
      <c r="BL9" s="14">
        <v>0.13724176493422799</v>
      </c>
      <c r="BM9" s="14"/>
      <c r="BN9" s="14">
        <v>0.13614316829234699</v>
      </c>
      <c r="BO9" s="14">
        <v>0.128143752637566</v>
      </c>
      <c r="BP9" s="14">
        <v>7.1722924964950405E-2</v>
      </c>
      <c r="BQ9" s="14">
        <v>0.122474076400237</v>
      </c>
      <c r="BR9" s="14">
        <v>0.14894832169278299</v>
      </c>
      <c r="BS9" s="14">
        <v>0.121112174838562</v>
      </c>
      <c r="BT9" s="14">
        <v>0.116662438891108</v>
      </c>
      <c r="BU9" s="14">
        <v>0.107514617471719</v>
      </c>
      <c r="BV9" s="14"/>
      <c r="BW9" s="14">
        <v>0.14250657679092599</v>
      </c>
      <c r="BX9" s="14">
        <v>0.12974445663409501</v>
      </c>
      <c r="BY9" s="14"/>
      <c r="BZ9" s="14">
        <v>0.136690999014424</v>
      </c>
      <c r="CA9" s="14">
        <v>0.112536190323</v>
      </c>
      <c r="CB9" s="14"/>
      <c r="CC9" s="14">
        <v>0.15683809820053801</v>
      </c>
      <c r="CD9" s="14">
        <v>9.5443554659499302E-2</v>
      </c>
    </row>
    <row r="10" spans="2:82" x14ac:dyDescent="0.25">
      <c r="B10" s="15" t="s">
        <v>159</v>
      </c>
      <c r="C10" s="14">
        <v>0.30881578211176502</v>
      </c>
      <c r="D10" s="14">
        <v>0.26239564995621001</v>
      </c>
      <c r="E10" s="14">
        <v>0.35520501271977201</v>
      </c>
      <c r="F10" s="14"/>
      <c r="G10" s="14">
        <v>0.35264991086264902</v>
      </c>
      <c r="H10" s="14">
        <v>0.286066849231353</v>
      </c>
      <c r="I10" s="14">
        <v>0.266592677381145</v>
      </c>
      <c r="J10" s="14"/>
      <c r="K10" s="14">
        <v>0.280044909403938</v>
      </c>
      <c r="L10" s="14">
        <v>0.30140371720376002</v>
      </c>
      <c r="M10" s="14">
        <v>0.313469590540909</v>
      </c>
      <c r="N10" s="14">
        <v>0.36102603537794098</v>
      </c>
      <c r="O10" s="14"/>
      <c r="P10" s="14">
        <v>0.32487961498602003</v>
      </c>
      <c r="Q10" s="14">
        <v>0.28586707120858601</v>
      </c>
      <c r="R10" s="14">
        <v>0.30230642814221498</v>
      </c>
      <c r="S10" s="14">
        <v>0.30799849041685201</v>
      </c>
      <c r="T10" s="14">
        <v>0.32738974019803202</v>
      </c>
      <c r="U10" s="14"/>
      <c r="V10" s="14">
        <v>0.30018415259306902</v>
      </c>
      <c r="W10" s="14">
        <v>0.327176739519833</v>
      </c>
      <c r="X10" s="14">
        <v>0.31657591509177901</v>
      </c>
      <c r="Y10" s="14"/>
      <c r="Z10" s="14">
        <v>0.33965535317984002</v>
      </c>
      <c r="AA10" s="14">
        <v>0.28205785105725001</v>
      </c>
      <c r="AB10" s="14"/>
      <c r="AC10" s="14">
        <v>0.424009433380439</v>
      </c>
      <c r="AD10" s="14">
        <v>0.32368300370674002</v>
      </c>
      <c r="AE10" s="14">
        <v>0.305347592340594</v>
      </c>
      <c r="AF10" s="14">
        <v>0.284214595424371</v>
      </c>
      <c r="AG10" s="14"/>
      <c r="AH10" s="14">
        <v>0.32458403912987799</v>
      </c>
      <c r="AI10" s="14">
        <v>0.35040779757643298</v>
      </c>
      <c r="AJ10" s="14">
        <v>0.28485661701792803</v>
      </c>
      <c r="AK10" s="14">
        <v>0.21481205200171699</v>
      </c>
      <c r="AL10" s="14"/>
      <c r="AM10" s="14">
        <v>0.32547803889126697</v>
      </c>
      <c r="AN10" s="14">
        <v>0.30327804702673</v>
      </c>
      <c r="AO10" s="14">
        <v>0.29510175060364002</v>
      </c>
      <c r="AP10" s="14">
        <v>0.30176865083665899</v>
      </c>
      <c r="AQ10" s="14"/>
      <c r="AR10" s="14">
        <v>0.34156131452677702</v>
      </c>
      <c r="AS10" s="14">
        <v>0.30649258742985103</v>
      </c>
      <c r="AT10" s="14">
        <v>0.238141456227912</v>
      </c>
      <c r="AU10" s="14">
        <v>0.271499108608935</v>
      </c>
      <c r="AV10" s="14"/>
      <c r="AW10" s="14">
        <v>0.427543509839719</v>
      </c>
      <c r="AX10" s="14">
        <v>0.35748690846994502</v>
      </c>
      <c r="AY10" s="14">
        <v>0.21686393373851101</v>
      </c>
      <c r="AZ10" s="14">
        <v>9.1383868091597306E-2</v>
      </c>
      <c r="BA10" s="14"/>
      <c r="BB10" s="14">
        <v>0.229612714125836</v>
      </c>
      <c r="BC10" s="14">
        <v>0.13939132158936299</v>
      </c>
      <c r="BD10" s="14">
        <v>0.38812406656371801</v>
      </c>
      <c r="BE10" s="14"/>
      <c r="BF10" s="14">
        <v>0.26432059248252199</v>
      </c>
      <c r="BG10" s="14">
        <v>0.32942515674296902</v>
      </c>
      <c r="BH10" s="14">
        <v>0.37967455542828499</v>
      </c>
      <c r="BI10" s="14"/>
      <c r="BJ10" s="14">
        <v>0.29696257978719098</v>
      </c>
      <c r="BK10" s="14">
        <v>0.327971492043792</v>
      </c>
      <c r="BL10" s="14">
        <v>0.260398631867646</v>
      </c>
      <c r="BM10" s="14"/>
      <c r="BN10" s="14">
        <v>0.349296775750085</v>
      </c>
      <c r="BO10" s="14">
        <v>0.24917982185557799</v>
      </c>
      <c r="BP10" s="14">
        <v>0.31082426281598102</v>
      </c>
      <c r="BQ10" s="14">
        <v>0.27152620387544901</v>
      </c>
      <c r="BR10" s="14">
        <v>0.30975150927287098</v>
      </c>
      <c r="BS10" s="14">
        <v>0.33599897741058099</v>
      </c>
      <c r="BT10" s="14">
        <v>0.26044727476391799</v>
      </c>
      <c r="BU10" s="14">
        <v>0.300374381431805</v>
      </c>
      <c r="BV10" s="14"/>
      <c r="BW10" s="14">
        <v>0.31293222462215697</v>
      </c>
      <c r="BX10" s="14">
        <v>0.305466115395503</v>
      </c>
      <c r="BY10" s="14"/>
      <c r="BZ10" s="14">
        <v>0.30584957024861498</v>
      </c>
      <c r="CA10" s="14">
        <v>0.32151513809821097</v>
      </c>
      <c r="CB10" s="14"/>
      <c r="CC10" s="14">
        <v>0.33566194552197198</v>
      </c>
      <c r="CD10" s="14">
        <v>0.286439218853346</v>
      </c>
    </row>
    <row r="11" spans="2:82" x14ac:dyDescent="0.25">
      <c r="B11" s="15" t="s">
        <v>160</v>
      </c>
      <c r="C11" s="14">
        <v>0.24103992541709601</v>
      </c>
      <c r="D11" s="14">
        <v>0.24967882025777</v>
      </c>
      <c r="E11" s="14">
        <v>0.23264184307840699</v>
      </c>
      <c r="F11" s="14"/>
      <c r="G11" s="14">
        <v>0.23391374943861701</v>
      </c>
      <c r="H11" s="14">
        <v>0.241052504540164</v>
      </c>
      <c r="I11" s="14">
        <v>0.25528490312005497</v>
      </c>
      <c r="J11" s="14"/>
      <c r="K11" s="14">
        <v>0.235493316591942</v>
      </c>
      <c r="L11" s="14">
        <v>0.25446052772599498</v>
      </c>
      <c r="M11" s="14">
        <v>0.245635987846332</v>
      </c>
      <c r="N11" s="14">
        <v>0.23440142421884499</v>
      </c>
      <c r="O11" s="14"/>
      <c r="P11" s="14">
        <v>0.26047000267289699</v>
      </c>
      <c r="Q11" s="14">
        <v>0.24326969650814101</v>
      </c>
      <c r="R11" s="14">
        <v>0.230083193964321</v>
      </c>
      <c r="S11" s="14">
        <v>0.238618106806713</v>
      </c>
      <c r="T11" s="14">
        <v>0.24198766354958101</v>
      </c>
      <c r="U11" s="14"/>
      <c r="V11" s="14">
        <v>0.237823699138452</v>
      </c>
      <c r="W11" s="14">
        <v>0.24267658472751</v>
      </c>
      <c r="X11" s="14">
        <v>0.24960472189619601</v>
      </c>
      <c r="Y11" s="14"/>
      <c r="Z11" s="14">
        <v>0.230319541481841</v>
      </c>
      <c r="AA11" s="14">
        <v>0.25034145861884699</v>
      </c>
      <c r="AB11" s="14"/>
      <c r="AC11" s="14">
        <v>0.19935125460737599</v>
      </c>
      <c r="AD11" s="14">
        <v>0.24501852182185299</v>
      </c>
      <c r="AE11" s="14">
        <v>0.24870666170110201</v>
      </c>
      <c r="AF11" s="14">
        <v>0.231767440831881</v>
      </c>
      <c r="AG11" s="14"/>
      <c r="AH11" s="14">
        <v>0.26867092977434698</v>
      </c>
      <c r="AI11" s="14">
        <v>0.22743834175157401</v>
      </c>
      <c r="AJ11" s="14">
        <v>0.25865949289428403</v>
      </c>
      <c r="AK11" s="14">
        <v>0.23718697361084801</v>
      </c>
      <c r="AL11" s="14"/>
      <c r="AM11" s="14">
        <v>0.23424851874312899</v>
      </c>
      <c r="AN11" s="14">
        <v>0.230111913120738</v>
      </c>
      <c r="AO11" s="14">
        <v>0.23662895435890499</v>
      </c>
      <c r="AP11" s="14">
        <v>0.240193694012167</v>
      </c>
      <c r="AQ11" s="14"/>
      <c r="AR11" s="14">
        <v>0.23252765814194301</v>
      </c>
      <c r="AS11" s="14">
        <v>0.23421669942370801</v>
      </c>
      <c r="AT11" s="14">
        <v>0.25076279263753398</v>
      </c>
      <c r="AU11" s="14">
        <v>0.23080875998023001</v>
      </c>
      <c r="AV11" s="14"/>
      <c r="AW11" s="14">
        <v>0.16447814492316801</v>
      </c>
      <c r="AX11" s="14">
        <v>0.26696972273716602</v>
      </c>
      <c r="AY11" s="14">
        <v>0.26743098355449901</v>
      </c>
      <c r="AZ11" s="14">
        <v>0.18269568284240301</v>
      </c>
      <c r="BA11" s="14"/>
      <c r="BB11" s="14">
        <v>0.25112023908943898</v>
      </c>
      <c r="BC11" s="14">
        <v>0.235750926513906</v>
      </c>
      <c r="BD11" s="14">
        <v>0.18644464111029599</v>
      </c>
      <c r="BE11" s="14"/>
      <c r="BF11" s="14">
        <v>0.231548757263733</v>
      </c>
      <c r="BG11" s="14">
        <v>0.29175015037816199</v>
      </c>
      <c r="BH11" s="14">
        <v>0.210166786979224</v>
      </c>
      <c r="BI11" s="14"/>
      <c r="BJ11" s="14">
        <v>0.23722670269518401</v>
      </c>
      <c r="BK11" s="14">
        <v>0.24610914036018999</v>
      </c>
      <c r="BL11" s="14">
        <v>0.27103099513818002</v>
      </c>
      <c r="BM11" s="14"/>
      <c r="BN11" s="14">
        <v>0.260382928071551</v>
      </c>
      <c r="BO11" s="14">
        <v>0.27667785175086301</v>
      </c>
      <c r="BP11" s="14">
        <v>0.20793264009326501</v>
      </c>
      <c r="BQ11" s="14">
        <v>0.22201573256413101</v>
      </c>
      <c r="BR11" s="14">
        <v>0.23016483328812701</v>
      </c>
      <c r="BS11" s="14">
        <v>0.23374506512905299</v>
      </c>
      <c r="BT11" s="14">
        <v>0.23500391880350599</v>
      </c>
      <c r="BU11" s="14">
        <v>0.25219022579957501</v>
      </c>
      <c r="BV11" s="14"/>
      <c r="BW11" s="14">
        <v>0.24512371609953301</v>
      </c>
      <c r="BX11" s="14">
        <v>0.237716828424825</v>
      </c>
      <c r="BY11" s="14"/>
      <c r="BZ11" s="14">
        <v>0.242610175232324</v>
      </c>
      <c r="CA11" s="14">
        <v>0.22269603471314101</v>
      </c>
      <c r="CB11" s="14"/>
      <c r="CC11" s="14">
        <v>0.240086191005455</v>
      </c>
      <c r="CD11" s="14">
        <v>0.22920303619608101</v>
      </c>
    </row>
    <row r="12" spans="2:82" x14ac:dyDescent="0.25">
      <c r="B12" s="15" t="s">
        <v>161</v>
      </c>
      <c r="C12" s="14">
        <v>0.19047049905494401</v>
      </c>
      <c r="D12" s="14">
        <v>0.226451033734511</v>
      </c>
      <c r="E12" s="14">
        <v>0.15402062471460901</v>
      </c>
      <c r="F12" s="14"/>
      <c r="G12" s="14">
        <v>0.17309499300266801</v>
      </c>
      <c r="H12" s="14">
        <v>0.20389149988743899</v>
      </c>
      <c r="I12" s="14">
        <v>0.19838939575755901</v>
      </c>
      <c r="J12" s="14"/>
      <c r="K12" s="14">
        <v>0.23426309800068301</v>
      </c>
      <c r="L12" s="14">
        <v>0.19314054370022199</v>
      </c>
      <c r="M12" s="14">
        <v>0.18491680304991401</v>
      </c>
      <c r="N12" s="14">
        <v>0.118520374875377</v>
      </c>
      <c r="O12" s="14"/>
      <c r="P12" s="14">
        <v>0.19679518493470799</v>
      </c>
      <c r="Q12" s="14">
        <v>0.202151433374712</v>
      </c>
      <c r="R12" s="14">
        <v>0.17401320155213901</v>
      </c>
      <c r="S12" s="14">
        <v>0.20268726562599801</v>
      </c>
      <c r="T12" s="14">
        <v>0.17492033549521699</v>
      </c>
      <c r="U12" s="14"/>
      <c r="V12" s="14">
        <v>0.219110352705327</v>
      </c>
      <c r="W12" s="14">
        <v>0.18233955945498401</v>
      </c>
      <c r="X12" s="14">
        <v>0.107179548855747</v>
      </c>
      <c r="Y12" s="14"/>
      <c r="Z12" s="14">
        <v>0.17281086091976999</v>
      </c>
      <c r="AA12" s="14">
        <v>0.20579287103689001</v>
      </c>
      <c r="AB12" s="14"/>
      <c r="AC12" s="14">
        <v>6.6644596396843406E-2</v>
      </c>
      <c r="AD12" s="14">
        <v>0.14050207219882599</v>
      </c>
      <c r="AE12" s="14">
        <v>0.217717445139541</v>
      </c>
      <c r="AF12" s="14">
        <v>0.23602704272455999</v>
      </c>
      <c r="AG12" s="14"/>
      <c r="AH12" s="14">
        <v>0.14293425090006401</v>
      </c>
      <c r="AI12" s="14">
        <v>0.15558148404234601</v>
      </c>
      <c r="AJ12" s="14">
        <v>0.24912022608262399</v>
      </c>
      <c r="AK12" s="14">
        <v>0.240643621308506</v>
      </c>
      <c r="AL12" s="14"/>
      <c r="AM12" s="14">
        <v>0.19985593827626599</v>
      </c>
      <c r="AN12" s="14">
        <v>0.18441363656280299</v>
      </c>
      <c r="AO12" s="14">
        <v>0.22246482819967101</v>
      </c>
      <c r="AP12" s="14">
        <v>0.20257227315330301</v>
      </c>
      <c r="AQ12" s="14"/>
      <c r="AR12" s="14">
        <v>0.17475113072571399</v>
      </c>
      <c r="AS12" s="14">
        <v>0.21597460430382701</v>
      </c>
      <c r="AT12" s="14">
        <v>0.241210089151665</v>
      </c>
      <c r="AU12" s="14">
        <v>0.24313279366414001</v>
      </c>
      <c r="AV12" s="14"/>
      <c r="AW12" s="14">
        <v>5.6979058027307503E-2</v>
      </c>
      <c r="AX12" s="14">
        <v>0.16051409553106699</v>
      </c>
      <c r="AY12" s="14">
        <v>0.286653685989262</v>
      </c>
      <c r="AZ12" s="14">
        <v>0.30455796366218502</v>
      </c>
      <c r="BA12" s="14"/>
      <c r="BB12" s="14">
        <v>0.24227849608125801</v>
      </c>
      <c r="BC12" s="14">
        <v>0.31327808227043902</v>
      </c>
      <c r="BD12" s="14">
        <v>8.3227757953821896E-2</v>
      </c>
      <c r="BE12" s="14"/>
      <c r="BF12" s="14">
        <v>0.23780165941669601</v>
      </c>
      <c r="BG12" s="14">
        <v>0.143145601751271</v>
      </c>
      <c r="BH12" s="14">
        <v>0.16300058154025901</v>
      </c>
      <c r="BI12" s="14"/>
      <c r="BJ12" s="14">
        <v>0.21231672483269801</v>
      </c>
      <c r="BK12" s="14">
        <v>0.182759010237868</v>
      </c>
      <c r="BL12" s="14">
        <v>0.23213727621317101</v>
      </c>
      <c r="BM12" s="14"/>
      <c r="BN12" s="14">
        <v>0.15173509701535201</v>
      </c>
      <c r="BO12" s="14">
        <v>0.19008986135665501</v>
      </c>
      <c r="BP12" s="14">
        <v>0.20075208499312999</v>
      </c>
      <c r="BQ12" s="14">
        <v>0.210666444908677</v>
      </c>
      <c r="BR12" s="14">
        <v>0.22603617312150401</v>
      </c>
      <c r="BS12" s="14">
        <v>0.18029481051594801</v>
      </c>
      <c r="BT12" s="14">
        <v>0.243396718465024</v>
      </c>
      <c r="BU12" s="14">
        <v>0.219809962581756</v>
      </c>
      <c r="BV12" s="14"/>
      <c r="BW12" s="14">
        <v>0.18564081503886801</v>
      </c>
      <c r="BX12" s="14">
        <v>0.194400550733759</v>
      </c>
      <c r="BY12" s="14"/>
      <c r="BZ12" s="14">
        <v>0.202064598776793</v>
      </c>
      <c r="CA12" s="14">
        <v>0.195302065187652</v>
      </c>
      <c r="CB12" s="14"/>
      <c r="CC12" s="14">
        <v>0.176322443712435</v>
      </c>
      <c r="CD12" s="14">
        <v>0.224301862230155</v>
      </c>
    </row>
    <row r="13" spans="2:82" x14ac:dyDescent="0.25">
      <c r="B13" s="15" t="s">
        <v>162</v>
      </c>
      <c r="C13" s="14">
        <v>0.116709404461105</v>
      </c>
      <c r="D13" s="14">
        <v>0.14254494219061101</v>
      </c>
      <c r="E13" s="14">
        <v>9.0990466257409794E-2</v>
      </c>
      <c r="F13" s="14"/>
      <c r="G13" s="14">
        <v>8.0496722304137694E-2</v>
      </c>
      <c r="H13" s="14">
        <v>0.135200266647518</v>
      </c>
      <c r="I13" s="14">
        <v>0.15219734895214199</v>
      </c>
      <c r="J13" s="14"/>
      <c r="K13" s="14">
        <v>0.15584079802187401</v>
      </c>
      <c r="L13" s="14">
        <v>0.10335945703251601</v>
      </c>
      <c r="M13" s="14">
        <v>0.10673652876553</v>
      </c>
      <c r="N13" s="14">
        <v>7.8085704599159506E-2</v>
      </c>
      <c r="O13" s="14"/>
      <c r="P13" s="14">
        <v>9.3165548023126904E-2</v>
      </c>
      <c r="Q13" s="14">
        <v>0.12195964563796401</v>
      </c>
      <c r="R13" s="14">
        <v>0.13712567773746601</v>
      </c>
      <c r="S13" s="14">
        <v>0.124912552019339</v>
      </c>
      <c r="T13" s="14">
        <v>8.9104019036555696E-2</v>
      </c>
      <c r="U13" s="14"/>
      <c r="V13" s="14">
        <v>0.126487494206631</v>
      </c>
      <c r="W13" s="14">
        <v>0.12629207552161001</v>
      </c>
      <c r="X13" s="14">
        <v>7.4801459615009697E-2</v>
      </c>
      <c r="Y13" s="14"/>
      <c r="Z13" s="14">
        <v>9.6834541908909402E-2</v>
      </c>
      <c r="AA13" s="14">
        <v>0.13395381427198499</v>
      </c>
      <c r="AB13" s="14"/>
      <c r="AC13" s="14">
        <v>6.6979007882882996E-2</v>
      </c>
      <c r="AD13" s="14">
        <v>9.1841296112662202E-2</v>
      </c>
      <c r="AE13" s="14">
        <v>9.3371971689892794E-2</v>
      </c>
      <c r="AF13" s="14">
        <v>0.170953184092655</v>
      </c>
      <c r="AG13" s="14"/>
      <c r="AH13" s="14">
        <v>8.6642749571781405E-2</v>
      </c>
      <c r="AI13" s="14">
        <v>9.2150913158789899E-2</v>
      </c>
      <c r="AJ13" s="14">
        <v>0.111017193924836</v>
      </c>
      <c r="AK13" s="14">
        <v>0.23794827507988101</v>
      </c>
      <c r="AL13" s="14"/>
      <c r="AM13" s="14">
        <v>0.100984448057577</v>
      </c>
      <c r="AN13" s="14">
        <v>0.16545247951686501</v>
      </c>
      <c r="AO13" s="14">
        <v>0.121710945010523</v>
      </c>
      <c r="AP13" s="14">
        <v>0.13207924457381101</v>
      </c>
      <c r="AQ13" s="14"/>
      <c r="AR13" s="14">
        <v>9.2429514161980794E-2</v>
      </c>
      <c r="AS13" s="14">
        <v>0.14433917860836601</v>
      </c>
      <c r="AT13" s="14">
        <v>0.17262861837396001</v>
      </c>
      <c r="AU13" s="14">
        <v>0.13375877205999201</v>
      </c>
      <c r="AV13" s="14"/>
      <c r="AW13" s="14">
        <v>3.3469029561718502E-2</v>
      </c>
      <c r="AX13" s="14">
        <v>7.1029764665877307E-2</v>
      </c>
      <c r="AY13" s="14">
        <v>0.18172902531072899</v>
      </c>
      <c r="AZ13" s="14">
        <v>0.347837284728575</v>
      </c>
      <c r="BA13" s="14"/>
      <c r="BB13" s="14">
        <v>0.18676899374723799</v>
      </c>
      <c r="BC13" s="14">
        <v>0.2637357975222</v>
      </c>
      <c r="BD13" s="14">
        <v>5.51265812631761E-2</v>
      </c>
      <c r="BE13" s="14"/>
      <c r="BF13" s="14">
        <v>0.16627147290425001</v>
      </c>
      <c r="BG13" s="14">
        <v>7.2534230395041005E-2</v>
      </c>
      <c r="BH13" s="14">
        <v>7.1964392176624398E-2</v>
      </c>
      <c r="BI13" s="14"/>
      <c r="BJ13" s="14">
        <v>0.138498169773971</v>
      </c>
      <c r="BK13" s="14">
        <v>0.111736193269226</v>
      </c>
      <c r="BL13" s="14">
        <v>9.4188094475952902E-2</v>
      </c>
      <c r="BM13" s="14"/>
      <c r="BN13" s="14">
        <v>8.8364276705523104E-2</v>
      </c>
      <c r="BO13" s="14">
        <v>0.14818994277358999</v>
      </c>
      <c r="BP13" s="14">
        <v>0.208768087132674</v>
      </c>
      <c r="BQ13" s="14">
        <v>0.14854825986404199</v>
      </c>
      <c r="BR13" s="14">
        <v>8.0764428380619493E-2</v>
      </c>
      <c r="BS13" s="14">
        <v>0.124760492200945</v>
      </c>
      <c r="BT13" s="14">
        <v>0.14448964907644399</v>
      </c>
      <c r="BU13" s="14">
        <v>0.11415992604635</v>
      </c>
      <c r="BV13" s="14"/>
      <c r="BW13" s="14">
        <v>0.106029534024981</v>
      </c>
      <c r="BX13" s="14">
        <v>0.125399919740636</v>
      </c>
      <c r="BY13" s="14"/>
      <c r="BZ13" s="14">
        <v>0.10835692308655601</v>
      </c>
      <c r="CA13" s="14">
        <v>0.14233507664960901</v>
      </c>
      <c r="CB13" s="14"/>
      <c r="CC13" s="14">
        <v>8.4778361416069203E-2</v>
      </c>
      <c r="CD13" s="14">
        <v>0.16125242168409701</v>
      </c>
    </row>
    <row r="14" spans="2:82" x14ac:dyDescent="0.25">
      <c r="B14" s="15" t="s">
        <v>163</v>
      </c>
      <c r="C14" s="14">
        <v>7.4942125624813402E-3</v>
      </c>
      <c r="D14" s="14">
        <v>9.9997180206206505E-3</v>
      </c>
      <c r="E14" s="14">
        <v>4.9961942706081399E-3</v>
      </c>
      <c r="F14" s="14"/>
      <c r="G14" s="14">
        <v>1.36775366103406E-2</v>
      </c>
      <c r="H14" s="14">
        <v>5.05331676055535E-3</v>
      </c>
      <c r="I14" s="14">
        <v>0</v>
      </c>
      <c r="J14" s="14"/>
      <c r="K14" s="14">
        <v>1.47688958242016E-3</v>
      </c>
      <c r="L14" s="14">
        <v>1.24054404558301E-2</v>
      </c>
      <c r="M14" s="14">
        <v>3.2132947105887899E-3</v>
      </c>
      <c r="N14" s="14">
        <v>1.42009205667432E-2</v>
      </c>
      <c r="O14" s="14"/>
      <c r="P14" s="14">
        <v>1.0879641089953099E-2</v>
      </c>
      <c r="Q14" s="14">
        <v>9.3985367641231596E-3</v>
      </c>
      <c r="R14" s="14">
        <v>8.6686561970344793E-3</v>
      </c>
      <c r="S14" s="14">
        <v>6.5884929944394497E-3</v>
      </c>
      <c r="T14" s="14">
        <v>2.9159895590258199E-3</v>
      </c>
      <c r="U14" s="14"/>
      <c r="V14" s="14">
        <v>7.3876251723976397E-3</v>
      </c>
      <c r="W14" s="14">
        <v>2.4252081637381102E-3</v>
      </c>
      <c r="X14" s="14">
        <v>1.3362448970192099E-2</v>
      </c>
      <c r="Y14" s="14"/>
      <c r="Z14" s="14">
        <v>5.3286586750521999E-3</v>
      </c>
      <c r="AA14" s="14">
        <v>9.3731537931086503E-3</v>
      </c>
      <c r="AB14" s="14"/>
      <c r="AC14" s="14">
        <v>1.11360588030378E-2</v>
      </c>
      <c r="AD14" s="14">
        <v>1.0269894381174101E-2</v>
      </c>
      <c r="AE14" s="14">
        <v>8.9415036455125704E-3</v>
      </c>
      <c r="AF14" s="14">
        <v>1.4526234181793001E-3</v>
      </c>
      <c r="AG14" s="14"/>
      <c r="AH14" s="14">
        <v>6.1749374726269898E-3</v>
      </c>
      <c r="AI14" s="14">
        <v>1.00638010897111E-2</v>
      </c>
      <c r="AJ14" s="14">
        <v>3.7211272580226001E-3</v>
      </c>
      <c r="AK14" s="14">
        <v>3.4049328986437899E-3</v>
      </c>
      <c r="AL14" s="14"/>
      <c r="AM14" s="14">
        <v>1.20008089674389E-2</v>
      </c>
      <c r="AN14" s="14">
        <v>4.29374861744331E-3</v>
      </c>
      <c r="AO14" s="14">
        <v>9.53129538919327E-3</v>
      </c>
      <c r="AP14" s="14">
        <v>6.3044765456380398E-3</v>
      </c>
      <c r="AQ14" s="14"/>
      <c r="AR14" s="14">
        <v>6.9795583722686797E-3</v>
      </c>
      <c r="AS14" s="14">
        <v>8.0545904960132707E-3</v>
      </c>
      <c r="AT14" s="14">
        <v>6.0715616659821198E-3</v>
      </c>
      <c r="AU14" s="14">
        <v>5.8155236457794199E-3</v>
      </c>
      <c r="AV14" s="14"/>
      <c r="AW14" s="14">
        <v>4.78259982521116E-3</v>
      </c>
      <c r="AX14" s="14">
        <v>1.0274355035234901E-2</v>
      </c>
      <c r="AY14" s="14">
        <v>7.1992806522887696E-3</v>
      </c>
      <c r="AZ14" s="14">
        <v>0</v>
      </c>
      <c r="BA14" s="14"/>
      <c r="BB14" s="14">
        <v>0</v>
      </c>
      <c r="BC14" s="14">
        <v>5.39391356872072E-3</v>
      </c>
      <c r="BD14" s="14">
        <v>3.7258857920787203E-2</v>
      </c>
      <c r="BE14" s="14"/>
      <c r="BF14" s="14">
        <v>5.98842095298189E-3</v>
      </c>
      <c r="BG14" s="14">
        <v>4.0917126187164799E-3</v>
      </c>
      <c r="BH14" s="14">
        <v>4.9440140804230199E-3</v>
      </c>
      <c r="BI14" s="14"/>
      <c r="BJ14" s="14">
        <v>6.9800761398839299E-3</v>
      </c>
      <c r="BK14" s="14">
        <v>3.7990470795739098E-3</v>
      </c>
      <c r="BL14" s="14">
        <v>5.0032373708230604E-3</v>
      </c>
      <c r="BM14" s="14"/>
      <c r="BN14" s="14">
        <v>1.40777541651416E-2</v>
      </c>
      <c r="BO14" s="14">
        <v>7.7187696257467802E-3</v>
      </c>
      <c r="BP14" s="14">
        <v>0</v>
      </c>
      <c r="BQ14" s="14">
        <v>2.47692823874643E-2</v>
      </c>
      <c r="BR14" s="14">
        <v>4.3347342440954902E-3</v>
      </c>
      <c r="BS14" s="14">
        <v>4.0884799049111797E-3</v>
      </c>
      <c r="BT14" s="14">
        <v>0</v>
      </c>
      <c r="BU14" s="14">
        <v>5.9508866687938804E-3</v>
      </c>
      <c r="BV14" s="14"/>
      <c r="BW14" s="14">
        <v>7.7671334235341599E-3</v>
      </c>
      <c r="BX14" s="14">
        <v>7.2721290711817198E-3</v>
      </c>
      <c r="BY14" s="14"/>
      <c r="BZ14" s="14">
        <v>4.4277336412886599E-3</v>
      </c>
      <c r="CA14" s="14">
        <v>5.6154950283869298E-3</v>
      </c>
      <c r="CB14" s="14"/>
      <c r="CC14" s="14">
        <v>6.3129601435314899E-3</v>
      </c>
      <c r="CD14" s="14">
        <v>3.3599063768219601E-3</v>
      </c>
    </row>
    <row r="15" spans="2:82" x14ac:dyDescent="0.25">
      <c r="B15" s="15" t="s">
        <v>164</v>
      </c>
      <c r="C15" s="21">
        <v>0.44428595850437302</v>
      </c>
      <c r="D15" s="21">
        <v>0.371325485796487</v>
      </c>
      <c r="E15" s="21">
        <v>0.51735087167896698</v>
      </c>
      <c r="F15" s="21"/>
      <c r="G15" s="21">
        <v>0.49881699864423701</v>
      </c>
      <c r="H15" s="21">
        <v>0.41480241216432401</v>
      </c>
      <c r="I15" s="21">
        <v>0.394128352170245</v>
      </c>
      <c r="J15" s="21"/>
      <c r="K15" s="21">
        <v>0.372925897803081</v>
      </c>
      <c r="L15" s="21">
        <v>0.43663403108543702</v>
      </c>
      <c r="M15" s="21">
        <v>0.45949738562763498</v>
      </c>
      <c r="N15" s="21">
        <v>0.55479157573987503</v>
      </c>
      <c r="O15" s="21"/>
      <c r="P15" s="21">
        <v>0.43868962327931499</v>
      </c>
      <c r="Q15" s="21">
        <v>0.423220687715059</v>
      </c>
      <c r="R15" s="21">
        <v>0.45010927054903999</v>
      </c>
      <c r="S15" s="21">
        <v>0.42719358255350998</v>
      </c>
      <c r="T15" s="21">
        <v>0.49107199235962101</v>
      </c>
      <c r="U15" s="21"/>
      <c r="V15" s="21">
        <v>0.40919082877719198</v>
      </c>
      <c r="W15" s="21">
        <v>0.44626657213215898</v>
      </c>
      <c r="X15" s="21">
        <v>0.55505182066285497</v>
      </c>
      <c r="Y15" s="21"/>
      <c r="Z15" s="21">
        <v>0.49470639701442698</v>
      </c>
      <c r="AA15" s="21">
        <v>0.40053870227916899</v>
      </c>
      <c r="AB15" s="21"/>
      <c r="AC15" s="21">
        <v>0.65588908230985998</v>
      </c>
      <c r="AD15" s="21">
        <v>0.51236821548548395</v>
      </c>
      <c r="AE15" s="21">
        <v>0.43126241782395203</v>
      </c>
      <c r="AF15" s="21">
        <v>0.359799708932725</v>
      </c>
      <c r="AG15" s="21"/>
      <c r="AH15" s="21">
        <v>0.49557713228118</v>
      </c>
      <c r="AI15" s="21">
        <v>0.51476545995757805</v>
      </c>
      <c r="AJ15" s="21">
        <v>0.37748195984023297</v>
      </c>
      <c r="AK15" s="21">
        <v>0.28081619710212102</v>
      </c>
      <c r="AL15" s="21"/>
      <c r="AM15" s="21">
        <v>0.45291028595559002</v>
      </c>
      <c r="AN15" s="21">
        <v>0.41572822218215</v>
      </c>
      <c r="AO15" s="21">
        <v>0.40966397704170798</v>
      </c>
      <c r="AP15" s="21">
        <v>0.41885031171508003</v>
      </c>
      <c r="AQ15" s="21"/>
      <c r="AR15" s="21">
        <v>0.49331213859809397</v>
      </c>
      <c r="AS15" s="21">
        <v>0.39741492716808502</v>
      </c>
      <c r="AT15" s="21">
        <v>0.32932693817085901</v>
      </c>
      <c r="AU15" s="21">
        <v>0.38648415064985803</v>
      </c>
      <c r="AV15" s="21"/>
      <c r="AW15" s="21">
        <v>0.74029116766259495</v>
      </c>
      <c r="AX15" s="21">
        <v>0.49121206203065498</v>
      </c>
      <c r="AY15" s="21">
        <v>0.25698702449322203</v>
      </c>
      <c r="AZ15" s="21">
        <v>0.164909068766837</v>
      </c>
      <c r="BA15" s="21"/>
      <c r="BB15" s="21">
        <v>0.31983227108206502</v>
      </c>
      <c r="BC15" s="21">
        <v>0.18184128012473399</v>
      </c>
      <c r="BD15" s="21">
        <v>0.63794216175191898</v>
      </c>
      <c r="BE15" s="21"/>
      <c r="BF15" s="21">
        <v>0.35838968946233901</v>
      </c>
      <c r="BG15" s="21">
        <v>0.48847830485680999</v>
      </c>
      <c r="BH15" s="21">
        <v>0.54992422522346895</v>
      </c>
      <c r="BI15" s="21"/>
      <c r="BJ15" s="21">
        <v>0.40497832655826399</v>
      </c>
      <c r="BK15" s="21">
        <v>0.45559660905314198</v>
      </c>
      <c r="BL15" s="21">
        <v>0.39764039680187402</v>
      </c>
      <c r="BM15" s="21"/>
      <c r="BN15" s="21">
        <v>0.48543994404243301</v>
      </c>
      <c r="BO15" s="21">
        <v>0.37732357449314402</v>
      </c>
      <c r="BP15" s="21">
        <v>0.382547187780932</v>
      </c>
      <c r="BQ15" s="21">
        <v>0.39400028027568601</v>
      </c>
      <c r="BR15" s="21">
        <v>0.45869983096565398</v>
      </c>
      <c r="BS15" s="21">
        <v>0.457111152249143</v>
      </c>
      <c r="BT15" s="21">
        <v>0.37710971365502599</v>
      </c>
      <c r="BU15" s="21">
        <v>0.40788899890352398</v>
      </c>
      <c r="BV15" s="21"/>
      <c r="BW15" s="21">
        <v>0.45543880141308402</v>
      </c>
      <c r="BX15" s="21">
        <v>0.43521057202959801</v>
      </c>
      <c r="BY15" s="21"/>
      <c r="BZ15" s="21">
        <v>0.44254056926303897</v>
      </c>
      <c r="CA15" s="21">
        <v>0.43405132842121102</v>
      </c>
      <c r="CB15" s="21"/>
      <c r="CC15" s="21">
        <v>0.49250004372250999</v>
      </c>
      <c r="CD15" s="21">
        <v>0.381882773512845</v>
      </c>
    </row>
    <row r="16" spans="2:82" x14ac:dyDescent="0.25">
      <c r="B16" s="15" t="s">
        <v>165</v>
      </c>
      <c r="C16" s="21">
        <v>0.30717990351605001</v>
      </c>
      <c r="D16" s="21">
        <v>0.36899597592512301</v>
      </c>
      <c r="E16" s="21">
        <v>0.24501109097201801</v>
      </c>
      <c r="F16" s="21"/>
      <c r="G16" s="21">
        <v>0.25359171530680502</v>
      </c>
      <c r="H16" s="21">
        <v>0.33909176653495698</v>
      </c>
      <c r="I16" s="21">
        <v>0.35058674470970103</v>
      </c>
      <c r="J16" s="21"/>
      <c r="K16" s="21">
        <v>0.39010389602255702</v>
      </c>
      <c r="L16" s="21">
        <v>0.29650000073273802</v>
      </c>
      <c r="M16" s="21">
        <v>0.291653331815445</v>
      </c>
      <c r="N16" s="21">
        <v>0.19660607947453601</v>
      </c>
      <c r="O16" s="21"/>
      <c r="P16" s="21">
        <v>0.28996073295783398</v>
      </c>
      <c r="Q16" s="21">
        <v>0.32411107901267699</v>
      </c>
      <c r="R16" s="21">
        <v>0.31113887928960499</v>
      </c>
      <c r="S16" s="21">
        <v>0.32759981764533802</v>
      </c>
      <c r="T16" s="21">
        <v>0.26402435453177298</v>
      </c>
      <c r="U16" s="21"/>
      <c r="V16" s="21">
        <v>0.34559784691195899</v>
      </c>
      <c r="W16" s="21">
        <v>0.30863163497659302</v>
      </c>
      <c r="X16" s="21">
        <v>0.18198100847075599</v>
      </c>
      <c r="Y16" s="21"/>
      <c r="Z16" s="21">
        <v>0.26964540282867999</v>
      </c>
      <c r="AA16" s="21">
        <v>0.33974668530887497</v>
      </c>
      <c r="AB16" s="21"/>
      <c r="AC16" s="21">
        <v>0.133623604279726</v>
      </c>
      <c r="AD16" s="21">
        <v>0.232343368311489</v>
      </c>
      <c r="AE16" s="21">
        <v>0.31108941682943397</v>
      </c>
      <c r="AF16" s="21">
        <v>0.40698022681721602</v>
      </c>
      <c r="AG16" s="21"/>
      <c r="AH16" s="21">
        <v>0.22957700047184601</v>
      </c>
      <c r="AI16" s="21">
        <v>0.24773239720113599</v>
      </c>
      <c r="AJ16" s="21">
        <v>0.36013742000746102</v>
      </c>
      <c r="AK16" s="21">
        <v>0.47859189638838701</v>
      </c>
      <c r="AL16" s="21"/>
      <c r="AM16" s="21">
        <v>0.30084038633384202</v>
      </c>
      <c r="AN16" s="21">
        <v>0.349866116079668</v>
      </c>
      <c r="AO16" s="21">
        <v>0.34417577321019399</v>
      </c>
      <c r="AP16" s="21">
        <v>0.33465151772711399</v>
      </c>
      <c r="AQ16" s="21"/>
      <c r="AR16" s="21">
        <v>0.267180644887695</v>
      </c>
      <c r="AS16" s="21">
        <v>0.36031378291219401</v>
      </c>
      <c r="AT16" s="21">
        <v>0.41383870752562502</v>
      </c>
      <c r="AU16" s="21">
        <v>0.37689156572413202</v>
      </c>
      <c r="AV16" s="21"/>
      <c r="AW16" s="21">
        <v>9.0448087589026005E-2</v>
      </c>
      <c r="AX16" s="21">
        <v>0.23154386019694401</v>
      </c>
      <c r="AY16" s="21">
        <v>0.46838271129999098</v>
      </c>
      <c r="AZ16" s="21">
        <v>0.65239524839076102</v>
      </c>
      <c r="BA16" s="21"/>
      <c r="BB16" s="21">
        <v>0.429047489828496</v>
      </c>
      <c r="BC16" s="21">
        <v>0.57701387979263896</v>
      </c>
      <c r="BD16" s="21">
        <v>0.138354339216998</v>
      </c>
      <c r="BE16" s="21"/>
      <c r="BF16" s="21">
        <v>0.40407313232094699</v>
      </c>
      <c r="BG16" s="21">
        <v>0.21567983214631201</v>
      </c>
      <c r="BH16" s="21">
        <v>0.23496497371688399</v>
      </c>
      <c r="BI16" s="21"/>
      <c r="BJ16" s="21">
        <v>0.35081489460666798</v>
      </c>
      <c r="BK16" s="21">
        <v>0.29449520350709402</v>
      </c>
      <c r="BL16" s="21">
        <v>0.32632537068912298</v>
      </c>
      <c r="BM16" s="21"/>
      <c r="BN16" s="21">
        <v>0.240099373720875</v>
      </c>
      <c r="BO16" s="21">
        <v>0.338279804130246</v>
      </c>
      <c r="BP16" s="21">
        <v>0.40952017212580299</v>
      </c>
      <c r="BQ16" s="21">
        <v>0.359214704772719</v>
      </c>
      <c r="BR16" s="21">
        <v>0.30680060150212402</v>
      </c>
      <c r="BS16" s="21">
        <v>0.30505530271689302</v>
      </c>
      <c r="BT16" s="21">
        <v>0.38788636754146799</v>
      </c>
      <c r="BU16" s="21">
        <v>0.333969888628107</v>
      </c>
      <c r="BV16" s="21"/>
      <c r="BW16" s="21">
        <v>0.29167034906384898</v>
      </c>
      <c r="BX16" s="21">
        <v>0.31980047047439503</v>
      </c>
      <c r="BY16" s="21"/>
      <c r="BZ16" s="21">
        <v>0.31042152186334898</v>
      </c>
      <c r="CA16" s="21">
        <v>0.33763714183726101</v>
      </c>
      <c r="CB16" s="21"/>
      <c r="CC16" s="21">
        <v>0.26110080512850398</v>
      </c>
      <c r="CD16" s="21">
        <v>0.38555428391425201</v>
      </c>
    </row>
    <row r="17" spans="2:82" x14ac:dyDescent="0.25">
      <c r="B17" s="15" t="s">
        <v>166</v>
      </c>
      <c r="C17" s="22">
        <v>0.13710605498832301</v>
      </c>
      <c r="D17" s="22">
        <v>2.32950987136404E-3</v>
      </c>
      <c r="E17" s="22">
        <v>0.27233978070694798</v>
      </c>
      <c r="F17" s="22"/>
      <c r="G17" s="22">
        <v>0.24522528333743199</v>
      </c>
      <c r="H17" s="22">
        <v>7.5710645629366899E-2</v>
      </c>
      <c r="I17" s="22">
        <v>4.35416074605443E-2</v>
      </c>
      <c r="J17" s="22"/>
      <c r="K17" s="22">
        <v>-1.7177998219476E-2</v>
      </c>
      <c r="L17" s="22">
        <v>0.140134030352699</v>
      </c>
      <c r="M17" s="22">
        <v>0.16784405381219</v>
      </c>
      <c r="N17" s="22">
        <v>0.35818549626533902</v>
      </c>
      <c r="O17" s="22"/>
      <c r="P17" s="22">
        <v>0.14872889032148001</v>
      </c>
      <c r="Q17" s="22">
        <v>9.9109608702382598E-2</v>
      </c>
      <c r="R17" s="22">
        <v>0.138970391259435</v>
      </c>
      <c r="S17" s="22">
        <v>9.9593764908172094E-2</v>
      </c>
      <c r="T17" s="22">
        <v>0.22704763782784801</v>
      </c>
      <c r="U17" s="22"/>
      <c r="V17" s="22">
        <v>6.3592981865233406E-2</v>
      </c>
      <c r="W17" s="22">
        <v>0.13763493715556599</v>
      </c>
      <c r="X17" s="22">
        <v>0.37307081219209898</v>
      </c>
      <c r="Y17" s="22"/>
      <c r="Z17" s="22">
        <v>0.22506099418574699</v>
      </c>
      <c r="AA17" s="22">
        <v>6.0792016970294502E-2</v>
      </c>
      <c r="AB17" s="22"/>
      <c r="AC17" s="22">
        <v>0.52226547803013401</v>
      </c>
      <c r="AD17" s="22">
        <v>0.28002484717399501</v>
      </c>
      <c r="AE17" s="22">
        <v>0.120173000994518</v>
      </c>
      <c r="AF17" s="22">
        <v>-4.7180517884490798E-2</v>
      </c>
      <c r="AG17" s="22"/>
      <c r="AH17" s="22">
        <v>0.26600013180933402</v>
      </c>
      <c r="AI17" s="22">
        <v>0.26703306275644201</v>
      </c>
      <c r="AJ17" s="22">
        <v>1.7344539832772201E-2</v>
      </c>
      <c r="AK17" s="22">
        <v>-0.19777569928626601</v>
      </c>
      <c r="AL17" s="22"/>
      <c r="AM17" s="22">
        <v>0.152069899621747</v>
      </c>
      <c r="AN17" s="22">
        <v>6.5862106102481999E-2</v>
      </c>
      <c r="AO17" s="22">
        <v>6.5488203831513894E-2</v>
      </c>
      <c r="AP17" s="22">
        <v>8.4198793987966106E-2</v>
      </c>
      <c r="AQ17" s="22"/>
      <c r="AR17" s="22">
        <v>0.22613149371039901</v>
      </c>
      <c r="AS17" s="22">
        <v>3.7101144255891602E-2</v>
      </c>
      <c r="AT17" s="22">
        <v>-8.4511769354766203E-2</v>
      </c>
      <c r="AU17" s="22">
        <v>9.5925849257264603E-3</v>
      </c>
      <c r="AV17" s="22"/>
      <c r="AW17" s="22">
        <v>0.64984308007356895</v>
      </c>
      <c r="AX17" s="22">
        <v>0.25966820183371098</v>
      </c>
      <c r="AY17" s="22">
        <v>-0.21139568680676901</v>
      </c>
      <c r="AZ17" s="22">
        <v>-0.48748617962392399</v>
      </c>
      <c r="BA17" s="22"/>
      <c r="BB17" s="22">
        <v>-0.109215218746432</v>
      </c>
      <c r="BC17" s="22">
        <v>-0.39517259966790602</v>
      </c>
      <c r="BD17" s="22">
        <v>0.49958782253492101</v>
      </c>
      <c r="BE17" s="22"/>
      <c r="BF17" s="22">
        <v>-4.5683442858607898E-2</v>
      </c>
      <c r="BG17" s="22">
        <v>0.27279847271049801</v>
      </c>
      <c r="BH17" s="22">
        <v>0.31495925150658599</v>
      </c>
      <c r="BI17" s="22"/>
      <c r="BJ17" s="22">
        <v>5.4163431951595301E-2</v>
      </c>
      <c r="BK17" s="22">
        <v>0.16110140554604799</v>
      </c>
      <c r="BL17" s="22">
        <v>7.1315026112750396E-2</v>
      </c>
      <c r="BM17" s="22"/>
      <c r="BN17" s="22">
        <v>0.24534057032155801</v>
      </c>
      <c r="BO17" s="22">
        <v>3.9043770362898599E-2</v>
      </c>
      <c r="BP17" s="22">
        <v>-2.6972984344871699E-2</v>
      </c>
      <c r="BQ17" s="22">
        <v>3.4785575502966702E-2</v>
      </c>
      <c r="BR17" s="22">
        <v>0.15189922946353099</v>
      </c>
      <c r="BS17" s="22">
        <v>0.15205584953224899</v>
      </c>
      <c r="BT17" s="22">
        <v>-1.0776653886442E-2</v>
      </c>
      <c r="BU17" s="22">
        <v>7.3919110275417393E-2</v>
      </c>
      <c r="BV17" s="22"/>
      <c r="BW17" s="22">
        <v>0.16376845234923401</v>
      </c>
      <c r="BX17" s="22">
        <v>0.11541010155520399</v>
      </c>
      <c r="BY17" s="22"/>
      <c r="BZ17" s="22">
        <v>0.13211904739968999</v>
      </c>
      <c r="CA17" s="22">
        <v>9.6414186583950401E-2</v>
      </c>
      <c r="CB17" s="22"/>
      <c r="CC17" s="22">
        <v>0.23139923859400599</v>
      </c>
      <c r="CD17" s="22">
        <v>-3.6715104014070099E-3</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171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158</v>
      </c>
      <c r="C9" s="14">
        <v>0.25361699173078001</v>
      </c>
      <c r="D9" s="14">
        <v>0.270167644883825</v>
      </c>
      <c r="E9" s="14">
        <v>0.236982687533141</v>
      </c>
      <c r="F9" s="14"/>
      <c r="G9" s="14">
        <v>0.180037077985337</v>
      </c>
      <c r="H9" s="14">
        <v>0.29697956043795798</v>
      </c>
      <c r="I9" s="14">
        <v>0.31412722516990699</v>
      </c>
      <c r="J9" s="14"/>
      <c r="K9" s="14">
        <v>0.29705537452429698</v>
      </c>
      <c r="L9" s="14">
        <v>0.25746404850954002</v>
      </c>
      <c r="M9" s="14">
        <v>0.23610332415823801</v>
      </c>
      <c r="N9" s="14">
        <v>0.196661739158038</v>
      </c>
      <c r="O9" s="14"/>
      <c r="P9" s="14">
        <v>0.16517841714836301</v>
      </c>
      <c r="Q9" s="14">
        <v>0.24823855460310901</v>
      </c>
      <c r="R9" s="14">
        <v>0.26491673740251798</v>
      </c>
      <c r="S9" s="14">
        <v>0.27773275199328501</v>
      </c>
      <c r="T9" s="14">
        <v>0.273854888339984</v>
      </c>
      <c r="U9" s="14"/>
      <c r="V9" s="14">
        <v>0.26917884155421101</v>
      </c>
      <c r="W9" s="14">
        <v>0.28410065494608899</v>
      </c>
      <c r="X9" s="14">
        <v>0.170316461052541</v>
      </c>
      <c r="Y9" s="14"/>
      <c r="Z9" s="14">
        <v>0.24630384627820101</v>
      </c>
      <c r="AA9" s="14">
        <v>0.25996223698013299</v>
      </c>
      <c r="AB9" s="14"/>
      <c r="AC9" s="14">
        <v>0.16640117598450099</v>
      </c>
      <c r="AD9" s="14">
        <v>0.20452402676829501</v>
      </c>
      <c r="AE9" s="14">
        <v>0.24067171207961099</v>
      </c>
      <c r="AF9" s="14">
        <v>0.32427154853359802</v>
      </c>
      <c r="AG9" s="14"/>
      <c r="AH9" s="14">
        <v>0.228891113554089</v>
      </c>
      <c r="AI9" s="14">
        <v>0.213722099313361</v>
      </c>
      <c r="AJ9" s="14">
        <v>0.29248091601328302</v>
      </c>
      <c r="AK9" s="14">
        <v>0.33930205939341002</v>
      </c>
      <c r="AL9" s="14"/>
      <c r="AM9" s="14">
        <v>0.20511095742787999</v>
      </c>
      <c r="AN9" s="14">
        <v>0.24781014518872499</v>
      </c>
      <c r="AO9" s="14">
        <v>0.25584010540735702</v>
      </c>
      <c r="AP9" s="14">
        <v>0.30352571111028698</v>
      </c>
      <c r="AQ9" s="14"/>
      <c r="AR9" s="14">
        <v>0.23799677822861101</v>
      </c>
      <c r="AS9" s="14">
        <v>0.30459873030607798</v>
      </c>
      <c r="AT9" s="14">
        <v>0.318761272396622</v>
      </c>
      <c r="AU9" s="14">
        <v>0.23751070189756701</v>
      </c>
      <c r="AV9" s="14"/>
      <c r="AW9" s="14">
        <v>0.14310461828120999</v>
      </c>
      <c r="AX9" s="14">
        <v>0.214425029061206</v>
      </c>
      <c r="AY9" s="14">
        <v>0.34052821690150598</v>
      </c>
      <c r="AZ9" s="14">
        <v>0.404135929241628</v>
      </c>
      <c r="BA9" s="14"/>
      <c r="BB9" s="14">
        <v>0.484642207385093</v>
      </c>
      <c r="BC9" s="14">
        <v>0.354719210607223</v>
      </c>
      <c r="BD9" s="14">
        <v>5.5578690724409699E-2</v>
      </c>
      <c r="BE9" s="14"/>
      <c r="BF9" s="14">
        <v>0.28469209277352397</v>
      </c>
      <c r="BG9" s="14">
        <v>0.187646884558518</v>
      </c>
      <c r="BH9" s="14">
        <v>0.29844752244779199</v>
      </c>
      <c r="BI9" s="14"/>
      <c r="BJ9" s="14">
        <v>0.27933690402524503</v>
      </c>
      <c r="BK9" s="14">
        <v>0.26989809211034499</v>
      </c>
      <c r="BL9" s="14">
        <v>0.20734862571211099</v>
      </c>
      <c r="BM9" s="14"/>
      <c r="BN9" s="14">
        <v>0.21823804117111201</v>
      </c>
      <c r="BO9" s="14">
        <v>0.26527016407913501</v>
      </c>
      <c r="BP9" s="14">
        <v>0.31307155310277601</v>
      </c>
      <c r="BQ9" s="14">
        <v>0.27230694889260998</v>
      </c>
      <c r="BR9" s="14">
        <v>0.28137398044687401</v>
      </c>
      <c r="BS9" s="14">
        <v>0.27833152324712102</v>
      </c>
      <c r="BT9" s="14">
        <v>0.207721691920423</v>
      </c>
      <c r="BU9" s="14">
        <v>0.27959371471014499</v>
      </c>
      <c r="BV9" s="14"/>
      <c r="BW9" s="14">
        <v>0.24118436693713499</v>
      </c>
      <c r="BX9" s="14">
        <v>0.263733773238576</v>
      </c>
      <c r="BY9" s="14"/>
      <c r="BZ9" s="14">
        <v>0.26081122459421502</v>
      </c>
      <c r="CA9" s="14">
        <v>0.27351899544536301</v>
      </c>
      <c r="CB9" s="14"/>
      <c r="CC9" s="14">
        <v>0.24416529430101799</v>
      </c>
      <c r="CD9" s="14">
        <v>0.289020878590311</v>
      </c>
    </row>
    <row r="10" spans="2:82" x14ac:dyDescent="0.25">
      <c r="B10" s="15" t="s">
        <v>159</v>
      </c>
      <c r="C10" s="14">
        <v>0.27739161115488697</v>
      </c>
      <c r="D10" s="14">
        <v>0.28945408229450298</v>
      </c>
      <c r="E10" s="14">
        <v>0.26560626992812603</v>
      </c>
      <c r="F10" s="14"/>
      <c r="G10" s="14">
        <v>0.27205574420543499</v>
      </c>
      <c r="H10" s="14">
        <v>0.28938714454826697</v>
      </c>
      <c r="I10" s="14">
        <v>0.26405562910092301</v>
      </c>
      <c r="J10" s="14"/>
      <c r="K10" s="14">
        <v>0.31007712642125501</v>
      </c>
      <c r="L10" s="14">
        <v>0.28180067810643</v>
      </c>
      <c r="M10" s="14">
        <v>0.24963443260240401</v>
      </c>
      <c r="N10" s="14">
        <v>0.24089307637766499</v>
      </c>
      <c r="O10" s="14"/>
      <c r="P10" s="14">
        <v>0.29243076169514998</v>
      </c>
      <c r="Q10" s="14">
        <v>0.29272697596671399</v>
      </c>
      <c r="R10" s="14">
        <v>0.26095382770200398</v>
      </c>
      <c r="S10" s="14">
        <v>0.28843076890927299</v>
      </c>
      <c r="T10" s="14">
        <v>0.25325493000650301</v>
      </c>
      <c r="U10" s="14"/>
      <c r="V10" s="14">
        <v>0.30615975179333199</v>
      </c>
      <c r="W10" s="14">
        <v>0.26672330976622599</v>
      </c>
      <c r="X10" s="14">
        <v>0.196453628353982</v>
      </c>
      <c r="Y10" s="14"/>
      <c r="Z10" s="14">
        <v>0.27180259862579198</v>
      </c>
      <c r="AA10" s="14">
        <v>0.28224091374687899</v>
      </c>
      <c r="AB10" s="14"/>
      <c r="AC10" s="14">
        <v>0.23296169832428801</v>
      </c>
      <c r="AD10" s="14">
        <v>0.24856268570954701</v>
      </c>
      <c r="AE10" s="14">
        <v>0.30216997748003899</v>
      </c>
      <c r="AF10" s="14">
        <v>0.29537714432640899</v>
      </c>
      <c r="AG10" s="14"/>
      <c r="AH10" s="14">
        <v>0.15855238866690399</v>
      </c>
      <c r="AI10" s="14">
        <v>0.27151444998295798</v>
      </c>
      <c r="AJ10" s="14">
        <v>0.29965800597013798</v>
      </c>
      <c r="AK10" s="14">
        <v>0.33785282149043</v>
      </c>
      <c r="AL10" s="14"/>
      <c r="AM10" s="14">
        <v>0.27287670468713898</v>
      </c>
      <c r="AN10" s="14">
        <v>0.24723702892396701</v>
      </c>
      <c r="AO10" s="14">
        <v>0.31670828200092999</v>
      </c>
      <c r="AP10" s="14">
        <v>0.303274528012627</v>
      </c>
      <c r="AQ10" s="14"/>
      <c r="AR10" s="14">
        <v>0.28042001082531698</v>
      </c>
      <c r="AS10" s="14">
        <v>0.31462896698734599</v>
      </c>
      <c r="AT10" s="14">
        <v>0.31826791324118803</v>
      </c>
      <c r="AU10" s="14">
        <v>0.231238715759121</v>
      </c>
      <c r="AV10" s="14"/>
      <c r="AW10" s="14">
        <v>0.200782085703617</v>
      </c>
      <c r="AX10" s="14">
        <v>0.275859019994665</v>
      </c>
      <c r="AY10" s="14">
        <v>0.31884092447131102</v>
      </c>
      <c r="AZ10" s="14">
        <v>0.31886427446099902</v>
      </c>
      <c r="BA10" s="14"/>
      <c r="BB10" s="14">
        <v>0.32131366296272601</v>
      </c>
      <c r="BC10" s="14">
        <v>0.38616892703063599</v>
      </c>
      <c r="BD10" s="14">
        <v>5.5708012039720103E-2</v>
      </c>
      <c r="BE10" s="14"/>
      <c r="BF10" s="14">
        <v>0.282912318436225</v>
      </c>
      <c r="BG10" s="14">
        <v>0.28002911318100698</v>
      </c>
      <c r="BH10" s="14">
        <v>0.29216319409591202</v>
      </c>
      <c r="BI10" s="14"/>
      <c r="BJ10" s="14">
        <v>0.27889239498208301</v>
      </c>
      <c r="BK10" s="14">
        <v>0.31967546208939701</v>
      </c>
      <c r="BL10" s="14">
        <v>0.26108534158300301</v>
      </c>
      <c r="BM10" s="14"/>
      <c r="BN10" s="14">
        <v>0.26721074065297901</v>
      </c>
      <c r="BO10" s="14">
        <v>0.272035837119457</v>
      </c>
      <c r="BP10" s="14">
        <v>0.26421969859413302</v>
      </c>
      <c r="BQ10" s="14">
        <v>0.21058203743405601</v>
      </c>
      <c r="BR10" s="14">
        <v>0.272736810420591</v>
      </c>
      <c r="BS10" s="14">
        <v>0.305053771737329</v>
      </c>
      <c r="BT10" s="14">
        <v>0.332138826500888</v>
      </c>
      <c r="BU10" s="14">
        <v>0.27041899754954302</v>
      </c>
      <c r="BV10" s="14"/>
      <c r="BW10" s="14">
        <v>0.28738550007323899</v>
      </c>
      <c r="BX10" s="14">
        <v>0.26925929860799602</v>
      </c>
      <c r="BY10" s="14"/>
      <c r="BZ10" s="14">
        <v>0.28108859223612798</v>
      </c>
      <c r="CA10" s="14">
        <v>0.29106960107256802</v>
      </c>
      <c r="CB10" s="14"/>
      <c r="CC10" s="14">
        <v>0.27699375607219401</v>
      </c>
      <c r="CD10" s="14">
        <v>0.29357846408468502</v>
      </c>
    </row>
    <row r="11" spans="2:82" x14ac:dyDescent="0.25">
      <c r="B11" s="15" t="s">
        <v>160</v>
      </c>
      <c r="C11" s="14">
        <v>0.24416915579846399</v>
      </c>
      <c r="D11" s="14">
        <v>0.214286255649421</v>
      </c>
      <c r="E11" s="14">
        <v>0.27363396703436399</v>
      </c>
      <c r="F11" s="14"/>
      <c r="G11" s="14">
        <v>0.25442796452405197</v>
      </c>
      <c r="H11" s="14">
        <v>0.224883701547019</v>
      </c>
      <c r="I11" s="14">
        <v>0.26224501346399398</v>
      </c>
      <c r="J11" s="14"/>
      <c r="K11" s="14">
        <v>0.22887536382757701</v>
      </c>
      <c r="L11" s="14">
        <v>0.226244815759784</v>
      </c>
      <c r="M11" s="14">
        <v>0.27090760324229402</v>
      </c>
      <c r="N11" s="14">
        <v>0.27190493101084301</v>
      </c>
      <c r="O11" s="14"/>
      <c r="P11" s="14">
        <v>0.311119368326708</v>
      </c>
      <c r="Q11" s="14">
        <v>0.19366621823362001</v>
      </c>
      <c r="R11" s="14">
        <v>0.267258334067976</v>
      </c>
      <c r="S11" s="14">
        <v>0.22050494377257099</v>
      </c>
      <c r="T11" s="14">
        <v>0.246960625134101</v>
      </c>
      <c r="U11" s="14"/>
      <c r="V11" s="14">
        <v>0.21688546436395101</v>
      </c>
      <c r="W11" s="14">
        <v>0.23750878197804001</v>
      </c>
      <c r="X11" s="14">
        <v>0.33921911618172401</v>
      </c>
      <c r="Y11" s="14"/>
      <c r="Z11" s="14">
        <v>0.242382905781309</v>
      </c>
      <c r="AA11" s="14">
        <v>0.24571899430625899</v>
      </c>
      <c r="AB11" s="14"/>
      <c r="AC11" s="14">
        <v>0.302763683965384</v>
      </c>
      <c r="AD11" s="14">
        <v>0.25764510319054001</v>
      </c>
      <c r="AE11" s="14">
        <v>0.234557174710918</v>
      </c>
      <c r="AF11" s="14">
        <v>0.22361591885427501</v>
      </c>
      <c r="AG11" s="14"/>
      <c r="AH11" s="14">
        <v>0.26895353610325001</v>
      </c>
      <c r="AI11" s="14">
        <v>0.270364295030668</v>
      </c>
      <c r="AJ11" s="14">
        <v>0.20240399316824101</v>
      </c>
      <c r="AK11" s="14">
        <v>0.19822865015521501</v>
      </c>
      <c r="AL11" s="14"/>
      <c r="AM11" s="14">
        <v>0.281975602127014</v>
      </c>
      <c r="AN11" s="14">
        <v>0.24936010728125399</v>
      </c>
      <c r="AO11" s="14">
        <v>0.21028584217167001</v>
      </c>
      <c r="AP11" s="14">
        <v>0.21322723200916299</v>
      </c>
      <c r="AQ11" s="14"/>
      <c r="AR11" s="14">
        <v>0.24422984324076899</v>
      </c>
      <c r="AS11" s="14">
        <v>0.19811541535020499</v>
      </c>
      <c r="AT11" s="14">
        <v>0.22834755996682499</v>
      </c>
      <c r="AU11" s="14">
        <v>0.26006693976054801</v>
      </c>
      <c r="AV11" s="14"/>
      <c r="AW11" s="14">
        <v>0.31011005965100602</v>
      </c>
      <c r="AX11" s="14">
        <v>0.248546729500978</v>
      </c>
      <c r="AY11" s="14">
        <v>0.21290551657696399</v>
      </c>
      <c r="AZ11" s="14">
        <v>0.15867262190633299</v>
      </c>
      <c r="BA11" s="14"/>
      <c r="BB11" s="14">
        <v>0.13331331125885101</v>
      </c>
      <c r="BC11" s="14">
        <v>0.18447819855821501</v>
      </c>
      <c r="BD11" s="14">
        <v>0.277674094414391</v>
      </c>
      <c r="BE11" s="14"/>
      <c r="BF11" s="14">
        <v>0.23531867445860399</v>
      </c>
      <c r="BG11" s="14">
        <v>0.28504715453263302</v>
      </c>
      <c r="BH11" s="14">
        <v>0.18513207293436901</v>
      </c>
      <c r="BI11" s="14"/>
      <c r="BJ11" s="14">
        <v>0.223971347636197</v>
      </c>
      <c r="BK11" s="14">
        <v>0.23526278544729201</v>
      </c>
      <c r="BL11" s="14">
        <v>0.25160239293317299</v>
      </c>
      <c r="BM11" s="14"/>
      <c r="BN11" s="14">
        <v>0.27460821123245399</v>
      </c>
      <c r="BO11" s="14">
        <v>0.209333089869849</v>
      </c>
      <c r="BP11" s="14">
        <v>0.278911498380289</v>
      </c>
      <c r="BQ11" s="14">
        <v>0.30838347347503298</v>
      </c>
      <c r="BR11" s="14">
        <v>0.20906916144461599</v>
      </c>
      <c r="BS11" s="14">
        <v>0.22424027142434</v>
      </c>
      <c r="BT11" s="14">
        <v>0.243681184574987</v>
      </c>
      <c r="BU11" s="14">
        <v>0.20399338939032999</v>
      </c>
      <c r="BV11" s="14"/>
      <c r="BW11" s="14">
        <v>0.23099671973531499</v>
      </c>
      <c r="BX11" s="14">
        <v>0.25488794284369198</v>
      </c>
      <c r="BY11" s="14"/>
      <c r="BZ11" s="14">
        <v>0.24432667676563999</v>
      </c>
      <c r="CA11" s="14">
        <v>0.22272560020780099</v>
      </c>
      <c r="CB11" s="14"/>
      <c r="CC11" s="14">
        <v>0.233502938169006</v>
      </c>
      <c r="CD11" s="14">
        <v>0.238488777655714</v>
      </c>
    </row>
    <row r="12" spans="2:82" x14ac:dyDescent="0.25">
      <c r="B12" s="15" t="s">
        <v>161</v>
      </c>
      <c r="C12" s="14">
        <v>0.104814330346145</v>
      </c>
      <c r="D12" s="14">
        <v>0.105988152833989</v>
      </c>
      <c r="E12" s="14">
        <v>0.103745223266982</v>
      </c>
      <c r="F12" s="14"/>
      <c r="G12" s="14">
        <v>0.14724868123403601</v>
      </c>
      <c r="H12" s="14">
        <v>7.5391666013461006E-2</v>
      </c>
      <c r="I12" s="14">
        <v>7.8758428019344406E-2</v>
      </c>
      <c r="J12" s="14"/>
      <c r="K12" s="14">
        <v>8.9796833258018099E-2</v>
      </c>
      <c r="L12" s="14">
        <v>0.12615378375250699</v>
      </c>
      <c r="M12" s="14">
        <v>0.11638205423942299</v>
      </c>
      <c r="N12" s="14">
        <v>9.6971174308219402E-2</v>
      </c>
      <c r="O12" s="14"/>
      <c r="P12" s="14">
        <v>0.113912694909694</v>
      </c>
      <c r="Q12" s="14">
        <v>0.12444755312183101</v>
      </c>
      <c r="R12" s="14">
        <v>0.102164706855483</v>
      </c>
      <c r="S12" s="14">
        <v>9.4189866894438007E-2</v>
      </c>
      <c r="T12" s="14">
        <v>0.101181558146409</v>
      </c>
      <c r="U12" s="14"/>
      <c r="V12" s="14">
        <v>0.114437504776808</v>
      </c>
      <c r="W12" s="14">
        <v>0.102320444459936</v>
      </c>
      <c r="X12" s="14">
        <v>7.6568437876063905E-2</v>
      </c>
      <c r="Y12" s="14"/>
      <c r="Z12" s="14">
        <v>0.12228667136459501</v>
      </c>
      <c r="AA12" s="14">
        <v>8.9654466569159694E-2</v>
      </c>
      <c r="AB12" s="14"/>
      <c r="AC12" s="14">
        <v>0.11038000225898199</v>
      </c>
      <c r="AD12" s="14">
        <v>0.100355014883275</v>
      </c>
      <c r="AE12" s="14">
        <v>0.11842940533570399</v>
      </c>
      <c r="AF12" s="14">
        <v>9.7490257612913495E-2</v>
      </c>
      <c r="AG12" s="14"/>
      <c r="AH12" s="14">
        <v>0.116689811957364</v>
      </c>
      <c r="AI12" s="14">
        <v>0.10608817404139199</v>
      </c>
      <c r="AJ12" s="14">
        <v>0.118437138151925</v>
      </c>
      <c r="AK12" s="14">
        <v>7.6263751835849297E-2</v>
      </c>
      <c r="AL12" s="14"/>
      <c r="AM12" s="14">
        <v>9.7464785305521606E-2</v>
      </c>
      <c r="AN12" s="14">
        <v>0.16474771846127501</v>
      </c>
      <c r="AO12" s="14">
        <v>0.118096486126921</v>
      </c>
      <c r="AP12" s="14">
        <v>8.9900639194243501E-2</v>
      </c>
      <c r="AQ12" s="14"/>
      <c r="AR12" s="14">
        <v>0.111908694764617</v>
      </c>
      <c r="AS12" s="14">
        <v>0.108048120056897</v>
      </c>
      <c r="AT12" s="14">
        <v>6.7345383418470697E-2</v>
      </c>
      <c r="AU12" s="14">
        <v>0.114704214681401</v>
      </c>
      <c r="AV12" s="14"/>
      <c r="AW12" s="14">
        <v>9.7658656936805796E-2</v>
      </c>
      <c r="AX12" s="14">
        <v>0.136389998903507</v>
      </c>
      <c r="AY12" s="14">
        <v>8.1719613114896797E-2</v>
      </c>
      <c r="AZ12" s="14">
        <v>5.4453314413688197E-2</v>
      </c>
      <c r="BA12" s="14"/>
      <c r="BB12" s="14">
        <v>4.0283705813249998E-2</v>
      </c>
      <c r="BC12" s="14">
        <v>3.2309384934067098E-2</v>
      </c>
      <c r="BD12" s="14">
        <v>0.13813993016922199</v>
      </c>
      <c r="BE12" s="14"/>
      <c r="BF12" s="14">
        <v>0.109915101379532</v>
      </c>
      <c r="BG12" s="14">
        <v>0.100535154708654</v>
      </c>
      <c r="BH12" s="14">
        <v>0.10390259008347499</v>
      </c>
      <c r="BI12" s="14"/>
      <c r="BJ12" s="14">
        <v>0.1236781024754</v>
      </c>
      <c r="BK12" s="14">
        <v>8.5750383028927096E-2</v>
      </c>
      <c r="BL12" s="14">
        <v>0.112326904862462</v>
      </c>
      <c r="BM12" s="14"/>
      <c r="BN12" s="14">
        <v>0.102105235001776</v>
      </c>
      <c r="BO12" s="14">
        <v>0.13647495731005699</v>
      </c>
      <c r="BP12" s="14">
        <v>8.7528375368684103E-2</v>
      </c>
      <c r="BQ12" s="14">
        <v>9.8728788516834406E-2</v>
      </c>
      <c r="BR12" s="14">
        <v>0.12247896132626999</v>
      </c>
      <c r="BS12" s="14">
        <v>8.7991995980320106E-2</v>
      </c>
      <c r="BT12" s="14">
        <v>0.12639024854825601</v>
      </c>
      <c r="BU12" s="14">
        <v>0.10779420532681</v>
      </c>
      <c r="BV12" s="14"/>
      <c r="BW12" s="14">
        <v>0.121050946536313</v>
      </c>
      <c r="BX12" s="14">
        <v>9.1602132507935294E-2</v>
      </c>
      <c r="BY12" s="14"/>
      <c r="BZ12" s="14">
        <v>9.8378399560858906E-2</v>
      </c>
      <c r="CA12" s="14">
        <v>0.12641304838939599</v>
      </c>
      <c r="CB12" s="14"/>
      <c r="CC12" s="14">
        <v>0.117905900089428</v>
      </c>
      <c r="CD12" s="14">
        <v>0.100055442079042</v>
      </c>
    </row>
    <row r="13" spans="2:82" x14ac:dyDescent="0.25">
      <c r="B13" s="15" t="s">
        <v>162</v>
      </c>
      <c r="C13" s="14">
        <v>8.2089472595887003E-2</v>
      </c>
      <c r="D13" s="14">
        <v>7.9287930897682601E-2</v>
      </c>
      <c r="E13" s="14">
        <v>8.4973026251428593E-2</v>
      </c>
      <c r="F13" s="14"/>
      <c r="G13" s="14">
        <v>9.7889579385929307E-2</v>
      </c>
      <c r="H13" s="14">
        <v>8.2772976139134299E-2</v>
      </c>
      <c r="I13" s="14">
        <v>4.9081042903474897E-2</v>
      </c>
      <c r="J13" s="14"/>
      <c r="K13" s="14">
        <v>5.3965711257591503E-2</v>
      </c>
      <c r="L13" s="14">
        <v>7.4591389015600404E-2</v>
      </c>
      <c r="M13" s="14">
        <v>9.8027191173174197E-2</v>
      </c>
      <c r="N13" s="14">
        <v>0.11791048474331201</v>
      </c>
      <c r="O13" s="14"/>
      <c r="P13" s="14">
        <v>8.1942901916793501E-2</v>
      </c>
      <c r="Q13" s="14">
        <v>9.1073128939914497E-2</v>
      </c>
      <c r="R13" s="14">
        <v>8.2822973009532896E-2</v>
      </c>
      <c r="S13" s="14">
        <v>8.2857307096206395E-2</v>
      </c>
      <c r="T13" s="14">
        <v>7.14057594044928E-2</v>
      </c>
      <c r="U13" s="14"/>
      <c r="V13" s="14">
        <v>7.3604976733890201E-2</v>
      </c>
      <c r="W13" s="14">
        <v>7.5479119881184595E-2</v>
      </c>
      <c r="X13" s="14">
        <v>0.11659519059097299</v>
      </c>
      <c r="Y13" s="14"/>
      <c r="Z13" s="14">
        <v>8.8265280403214894E-2</v>
      </c>
      <c r="AA13" s="14">
        <v>7.6731037514230396E-2</v>
      </c>
      <c r="AB13" s="14"/>
      <c r="AC13" s="14">
        <v>0.13243520715870499</v>
      </c>
      <c r="AD13" s="14">
        <v>0.12939525419348799</v>
      </c>
      <c r="AE13" s="14">
        <v>6.6465670311503106E-2</v>
      </c>
      <c r="AF13" s="14">
        <v>4.6086852925008297E-2</v>
      </c>
      <c r="AG13" s="14"/>
      <c r="AH13" s="14">
        <v>0.135118324151242</v>
      </c>
      <c r="AI13" s="14">
        <v>9.2292834063207596E-2</v>
      </c>
      <c r="AJ13" s="14">
        <v>7.0105123180237303E-2</v>
      </c>
      <c r="AK13" s="14">
        <v>3.8003197403073098E-2</v>
      </c>
      <c r="AL13" s="14"/>
      <c r="AM13" s="14">
        <v>0.107030390383534</v>
      </c>
      <c r="AN13" s="14">
        <v>7.8038848749377596E-2</v>
      </c>
      <c r="AO13" s="14">
        <v>7.0172370932771996E-2</v>
      </c>
      <c r="AP13" s="14">
        <v>6.3564467137736294E-2</v>
      </c>
      <c r="AQ13" s="14"/>
      <c r="AR13" s="14">
        <v>8.7144281188600903E-2</v>
      </c>
      <c r="AS13" s="14">
        <v>5.8552644596544398E-2</v>
      </c>
      <c r="AT13" s="14">
        <v>6.1206309310911998E-2</v>
      </c>
      <c r="AU13" s="14">
        <v>0.110129189157379</v>
      </c>
      <c r="AV13" s="14"/>
      <c r="AW13" s="14">
        <v>0.18389441790348801</v>
      </c>
      <c r="AX13" s="14">
        <v>7.9826905876237697E-2</v>
      </c>
      <c r="AY13" s="14">
        <v>2.6013942044341001E-2</v>
      </c>
      <c r="AZ13" s="14">
        <v>6.3873859977351496E-2</v>
      </c>
      <c r="BA13" s="14"/>
      <c r="BB13" s="14">
        <v>1.7504023602747099E-2</v>
      </c>
      <c r="BC13" s="14">
        <v>3.1985365883708802E-2</v>
      </c>
      <c r="BD13" s="14">
        <v>0.34390594705486199</v>
      </c>
      <c r="BE13" s="14"/>
      <c r="BF13" s="14">
        <v>6.7264327514069605E-2</v>
      </c>
      <c r="BG13" s="14">
        <v>9.1118059432379106E-2</v>
      </c>
      <c r="BH13" s="14">
        <v>9.8283296887140603E-2</v>
      </c>
      <c r="BI13" s="14"/>
      <c r="BJ13" s="14">
        <v>7.1162366178186498E-2</v>
      </c>
      <c r="BK13" s="14">
        <v>5.5331562648245597E-2</v>
      </c>
      <c r="BL13" s="14">
        <v>0.12816746417111999</v>
      </c>
      <c r="BM13" s="14"/>
      <c r="BN13" s="14">
        <v>9.8887595045151599E-2</v>
      </c>
      <c r="BO13" s="14">
        <v>9.38573789100067E-2</v>
      </c>
      <c r="BP13" s="14">
        <v>4.8063873250024598E-2</v>
      </c>
      <c r="BQ13" s="14">
        <v>8.5431221858771403E-2</v>
      </c>
      <c r="BR13" s="14">
        <v>6.7822143513985994E-2</v>
      </c>
      <c r="BS13" s="14">
        <v>6.7624005795326403E-2</v>
      </c>
      <c r="BT13" s="14">
        <v>8.0849094145770503E-2</v>
      </c>
      <c r="BU13" s="14">
        <v>8.4523278114505496E-2</v>
      </c>
      <c r="BV13" s="14"/>
      <c r="BW13" s="14">
        <v>8.7137840658513793E-2</v>
      </c>
      <c r="BX13" s="14">
        <v>7.7981471469154906E-2</v>
      </c>
      <c r="BY13" s="14"/>
      <c r="BZ13" s="14">
        <v>8.7112337522384495E-2</v>
      </c>
      <c r="CA13" s="14">
        <v>7.1001342354401697E-2</v>
      </c>
      <c r="CB13" s="14"/>
      <c r="CC13" s="14">
        <v>0.101549459984797</v>
      </c>
      <c r="CD13" s="14">
        <v>5.8525018310258803E-2</v>
      </c>
    </row>
    <row r="14" spans="2:82" x14ac:dyDescent="0.25">
      <c r="B14" s="15" t="s">
        <v>163</v>
      </c>
      <c r="C14" s="14">
        <v>3.79184383738361E-2</v>
      </c>
      <c r="D14" s="14">
        <v>4.0815933440579398E-2</v>
      </c>
      <c r="E14" s="14">
        <v>3.50588259859584E-2</v>
      </c>
      <c r="F14" s="14"/>
      <c r="G14" s="14">
        <v>4.8340952665211698E-2</v>
      </c>
      <c r="H14" s="14">
        <v>3.0584951314160599E-2</v>
      </c>
      <c r="I14" s="14">
        <v>3.1732661342356798E-2</v>
      </c>
      <c r="J14" s="14"/>
      <c r="K14" s="14">
        <v>2.0229590711260698E-2</v>
      </c>
      <c r="L14" s="14">
        <v>3.3745284856138799E-2</v>
      </c>
      <c r="M14" s="14">
        <v>2.8945394584466998E-2</v>
      </c>
      <c r="N14" s="14">
        <v>7.5658594401923907E-2</v>
      </c>
      <c r="O14" s="14"/>
      <c r="P14" s="14">
        <v>3.5415856003290898E-2</v>
      </c>
      <c r="Q14" s="14">
        <v>4.9847569134811601E-2</v>
      </c>
      <c r="R14" s="14">
        <v>2.1883420962484999E-2</v>
      </c>
      <c r="S14" s="14">
        <v>3.6284361334226703E-2</v>
      </c>
      <c r="T14" s="14">
        <v>5.3342238968509703E-2</v>
      </c>
      <c r="U14" s="14"/>
      <c r="V14" s="14">
        <v>1.9733460777808499E-2</v>
      </c>
      <c r="W14" s="14">
        <v>3.3867688968524101E-2</v>
      </c>
      <c r="X14" s="14">
        <v>0.100847165944717</v>
      </c>
      <c r="Y14" s="14"/>
      <c r="Z14" s="14">
        <v>2.8958697546888099E-2</v>
      </c>
      <c r="AA14" s="14">
        <v>4.5692350883338798E-2</v>
      </c>
      <c r="AB14" s="14"/>
      <c r="AC14" s="14">
        <v>5.5058232308140498E-2</v>
      </c>
      <c r="AD14" s="14">
        <v>5.9517915254856099E-2</v>
      </c>
      <c r="AE14" s="14">
        <v>3.7706060082224303E-2</v>
      </c>
      <c r="AF14" s="14">
        <v>1.31582777477957E-2</v>
      </c>
      <c r="AG14" s="14"/>
      <c r="AH14" s="14">
        <v>9.1794825567150906E-2</v>
      </c>
      <c r="AI14" s="14">
        <v>4.60181475684137E-2</v>
      </c>
      <c r="AJ14" s="14">
        <v>1.6914823516176101E-2</v>
      </c>
      <c r="AK14" s="14">
        <v>1.03495197220232E-2</v>
      </c>
      <c r="AL14" s="14"/>
      <c r="AM14" s="14">
        <v>3.5541560068911002E-2</v>
      </c>
      <c r="AN14" s="14">
        <v>1.2806151395401E-2</v>
      </c>
      <c r="AO14" s="14">
        <v>2.88969133603512E-2</v>
      </c>
      <c r="AP14" s="14">
        <v>2.6507422535943501E-2</v>
      </c>
      <c r="AQ14" s="14"/>
      <c r="AR14" s="14">
        <v>3.8300391752086098E-2</v>
      </c>
      <c r="AS14" s="14">
        <v>1.6056122702930699E-2</v>
      </c>
      <c r="AT14" s="14">
        <v>6.0715616659821198E-3</v>
      </c>
      <c r="AU14" s="14">
        <v>4.6350238743984397E-2</v>
      </c>
      <c r="AV14" s="14"/>
      <c r="AW14" s="14">
        <v>6.4450161523873103E-2</v>
      </c>
      <c r="AX14" s="14">
        <v>4.4952316663406197E-2</v>
      </c>
      <c r="AY14" s="14">
        <v>1.9991786890981699E-2</v>
      </c>
      <c r="AZ14" s="14">
        <v>0</v>
      </c>
      <c r="BA14" s="14"/>
      <c r="BB14" s="14">
        <v>2.94308897733372E-3</v>
      </c>
      <c r="BC14" s="14">
        <v>1.03389129861496E-2</v>
      </c>
      <c r="BD14" s="14">
        <v>0.12899332559739601</v>
      </c>
      <c r="BE14" s="14"/>
      <c r="BF14" s="14">
        <v>1.9897485438044701E-2</v>
      </c>
      <c r="BG14" s="14">
        <v>5.56236335868079E-2</v>
      </c>
      <c r="BH14" s="14">
        <v>2.2071323551311601E-2</v>
      </c>
      <c r="BI14" s="14"/>
      <c r="BJ14" s="14">
        <v>2.2958884702889201E-2</v>
      </c>
      <c r="BK14" s="14">
        <v>3.4081714675793302E-2</v>
      </c>
      <c r="BL14" s="14">
        <v>3.94692707381308E-2</v>
      </c>
      <c r="BM14" s="14"/>
      <c r="BN14" s="14">
        <v>3.8950176896527799E-2</v>
      </c>
      <c r="BO14" s="14">
        <v>2.3028572711496199E-2</v>
      </c>
      <c r="BP14" s="14">
        <v>8.2050013040928706E-3</v>
      </c>
      <c r="BQ14" s="14">
        <v>2.4567529822694899E-2</v>
      </c>
      <c r="BR14" s="14">
        <v>4.6518942847662399E-2</v>
      </c>
      <c r="BS14" s="14">
        <v>3.6758431815563403E-2</v>
      </c>
      <c r="BT14" s="14">
        <v>9.2189543096749E-3</v>
      </c>
      <c r="BU14" s="14">
        <v>5.36764149086668E-2</v>
      </c>
      <c r="BV14" s="14"/>
      <c r="BW14" s="14">
        <v>3.2244626059483701E-2</v>
      </c>
      <c r="BX14" s="14">
        <v>4.2535381332646199E-2</v>
      </c>
      <c r="BY14" s="14"/>
      <c r="BZ14" s="14">
        <v>2.8282769320774101E-2</v>
      </c>
      <c r="CA14" s="14">
        <v>1.5271412530470501E-2</v>
      </c>
      <c r="CB14" s="14"/>
      <c r="CC14" s="14">
        <v>2.58826513835567E-2</v>
      </c>
      <c r="CD14" s="14">
        <v>2.03314192799884E-2</v>
      </c>
    </row>
    <row r="15" spans="2:82" x14ac:dyDescent="0.25">
      <c r="B15" s="15" t="s">
        <v>164</v>
      </c>
      <c r="C15" s="21">
        <v>0.53100860288566798</v>
      </c>
      <c r="D15" s="21">
        <v>0.55962172717832803</v>
      </c>
      <c r="E15" s="21">
        <v>0.50258895746126697</v>
      </c>
      <c r="F15" s="21"/>
      <c r="G15" s="21">
        <v>0.45209282219077201</v>
      </c>
      <c r="H15" s="21">
        <v>0.58636670498622501</v>
      </c>
      <c r="I15" s="21">
        <v>0.57818285427083005</v>
      </c>
      <c r="J15" s="21"/>
      <c r="K15" s="21">
        <v>0.60713250094555204</v>
      </c>
      <c r="L15" s="21">
        <v>0.53926472661597002</v>
      </c>
      <c r="M15" s="21">
        <v>0.48573775676064201</v>
      </c>
      <c r="N15" s="21">
        <v>0.43755481553570302</v>
      </c>
      <c r="O15" s="21"/>
      <c r="P15" s="21">
        <v>0.45760917884351299</v>
      </c>
      <c r="Q15" s="21">
        <v>0.54096553056982299</v>
      </c>
      <c r="R15" s="21">
        <v>0.52587056510452201</v>
      </c>
      <c r="S15" s="21">
        <v>0.56616352090255795</v>
      </c>
      <c r="T15" s="21">
        <v>0.52710981834648696</v>
      </c>
      <c r="U15" s="21"/>
      <c r="V15" s="21">
        <v>0.575338593347542</v>
      </c>
      <c r="W15" s="21">
        <v>0.55082396471231498</v>
      </c>
      <c r="X15" s="21">
        <v>0.366770089406523</v>
      </c>
      <c r="Y15" s="21"/>
      <c r="Z15" s="21">
        <v>0.51810644490399305</v>
      </c>
      <c r="AA15" s="21">
        <v>0.54220315072701197</v>
      </c>
      <c r="AB15" s="21"/>
      <c r="AC15" s="21">
        <v>0.39936287430878797</v>
      </c>
      <c r="AD15" s="21">
        <v>0.45308671247784099</v>
      </c>
      <c r="AE15" s="21">
        <v>0.54284168955964995</v>
      </c>
      <c r="AF15" s="21">
        <v>0.61964869286000801</v>
      </c>
      <c r="AG15" s="21"/>
      <c r="AH15" s="21">
        <v>0.387443502220993</v>
      </c>
      <c r="AI15" s="21">
        <v>0.48523654929631899</v>
      </c>
      <c r="AJ15" s="21">
        <v>0.592138921983421</v>
      </c>
      <c r="AK15" s="21">
        <v>0.67715488088384002</v>
      </c>
      <c r="AL15" s="21"/>
      <c r="AM15" s="21">
        <v>0.47798766211501997</v>
      </c>
      <c r="AN15" s="21">
        <v>0.495047174112692</v>
      </c>
      <c r="AO15" s="21">
        <v>0.57254838740828595</v>
      </c>
      <c r="AP15" s="21">
        <v>0.60680023912291403</v>
      </c>
      <c r="AQ15" s="21"/>
      <c r="AR15" s="21">
        <v>0.51841678905392796</v>
      </c>
      <c r="AS15" s="21">
        <v>0.61922769729342297</v>
      </c>
      <c r="AT15" s="21">
        <v>0.63702918563780997</v>
      </c>
      <c r="AU15" s="21">
        <v>0.46874941765668798</v>
      </c>
      <c r="AV15" s="21"/>
      <c r="AW15" s="21">
        <v>0.34388670398482701</v>
      </c>
      <c r="AX15" s="21">
        <v>0.49028404905587197</v>
      </c>
      <c r="AY15" s="21">
        <v>0.65936914137281599</v>
      </c>
      <c r="AZ15" s="21">
        <v>0.72300020370262796</v>
      </c>
      <c r="BA15" s="21"/>
      <c r="BB15" s="21">
        <v>0.80595587034781802</v>
      </c>
      <c r="BC15" s="21">
        <v>0.74088813763785899</v>
      </c>
      <c r="BD15" s="21">
        <v>0.11128670276413</v>
      </c>
      <c r="BE15" s="21"/>
      <c r="BF15" s="21">
        <v>0.56760441120974903</v>
      </c>
      <c r="BG15" s="21">
        <v>0.46767599773952501</v>
      </c>
      <c r="BH15" s="21">
        <v>0.59061071654370401</v>
      </c>
      <c r="BI15" s="21"/>
      <c r="BJ15" s="21">
        <v>0.55822929900732798</v>
      </c>
      <c r="BK15" s="21">
        <v>0.589573554199742</v>
      </c>
      <c r="BL15" s="21">
        <v>0.468433967295114</v>
      </c>
      <c r="BM15" s="21"/>
      <c r="BN15" s="21">
        <v>0.48544878182409101</v>
      </c>
      <c r="BO15" s="21">
        <v>0.53730600119859195</v>
      </c>
      <c r="BP15" s="21">
        <v>0.57729125169690898</v>
      </c>
      <c r="BQ15" s="21">
        <v>0.48288898632666699</v>
      </c>
      <c r="BR15" s="21">
        <v>0.55411079086746495</v>
      </c>
      <c r="BS15" s="21">
        <v>0.58338529498445002</v>
      </c>
      <c r="BT15" s="21">
        <v>0.539860518421311</v>
      </c>
      <c r="BU15" s="21">
        <v>0.55001271225968895</v>
      </c>
      <c r="BV15" s="21"/>
      <c r="BW15" s="21">
        <v>0.52856986701037501</v>
      </c>
      <c r="BX15" s="21">
        <v>0.53299307184657196</v>
      </c>
      <c r="BY15" s="21"/>
      <c r="BZ15" s="21">
        <v>0.54189981683034305</v>
      </c>
      <c r="CA15" s="21">
        <v>0.56458859651793103</v>
      </c>
      <c r="CB15" s="21"/>
      <c r="CC15" s="21">
        <v>0.52115905037321197</v>
      </c>
      <c r="CD15" s="21">
        <v>0.58259934267499702</v>
      </c>
    </row>
    <row r="16" spans="2:82" x14ac:dyDescent="0.25">
      <c r="B16" s="15" t="s">
        <v>165</v>
      </c>
      <c r="C16" s="21">
        <v>0.18690380294203199</v>
      </c>
      <c r="D16" s="21">
        <v>0.18527608373167201</v>
      </c>
      <c r="E16" s="21">
        <v>0.18871824951841101</v>
      </c>
      <c r="F16" s="21"/>
      <c r="G16" s="21">
        <v>0.24513826061996499</v>
      </c>
      <c r="H16" s="21">
        <v>0.15816464215259499</v>
      </c>
      <c r="I16" s="21">
        <v>0.127839470922819</v>
      </c>
      <c r="J16" s="21"/>
      <c r="K16" s="21">
        <v>0.14376254451560999</v>
      </c>
      <c r="L16" s="21">
        <v>0.20074517276810699</v>
      </c>
      <c r="M16" s="21">
        <v>0.21440924541259701</v>
      </c>
      <c r="N16" s="21">
        <v>0.214881659051531</v>
      </c>
      <c r="O16" s="21"/>
      <c r="P16" s="21">
        <v>0.19585559682648801</v>
      </c>
      <c r="Q16" s="21">
        <v>0.21552068206174499</v>
      </c>
      <c r="R16" s="21">
        <v>0.18498767986501599</v>
      </c>
      <c r="S16" s="21">
        <v>0.17704717399064401</v>
      </c>
      <c r="T16" s="21">
        <v>0.17258731755090201</v>
      </c>
      <c r="U16" s="21"/>
      <c r="V16" s="21">
        <v>0.188042481510698</v>
      </c>
      <c r="W16" s="21">
        <v>0.17779956434112101</v>
      </c>
      <c r="X16" s="21">
        <v>0.193163628467037</v>
      </c>
      <c r="Y16" s="21"/>
      <c r="Z16" s="21">
        <v>0.21055195176781</v>
      </c>
      <c r="AA16" s="21">
        <v>0.16638550408339001</v>
      </c>
      <c r="AB16" s="21"/>
      <c r="AC16" s="21">
        <v>0.242815209417687</v>
      </c>
      <c r="AD16" s="21">
        <v>0.22975026907676299</v>
      </c>
      <c r="AE16" s="21">
        <v>0.184895075647208</v>
      </c>
      <c r="AF16" s="21">
        <v>0.14357711053792199</v>
      </c>
      <c r="AG16" s="21"/>
      <c r="AH16" s="21">
        <v>0.25180813610860597</v>
      </c>
      <c r="AI16" s="21">
        <v>0.19838100810459899</v>
      </c>
      <c r="AJ16" s="21">
        <v>0.18854226133216201</v>
      </c>
      <c r="AK16" s="21">
        <v>0.114266949238922</v>
      </c>
      <c r="AL16" s="21"/>
      <c r="AM16" s="21">
        <v>0.20449517568905601</v>
      </c>
      <c r="AN16" s="21">
        <v>0.242786567210653</v>
      </c>
      <c r="AO16" s="21">
        <v>0.18826885705969301</v>
      </c>
      <c r="AP16" s="21">
        <v>0.15346510633197999</v>
      </c>
      <c r="AQ16" s="21"/>
      <c r="AR16" s="21">
        <v>0.199052975953217</v>
      </c>
      <c r="AS16" s="21">
        <v>0.16660076465344101</v>
      </c>
      <c r="AT16" s="21">
        <v>0.12855169272938299</v>
      </c>
      <c r="AU16" s="21">
        <v>0.22483340383877901</v>
      </c>
      <c r="AV16" s="21"/>
      <c r="AW16" s="21">
        <v>0.28155307484029402</v>
      </c>
      <c r="AX16" s="21">
        <v>0.21621690477974401</v>
      </c>
      <c r="AY16" s="21">
        <v>0.10773355515923801</v>
      </c>
      <c r="AZ16" s="21">
        <v>0.11832717439104</v>
      </c>
      <c r="BA16" s="21"/>
      <c r="BB16" s="21">
        <v>5.7787729415997101E-2</v>
      </c>
      <c r="BC16" s="21">
        <v>6.42947508177759E-2</v>
      </c>
      <c r="BD16" s="21">
        <v>0.48204587722408399</v>
      </c>
      <c r="BE16" s="21"/>
      <c r="BF16" s="21">
        <v>0.177179428893602</v>
      </c>
      <c r="BG16" s="21">
        <v>0.19165321414103401</v>
      </c>
      <c r="BH16" s="21">
        <v>0.20218588697061499</v>
      </c>
      <c r="BI16" s="21"/>
      <c r="BJ16" s="21">
        <v>0.19484046865358601</v>
      </c>
      <c r="BK16" s="21">
        <v>0.141081945677173</v>
      </c>
      <c r="BL16" s="21">
        <v>0.24049436903358201</v>
      </c>
      <c r="BM16" s="21"/>
      <c r="BN16" s="21">
        <v>0.200992830046927</v>
      </c>
      <c r="BO16" s="21">
        <v>0.23033233622006299</v>
      </c>
      <c r="BP16" s="21">
        <v>0.135592248618709</v>
      </c>
      <c r="BQ16" s="21">
        <v>0.184160010375606</v>
      </c>
      <c r="BR16" s="21">
        <v>0.190301104840256</v>
      </c>
      <c r="BS16" s="21">
        <v>0.155616001775646</v>
      </c>
      <c r="BT16" s="21">
        <v>0.207239342694027</v>
      </c>
      <c r="BU16" s="21">
        <v>0.192317483441315</v>
      </c>
      <c r="BV16" s="21"/>
      <c r="BW16" s="21">
        <v>0.208188787194827</v>
      </c>
      <c r="BX16" s="21">
        <v>0.16958360397708999</v>
      </c>
      <c r="BY16" s="21"/>
      <c r="BZ16" s="21">
        <v>0.18549073708324301</v>
      </c>
      <c r="CA16" s="21">
        <v>0.19741439074379799</v>
      </c>
      <c r="CB16" s="21"/>
      <c r="CC16" s="21">
        <v>0.219455360074226</v>
      </c>
      <c r="CD16" s="21">
        <v>0.15858046038930099</v>
      </c>
    </row>
    <row r="17" spans="2:82" x14ac:dyDescent="0.25">
      <c r="B17" s="15" t="s">
        <v>166</v>
      </c>
      <c r="C17" s="22">
        <v>0.34410479994363502</v>
      </c>
      <c r="D17" s="22">
        <v>0.374345643446656</v>
      </c>
      <c r="E17" s="22">
        <v>0.31387070794285599</v>
      </c>
      <c r="F17" s="22"/>
      <c r="G17" s="22">
        <v>0.20695456157080699</v>
      </c>
      <c r="H17" s="22">
        <v>0.42820206283362999</v>
      </c>
      <c r="I17" s="22">
        <v>0.45034338334801</v>
      </c>
      <c r="J17" s="22"/>
      <c r="K17" s="22">
        <v>0.463369956429943</v>
      </c>
      <c r="L17" s="22">
        <v>0.33851955384786198</v>
      </c>
      <c r="M17" s="22">
        <v>0.27132851134804498</v>
      </c>
      <c r="N17" s="22">
        <v>0.22267315648417199</v>
      </c>
      <c r="O17" s="22"/>
      <c r="P17" s="22">
        <v>0.26175358201702498</v>
      </c>
      <c r="Q17" s="22">
        <v>0.32544484850807698</v>
      </c>
      <c r="R17" s="22">
        <v>0.34088288523950599</v>
      </c>
      <c r="S17" s="22">
        <v>0.38911634691191399</v>
      </c>
      <c r="T17" s="22">
        <v>0.354522500795585</v>
      </c>
      <c r="U17" s="22"/>
      <c r="V17" s="22">
        <v>0.38729611183684398</v>
      </c>
      <c r="W17" s="22">
        <v>0.373024400371194</v>
      </c>
      <c r="X17" s="22">
        <v>0.17360646093948601</v>
      </c>
      <c r="Y17" s="22"/>
      <c r="Z17" s="22">
        <v>0.30755449313618199</v>
      </c>
      <c r="AA17" s="22">
        <v>0.37581764664362199</v>
      </c>
      <c r="AB17" s="22"/>
      <c r="AC17" s="22">
        <v>0.156547664891102</v>
      </c>
      <c r="AD17" s="22">
        <v>0.223336443401078</v>
      </c>
      <c r="AE17" s="22">
        <v>0.35794661391244298</v>
      </c>
      <c r="AF17" s="22">
        <v>0.47607158232208602</v>
      </c>
      <c r="AG17" s="22"/>
      <c r="AH17" s="22">
        <v>0.135635366112388</v>
      </c>
      <c r="AI17" s="22">
        <v>0.28685554119171902</v>
      </c>
      <c r="AJ17" s="22">
        <v>0.40359666065125799</v>
      </c>
      <c r="AK17" s="22">
        <v>0.56288793164491702</v>
      </c>
      <c r="AL17" s="22"/>
      <c r="AM17" s="22">
        <v>0.27349248642596402</v>
      </c>
      <c r="AN17" s="22">
        <v>0.252260606902039</v>
      </c>
      <c r="AO17" s="22">
        <v>0.38427953034859302</v>
      </c>
      <c r="AP17" s="22">
        <v>0.45333513279093401</v>
      </c>
      <c r="AQ17" s="22"/>
      <c r="AR17" s="22">
        <v>0.31936381310070999</v>
      </c>
      <c r="AS17" s="22">
        <v>0.45262693263998199</v>
      </c>
      <c r="AT17" s="22">
        <v>0.50847749290842703</v>
      </c>
      <c r="AU17" s="22">
        <v>0.24391601381790901</v>
      </c>
      <c r="AV17" s="22"/>
      <c r="AW17" s="22">
        <v>6.2333629144533602E-2</v>
      </c>
      <c r="AX17" s="22">
        <v>0.27406714427612699</v>
      </c>
      <c r="AY17" s="22">
        <v>0.551635586213578</v>
      </c>
      <c r="AZ17" s="22">
        <v>0.60467302931158795</v>
      </c>
      <c r="BA17" s="22"/>
      <c r="BB17" s="22">
        <v>0.74816814093182105</v>
      </c>
      <c r="BC17" s="22">
        <v>0.67659338682008296</v>
      </c>
      <c r="BD17" s="22">
        <v>-0.37075917445995399</v>
      </c>
      <c r="BE17" s="22"/>
      <c r="BF17" s="22">
        <v>0.39042498231614697</v>
      </c>
      <c r="BG17" s="22">
        <v>0.27602278359849203</v>
      </c>
      <c r="BH17" s="22">
        <v>0.38842482957308899</v>
      </c>
      <c r="BI17" s="22"/>
      <c r="BJ17" s="22">
        <v>0.36338883035374198</v>
      </c>
      <c r="BK17" s="22">
        <v>0.44849160852256897</v>
      </c>
      <c r="BL17" s="22">
        <v>0.22793959826153201</v>
      </c>
      <c r="BM17" s="22"/>
      <c r="BN17" s="22">
        <v>0.28445595177716299</v>
      </c>
      <c r="BO17" s="22">
        <v>0.30697366497852902</v>
      </c>
      <c r="BP17" s="22">
        <v>0.44169900307819998</v>
      </c>
      <c r="BQ17" s="22">
        <v>0.29872897595106102</v>
      </c>
      <c r="BR17" s="22">
        <v>0.36380968602720898</v>
      </c>
      <c r="BS17" s="22">
        <v>0.42776929320880402</v>
      </c>
      <c r="BT17" s="22">
        <v>0.332621175727285</v>
      </c>
      <c r="BU17" s="22">
        <v>0.35769522881837401</v>
      </c>
      <c r="BV17" s="22"/>
      <c r="BW17" s="22">
        <v>0.32038107981554798</v>
      </c>
      <c r="BX17" s="22">
        <v>0.36340946786948197</v>
      </c>
      <c r="BY17" s="22"/>
      <c r="BZ17" s="22">
        <v>0.35640907974710001</v>
      </c>
      <c r="CA17" s="22">
        <v>0.36717420577413401</v>
      </c>
      <c r="CB17" s="22"/>
      <c r="CC17" s="22">
        <v>0.30170369029898603</v>
      </c>
      <c r="CD17" s="22">
        <v>0.42401888228569601</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CD19"/>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177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172</v>
      </c>
      <c r="C9" s="14">
        <v>6.1420642687521898E-2</v>
      </c>
      <c r="D9" s="14">
        <v>6.4900775647998593E-2</v>
      </c>
      <c r="E9" s="14">
        <v>5.8001872432822399E-2</v>
      </c>
      <c r="F9" s="14"/>
      <c r="G9" s="14">
        <v>5.5558194444185298E-2</v>
      </c>
      <c r="H9" s="14">
        <v>5.8662635163345703E-2</v>
      </c>
      <c r="I9" s="14">
        <v>7.8683105361966099E-2</v>
      </c>
      <c r="J9" s="14"/>
      <c r="K9" s="14">
        <v>4.0615682039822597E-2</v>
      </c>
      <c r="L9" s="14">
        <v>6.7797322216732001E-2</v>
      </c>
      <c r="M9" s="14">
        <v>6.1462493469134197E-2</v>
      </c>
      <c r="N9" s="14">
        <v>8.7042605251588204E-2</v>
      </c>
      <c r="O9" s="14"/>
      <c r="P9" s="14">
        <v>4.6477582208975098E-2</v>
      </c>
      <c r="Q9" s="14">
        <v>7.7923171721876697E-2</v>
      </c>
      <c r="R9" s="14">
        <v>5.4392001040030898E-2</v>
      </c>
      <c r="S9" s="14">
        <v>5.9360650303393901E-2</v>
      </c>
      <c r="T9" s="14">
        <v>7.1389528947786302E-2</v>
      </c>
      <c r="U9" s="14"/>
      <c r="V9" s="14">
        <v>5.4351623063982099E-2</v>
      </c>
      <c r="W9" s="14">
        <v>7.0503982404392498E-2</v>
      </c>
      <c r="X9" s="14">
        <v>7.42655127637767E-2</v>
      </c>
      <c r="Y9" s="14"/>
      <c r="Z9" s="14">
        <v>6.1216667396929603E-2</v>
      </c>
      <c r="AA9" s="14">
        <v>6.1597621697717701E-2</v>
      </c>
      <c r="AB9" s="14"/>
      <c r="AC9" s="14">
        <v>0.121812951546235</v>
      </c>
      <c r="AD9" s="14">
        <v>7.9861556195774494E-2</v>
      </c>
      <c r="AE9" s="14">
        <v>6.4467202771713597E-2</v>
      </c>
      <c r="AF9" s="14">
        <v>3.25529690780395E-2</v>
      </c>
      <c r="AG9" s="14"/>
      <c r="AH9" s="14">
        <v>8.6074230365524404E-2</v>
      </c>
      <c r="AI9" s="14">
        <v>7.4941853081049198E-2</v>
      </c>
      <c r="AJ9" s="14">
        <v>4.3571301062814899E-2</v>
      </c>
      <c r="AK9" s="14">
        <v>3.8062084430073598E-2</v>
      </c>
      <c r="AL9" s="14"/>
      <c r="AM9" s="14">
        <v>6.2236427358201202E-2</v>
      </c>
      <c r="AN9" s="14">
        <v>3.8483709036121298E-2</v>
      </c>
      <c r="AO9" s="14">
        <v>7.0534120192522504E-2</v>
      </c>
      <c r="AP9" s="14">
        <v>6.7286300600132007E-2</v>
      </c>
      <c r="AQ9" s="14"/>
      <c r="AR9" s="14">
        <v>8.5293392669857304E-2</v>
      </c>
      <c r="AS9" s="14">
        <v>4.8770438641334103E-2</v>
      </c>
      <c r="AT9" s="14">
        <v>3.6211465438291998E-2</v>
      </c>
      <c r="AU9" s="14">
        <v>4.0131336544836603E-2</v>
      </c>
      <c r="AV9" s="14"/>
      <c r="AW9" s="14">
        <v>8.7945860705420098E-2</v>
      </c>
      <c r="AX9" s="14">
        <v>6.70835577158507E-2</v>
      </c>
      <c r="AY9" s="14">
        <v>4.5810986871702097E-2</v>
      </c>
      <c r="AZ9" s="14">
        <v>1.8554128596105401E-2</v>
      </c>
      <c r="BA9" s="14"/>
      <c r="BB9" s="14">
        <v>5.57038083153071E-2</v>
      </c>
      <c r="BC9" s="14">
        <v>5.3738605238668302E-2</v>
      </c>
      <c r="BD9" s="14">
        <v>0.10200338869863899</v>
      </c>
      <c r="BE9" s="14"/>
      <c r="BF9" s="14">
        <v>0</v>
      </c>
      <c r="BG9" s="14">
        <v>0</v>
      </c>
      <c r="BH9" s="14">
        <v>0.30330435380702098</v>
      </c>
      <c r="BI9" s="14"/>
      <c r="BJ9" s="14">
        <v>6.3034592737359493E-2</v>
      </c>
      <c r="BK9" s="14">
        <v>6.0769519740196801E-2</v>
      </c>
      <c r="BL9" s="14">
        <v>4.3845660839709401E-2</v>
      </c>
      <c r="BM9" s="14"/>
      <c r="BN9" s="14">
        <v>6.6553464646371699E-2</v>
      </c>
      <c r="BO9" s="14">
        <v>8.9180160739870395E-2</v>
      </c>
      <c r="BP9" s="14">
        <v>3.2154108953449903E-2</v>
      </c>
      <c r="BQ9" s="14">
        <v>9.8257572267897206E-2</v>
      </c>
      <c r="BR9" s="14">
        <v>5.55198447496245E-2</v>
      </c>
      <c r="BS9" s="14">
        <v>5.9166600500386302E-2</v>
      </c>
      <c r="BT9" s="14">
        <v>3.5996053337510298E-2</v>
      </c>
      <c r="BU9" s="14">
        <v>5.4194665029508697E-2</v>
      </c>
      <c r="BV9" s="14"/>
      <c r="BW9" s="14">
        <v>6.7906351406106402E-2</v>
      </c>
      <c r="BX9" s="14">
        <v>5.6143036460503198E-2</v>
      </c>
      <c r="BY9" s="14"/>
      <c r="BZ9" s="14">
        <v>5.9328310325137301E-2</v>
      </c>
      <c r="CA9" s="14">
        <v>6.5384199918108593E-2</v>
      </c>
      <c r="CB9" s="14"/>
      <c r="CC9" s="14">
        <v>7.3986442613531697E-2</v>
      </c>
      <c r="CD9" s="14">
        <v>4.84514403496797E-2</v>
      </c>
    </row>
    <row r="10" spans="2:82" x14ac:dyDescent="0.25">
      <c r="B10" s="15" t="s">
        <v>173</v>
      </c>
      <c r="C10" s="14">
        <v>0.141084339244261</v>
      </c>
      <c r="D10" s="14">
        <v>0.138472494727364</v>
      </c>
      <c r="E10" s="14">
        <v>0.143837134901798</v>
      </c>
      <c r="F10" s="14"/>
      <c r="G10" s="14">
        <v>0.157374744081963</v>
      </c>
      <c r="H10" s="14">
        <v>0.13525854445282701</v>
      </c>
      <c r="I10" s="14">
        <v>0.12012895762660999</v>
      </c>
      <c r="J10" s="14"/>
      <c r="K10" s="14">
        <v>0.157021262541131</v>
      </c>
      <c r="L10" s="14">
        <v>0.156683529760552</v>
      </c>
      <c r="M10" s="14">
        <v>0.13356818163942899</v>
      </c>
      <c r="N10" s="14">
        <v>0.101288966211333</v>
      </c>
      <c r="O10" s="14"/>
      <c r="P10" s="14">
        <v>0.15691699066933601</v>
      </c>
      <c r="Q10" s="14">
        <v>0.122149998275003</v>
      </c>
      <c r="R10" s="14">
        <v>0.14336376866648901</v>
      </c>
      <c r="S10" s="14">
        <v>0.137701036174224</v>
      </c>
      <c r="T10" s="14">
        <v>0.14871622665564799</v>
      </c>
      <c r="U10" s="14"/>
      <c r="V10" s="14">
        <v>0.16108735996017901</v>
      </c>
      <c r="W10" s="14">
        <v>0.167635563120489</v>
      </c>
      <c r="X10" s="14">
        <v>4.7779963776410299E-2</v>
      </c>
      <c r="Y10" s="14"/>
      <c r="Z10" s="14">
        <v>0.14100971979794499</v>
      </c>
      <c r="AA10" s="14">
        <v>0.14114908275173299</v>
      </c>
      <c r="AB10" s="14"/>
      <c r="AC10" s="14">
        <v>5.5531731207421602E-2</v>
      </c>
      <c r="AD10" s="14">
        <v>0.13965606433879099</v>
      </c>
      <c r="AE10" s="14">
        <v>0.15961878997966999</v>
      </c>
      <c r="AF10" s="14">
        <v>0.14258205871569801</v>
      </c>
      <c r="AG10" s="14"/>
      <c r="AH10" s="14">
        <v>9.79472403034954E-2</v>
      </c>
      <c r="AI10" s="14">
        <v>0.144589763646604</v>
      </c>
      <c r="AJ10" s="14">
        <v>0.16755912360031799</v>
      </c>
      <c r="AK10" s="14">
        <v>0.11501130113921</v>
      </c>
      <c r="AL10" s="14"/>
      <c r="AM10" s="14">
        <v>0.12481199089600201</v>
      </c>
      <c r="AN10" s="14">
        <v>0.15261208930849501</v>
      </c>
      <c r="AO10" s="14">
        <v>0.16671287897650999</v>
      </c>
      <c r="AP10" s="14">
        <v>0.16608429137752301</v>
      </c>
      <c r="AQ10" s="14"/>
      <c r="AR10" s="14">
        <v>0.16590451580294199</v>
      </c>
      <c r="AS10" s="14">
        <v>0.186500462052094</v>
      </c>
      <c r="AT10" s="14">
        <v>0.104402700676198</v>
      </c>
      <c r="AU10" s="14">
        <v>0.104321833784162</v>
      </c>
      <c r="AV10" s="14"/>
      <c r="AW10" s="14">
        <v>0.15242506347812901</v>
      </c>
      <c r="AX10" s="14">
        <v>0.152376481670848</v>
      </c>
      <c r="AY10" s="14">
        <v>0.13236685196727199</v>
      </c>
      <c r="AZ10" s="14">
        <v>7.2649276797433299E-2</v>
      </c>
      <c r="BA10" s="14"/>
      <c r="BB10" s="14">
        <v>0.110524841720745</v>
      </c>
      <c r="BC10" s="14">
        <v>0.112612113324664</v>
      </c>
      <c r="BD10" s="14">
        <v>0.13010828472383301</v>
      </c>
      <c r="BE10" s="14"/>
      <c r="BF10" s="14">
        <v>0</v>
      </c>
      <c r="BG10" s="14">
        <v>0</v>
      </c>
      <c r="BH10" s="14">
        <v>0.69669564619297897</v>
      </c>
      <c r="BI10" s="14"/>
      <c r="BJ10" s="14">
        <v>0.15501492528873101</v>
      </c>
      <c r="BK10" s="14">
        <v>0.15809648007243499</v>
      </c>
      <c r="BL10" s="14">
        <v>0.113506586849522</v>
      </c>
      <c r="BM10" s="14"/>
      <c r="BN10" s="14">
        <v>0.12632666578389201</v>
      </c>
      <c r="BO10" s="14">
        <v>0.117535541450267</v>
      </c>
      <c r="BP10" s="14">
        <v>0.15123956423895801</v>
      </c>
      <c r="BQ10" s="14">
        <v>0.123135572343611</v>
      </c>
      <c r="BR10" s="14">
        <v>0.11912808294845199</v>
      </c>
      <c r="BS10" s="14">
        <v>0.18465150006642</v>
      </c>
      <c r="BT10" s="14">
        <v>0.15250025690758001</v>
      </c>
      <c r="BU10" s="14">
        <v>0.132856239303424</v>
      </c>
      <c r="BV10" s="14"/>
      <c r="BW10" s="14">
        <v>0.154607696821393</v>
      </c>
      <c r="BX10" s="14">
        <v>0.13007999735102099</v>
      </c>
      <c r="BY10" s="14"/>
      <c r="BZ10" s="14">
        <v>0.148117364246134</v>
      </c>
      <c r="CA10" s="14">
        <v>0.149333657742347</v>
      </c>
      <c r="CB10" s="14"/>
      <c r="CC10" s="14">
        <v>0.19147025410344201</v>
      </c>
      <c r="CD10" s="14">
        <v>0.102430425429725</v>
      </c>
    </row>
    <row r="11" spans="2:82" ht="30" x14ac:dyDescent="0.25">
      <c r="B11" s="15" t="s">
        <v>174</v>
      </c>
      <c r="C11" s="14">
        <v>0.24264193473242099</v>
      </c>
      <c r="D11" s="14">
        <v>0.225385694634573</v>
      </c>
      <c r="E11" s="14">
        <v>0.259817985604055</v>
      </c>
      <c r="F11" s="14"/>
      <c r="G11" s="14">
        <v>0.23705092166873201</v>
      </c>
      <c r="H11" s="14">
        <v>0.25107367627620703</v>
      </c>
      <c r="I11" s="14">
        <v>0.236953375951027</v>
      </c>
      <c r="J11" s="14"/>
      <c r="K11" s="14">
        <v>0.18315422811520099</v>
      </c>
      <c r="L11" s="14">
        <v>0.208028016249139</v>
      </c>
      <c r="M11" s="14">
        <v>0.284555433204777</v>
      </c>
      <c r="N11" s="14">
        <v>0.35084856515778401</v>
      </c>
      <c r="O11" s="14"/>
      <c r="P11" s="14">
        <v>0.24273287828451301</v>
      </c>
      <c r="Q11" s="14">
        <v>0.23164137855601399</v>
      </c>
      <c r="R11" s="14">
        <v>0.22199147779192899</v>
      </c>
      <c r="S11" s="14">
        <v>0.24906039826370499</v>
      </c>
      <c r="T11" s="14">
        <v>0.269513513355505</v>
      </c>
      <c r="U11" s="14"/>
      <c r="V11" s="14">
        <v>0.17485349385221499</v>
      </c>
      <c r="W11" s="14">
        <v>0.21616468422909901</v>
      </c>
      <c r="X11" s="14">
        <v>0.48962367391939299</v>
      </c>
      <c r="Y11" s="14"/>
      <c r="Z11" s="14">
        <v>0.22541036386055399</v>
      </c>
      <c r="AA11" s="14">
        <v>0.25759289446959199</v>
      </c>
      <c r="AB11" s="14"/>
      <c r="AC11" s="14">
        <v>0.50781806738359803</v>
      </c>
      <c r="AD11" s="14">
        <v>0.29895188752747198</v>
      </c>
      <c r="AE11" s="14">
        <v>0.208835507856657</v>
      </c>
      <c r="AF11" s="14">
        <v>0.175104447777439</v>
      </c>
      <c r="AG11" s="14"/>
      <c r="AH11" s="14">
        <v>0.37932282347618801</v>
      </c>
      <c r="AI11" s="14">
        <v>0.27483205146837902</v>
      </c>
      <c r="AJ11" s="14">
        <v>0.18343414601021801</v>
      </c>
      <c r="AK11" s="14">
        <v>0.142609977694518</v>
      </c>
      <c r="AL11" s="14"/>
      <c r="AM11" s="14">
        <v>0.228613687356998</v>
      </c>
      <c r="AN11" s="14">
        <v>0.239815063159345</v>
      </c>
      <c r="AO11" s="14">
        <v>0.18887563177946501</v>
      </c>
      <c r="AP11" s="14">
        <v>0.19151111333572601</v>
      </c>
      <c r="AQ11" s="14"/>
      <c r="AR11" s="14">
        <v>0.24738745596352399</v>
      </c>
      <c r="AS11" s="14">
        <v>0.16722263263369799</v>
      </c>
      <c r="AT11" s="14">
        <v>0.20377514841167099</v>
      </c>
      <c r="AU11" s="14">
        <v>0.162541143947869</v>
      </c>
      <c r="AV11" s="14"/>
      <c r="AW11" s="14">
        <v>0.358265143339556</v>
      </c>
      <c r="AX11" s="14">
        <v>0.249214882632422</v>
      </c>
      <c r="AY11" s="14">
        <v>0.18725268620739499</v>
      </c>
      <c r="AZ11" s="14">
        <v>0.10419812712338</v>
      </c>
      <c r="BA11" s="14"/>
      <c r="BB11" s="14">
        <v>0.231878699502296</v>
      </c>
      <c r="BC11" s="14">
        <v>0.17956095030920599</v>
      </c>
      <c r="BD11" s="14">
        <v>0.378811678799091</v>
      </c>
      <c r="BE11" s="14"/>
      <c r="BF11" s="14">
        <v>0</v>
      </c>
      <c r="BG11" s="14">
        <v>1</v>
      </c>
      <c r="BH11" s="14">
        <v>0</v>
      </c>
      <c r="BI11" s="14"/>
      <c r="BJ11" s="14">
        <v>0.227291073256842</v>
      </c>
      <c r="BK11" s="14">
        <v>0.19748154762980299</v>
      </c>
      <c r="BL11" s="14">
        <v>0.25658394414507202</v>
      </c>
      <c r="BM11" s="14"/>
      <c r="BN11" s="14">
        <v>0.28138842204933801</v>
      </c>
      <c r="BO11" s="14">
        <v>0.241024404269335</v>
      </c>
      <c r="BP11" s="14">
        <v>0.24683784155830099</v>
      </c>
      <c r="BQ11" s="14">
        <v>0.21064359575378999</v>
      </c>
      <c r="BR11" s="14">
        <v>0.218341779759022</v>
      </c>
      <c r="BS11" s="14">
        <v>0.182258573271183</v>
      </c>
      <c r="BT11" s="14">
        <v>0.22560995325734801</v>
      </c>
      <c r="BU11" s="14">
        <v>0.29939601438064101</v>
      </c>
      <c r="BV11" s="14"/>
      <c r="BW11" s="14">
        <v>0.24204237375399301</v>
      </c>
      <c r="BX11" s="14">
        <v>0.24312981460654501</v>
      </c>
      <c r="BY11" s="14"/>
      <c r="BZ11" s="14">
        <v>0.23535434637823099</v>
      </c>
      <c r="CA11" s="14">
        <v>0.21872437457951699</v>
      </c>
      <c r="CB11" s="14"/>
      <c r="CC11" s="14">
        <v>0.27651472654654702</v>
      </c>
      <c r="CD11" s="14">
        <v>0.17757776275463599</v>
      </c>
    </row>
    <row r="12" spans="2:82" x14ac:dyDescent="0.25">
      <c r="B12" s="15" t="s">
        <v>175</v>
      </c>
      <c r="C12" s="14">
        <v>0.31133193821585597</v>
      </c>
      <c r="D12" s="14">
        <v>0.34264298634530199</v>
      </c>
      <c r="E12" s="14">
        <v>0.279994899673077</v>
      </c>
      <c r="F12" s="14"/>
      <c r="G12" s="14">
        <v>0.334524153803613</v>
      </c>
      <c r="H12" s="14">
        <v>0.31127556037486998</v>
      </c>
      <c r="I12" s="14">
        <v>0.26500242312794697</v>
      </c>
      <c r="J12" s="14"/>
      <c r="K12" s="14">
        <v>0.35322870058525002</v>
      </c>
      <c r="L12" s="14">
        <v>0.35695931660307001</v>
      </c>
      <c r="M12" s="14">
        <v>0.28411445574092298</v>
      </c>
      <c r="N12" s="14">
        <v>0.21101551843910099</v>
      </c>
      <c r="O12" s="14"/>
      <c r="P12" s="14">
        <v>0.33195776268490701</v>
      </c>
      <c r="Q12" s="14">
        <v>0.303841399931015</v>
      </c>
      <c r="R12" s="14">
        <v>0.33034062763333399</v>
      </c>
      <c r="S12" s="14">
        <v>0.30216628963588199</v>
      </c>
      <c r="T12" s="14">
        <v>0.291819211761154</v>
      </c>
      <c r="U12" s="14"/>
      <c r="V12" s="14">
        <v>0.38283236568720602</v>
      </c>
      <c r="W12" s="14">
        <v>0.32969685514270602</v>
      </c>
      <c r="X12" s="14">
        <v>6.1248765495188401E-2</v>
      </c>
      <c r="Y12" s="14"/>
      <c r="Z12" s="14">
        <v>0.34656871387856097</v>
      </c>
      <c r="AA12" s="14">
        <v>0.28075877584323999</v>
      </c>
      <c r="AB12" s="14"/>
      <c r="AC12" s="14">
        <v>5.5481270949865498E-2</v>
      </c>
      <c r="AD12" s="14">
        <v>0.25763624391148099</v>
      </c>
      <c r="AE12" s="14">
        <v>0.35164970007672097</v>
      </c>
      <c r="AF12" s="14">
        <v>0.369435715785981</v>
      </c>
      <c r="AG12" s="14"/>
      <c r="AH12" s="14">
        <v>0.15482430031387601</v>
      </c>
      <c r="AI12" s="14">
        <v>0.28676251581620699</v>
      </c>
      <c r="AJ12" s="14">
        <v>0.38099497352815398</v>
      </c>
      <c r="AK12" s="14">
        <v>0.36931303369629398</v>
      </c>
      <c r="AL12" s="14"/>
      <c r="AM12" s="14">
        <v>0.30575787518057401</v>
      </c>
      <c r="AN12" s="14">
        <v>0.31719108931280698</v>
      </c>
      <c r="AO12" s="14">
        <v>0.35731522105370001</v>
      </c>
      <c r="AP12" s="14">
        <v>0.37558939044570899</v>
      </c>
      <c r="AQ12" s="14"/>
      <c r="AR12" s="14">
        <v>0.30828427324152702</v>
      </c>
      <c r="AS12" s="14">
        <v>0.383007819126435</v>
      </c>
      <c r="AT12" s="14">
        <v>0.35575018403487102</v>
      </c>
      <c r="AU12" s="14">
        <v>0.31670177304469699</v>
      </c>
      <c r="AV12" s="14"/>
      <c r="AW12" s="14">
        <v>0.21488386214257399</v>
      </c>
      <c r="AX12" s="14">
        <v>0.328041929044606</v>
      </c>
      <c r="AY12" s="14">
        <v>0.36088180404755998</v>
      </c>
      <c r="AZ12" s="14">
        <v>0.247703900745009</v>
      </c>
      <c r="BA12" s="14"/>
      <c r="BB12" s="14">
        <v>0.33330764007936298</v>
      </c>
      <c r="BC12" s="14">
        <v>0.34398383806053001</v>
      </c>
      <c r="BD12" s="14">
        <v>0.18553597725048901</v>
      </c>
      <c r="BE12" s="14"/>
      <c r="BF12" s="14">
        <v>0.62338295950306899</v>
      </c>
      <c r="BG12" s="14">
        <v>0</v>
      </c>
      <c r="BH12" s="14">
        <v>0</v>
      </c>
      <c r="BI12" s="14"/>
      <c r="BJ12" s="14">
        <v>0.32676474996757898</v>
      </c>
      <c r="BK12" s="14">
        <v>0.35962090884015901</v>
      </c>
      <c r="BL12" s="14">
        <v>0.30460435589824802</v>
      </c>
      <c r="BM12" s="14"/>
      <c r="BN12" s="14">
        <v>0.26482497382046</v>
      </c>
      <c r="BO12" s="14">
        <v>0.33885016373678001</v>
      </c>
      <c r="BP12" s="14">
        <v>0.39304684901112003</v>
      </c>
      <c r="BQ12" s="14">
        <v>0.29635265109405201</v>
      </c>
      <c r="BR12" s="14">
        <v>0.34785041088241497</v>
      </c>
      <c r="BS12" s="14">
        <v>0.352344963277953</v>
      </c>
      <c r="BT12" s="14">
        <v>0.34325265117804798</v>
      </c>
      <c r="BU12" s="14">
        <v>0.26031643020560502</v>
      </c>
      <c r="BV12" s="14"/>
      <c r="BW12" s="14">
        <v>0.31380678225986203</v>
      </c>
      <c r="BX12" s="14">
        <v>0.309318087007873</v>
      </c>
      <c r="BY12" s="14"/>
      <c r="BZ12" s="14">
        <v>0.31466012412093602</v>
      </c>
      <c r="CA12" s="14">
        <v>0.34124762993948399</v>
      </c>
      <c r="CB12" s="14"/>
      <c r="CC12" s="14">
        <v>0.30958798622463402</v>
      </c>
      <c r="CD12" s="14">
        <v>0.34164828449682</v>
      </c>
    </row>
    <row r="13" spans="2:82" x14ac:dyDescent="0.25">
      <c r="B13" s="15" t="s">
        <v>176</v>
      </c>
      <c r="C13" s="14">
        <v>0.188091303099618</v>
      </c>
      <c r="D13" s="14">
        <v>0.188442849977495</v>
      </c>
      <c r="E13" s="14">
        <v>0.18758824466097301</v>
      </c>
      <c r="F13" s="14"/>
      <c r="G13" s="14">
        <v>0.160975300285576</v>
      </c>
      <c r="H13" s="14">
        <v>0.191451757294755</v>
      </c>
      <c r="I13" s="14">
        <v>0.23566178920897801</v>
      </c>
      <c r="J13" s="14"/>
      <c r="K13" s="14">
        <v>0.239746588883779</v>
      </c>
      <c r="L13" s="14">
        <v>0.18917375759608199</v>
      </c>
      <c r="M13" s="14">
        <v>0.18141766904455101</v>
      </c>
      <c r="N13" s="14">
        <v>0.105983085905359</v>
      </c>
      <c r="O13" s="14"/>
      <c r="P13" s="14">
        <v>0.17906333904653399</v>
      </c>
      <c r="Q13" s="14">
        <v>0.19231044397486</v>
      </c>
      <c r="R13" s="14">
        <v>0.202173590475524</v>
      </c>
      <c r="S13" s="14">
        <v>0.19383265064194999</v>
      </c>
      <c r="T13" s="14">
        <v>0.16238051075004001</v>
      </c>
      <c r="U13" s="14"/>
      <c r="V13" s="14">
        <v>0.22361066449058201</v>
      </c>
      <c r="W13" s="14">
        <v>0.21365287015013801</v>
      </c>
      <c r="X13" s="14">
        <v>4.5939109207007001E-2</v>
      </c>
      <c r="Y13" s="14"/>
      <c r="Z13" s="14">
        <v>0.18931759617039401</v>
      </c>
      <c r="AA13" s="14">
        <v>0.18702731082268301</v>
      </c>
      <c r="AB13" s="14"/>
      <c r="AC13" s="14">
        <v>5.9072323707493199E-2</v>
      </c>
      <c r="AD13" s="14">
        <v>0.144316465001081</v>
      </c>
      <c r="AE13" s="14">
        <v>0.17936213419317201</v>
      </c>
      <c r="AF13" s="14">
        <v>0.25817931216144302</v>
      </c>
      <c r="AG13" s="14"/>
      <c r="AH13" s="14">
        <v>0.128750878758429</v>
      </c>
      <c r="AI13" s="14">
        <v>0.15380444578726701</v>
      </c>
      <c r="AJ13" s="14">
        <v>0.201746056406231</v>
      </c>
      <c r="AK13" s="14">
        <v>0.32803984213271298</v>
      </c>
      <c r="AL13" s="14"/>
      <c r="AM13" s="14">
        <v>0.23741174722906899</v>
      </c>
      <c r="AN13" s="14">
        <v>0.23871303084644399</v>
      </c>
      <c r="AO13" s="14">
        <v>0.20705820136467701</v>
      </c>
      <c r="AP13" s="14">
        <v>0.18927506891608101</v>
      </c>
      <c r="AQ13" s="14"/>
      <c r="AR13" s="14">
        <v>0.15642603773361799</v>
      </c>
      <c r="AS13" s="14">
        <v>0.206317436065479</v>
      </c>
      <c r="AT13" s="14">
        <v>0.28138383834081598</v>
      </c>
      <c r="AU13" s="14">
        <v>0.36452589025370102</v>
      </c>
      <c r="AV13" s="14"/>
      <c r="AW13" s="14">
        <v>8.6635246639765004E-2</v>
      </c>
      <c r="AX13" s="14">
        <v>0.134842342745609</v>
      </c>
      <c r="AY13" s="14">
        <v>0.25373992477632801</v>
      </c>
      <c r="AZ13" s="14">
        <v>0.53895746110051701</v>
      </c>
      <c r="BA13" s="14"/>
      <c r="BB13" s="14">
        <v>0.233442788177739</v>
      </c>
      <c r="BC13" s="14">
        <v>0.24687166499871199</v>
      </c>
      <c r="BD13" s="14">
        <v>0.12908495292003899</v>
      </c>
      <c r="BE13" s="14"/>
      <c r="BF13" s="14">
        <v>0.37661704049693101</v>
      </c>
      <c r="BG13" s="14">
        <v>0</v>
      </c>
      <c r="BH13" s="14">
        <v>0</v>
      </c>
      <c r="BI13" s="14"/>
      <c r="BJ13" s="14">
        <v>0.20280214245296899</v>
      </c>
      <c r="BK13" s="14">
        <v>0.18034910243430799</v>
      </c>
      <c r="BL13" s="14">
        <v>0.25712181370166198</v>
      </c>
      <c r="BM13" s="14"/>
      <c r="BN13" s="14">
        <v>0.187233785228898</v>
      </c>
      <c r="BO13" s="14">
        <v>0.159365388058649</v>
      </c>
      <c r="BP13" s="14">
        <v>0.16058933011224599</v>
      </c>
      <c r="BQ13" s="14">
        <v>0.19676546399769601</v>
      </c>
      <c r="BR13" s="14">
        <v>0.21668505525057699</v>
      </c>
      <c r="BS13" s="14">
        <v>0.20316502536001299</v>
      </c>
      <c r="BT13" s="14">
        <v>0.16115470552811301</v>
      </c>
      <c r="BU13" s="14">
        <v>0.19900608532410899</v>
      </c>
      <c r="BV13" s="14"/>
      <c r="BW13" s="14">
        <v>0.17377511329460499</v>
      </c>
      <c r="BX13" s="14">
        <v>0.199740795196854</v>
      </c>
      <c r="BY13" s="14"/>
      <c r="BZ13" s="14">
        <v>0.19909441105630199</v>
      </c>
      <c r="CA13" s="14">
        <v>0.193340310771216</v>
      </c>
      <c r="CB13" s="14"/>
      <c r="CC13" s="14">
        <v>0.10355329997118599</v>
      </c>
      <c r="CD13" s="14">
        <v>0.297290600351725</v>
      </c>
    </row>
    <row r="14" spans="2:82" x14ac:dyDescent="0.25">
      <c r="B14" s="15" t="s">
        <v>163</v>
      </c>
      <c r="C14" s="20">
        <v>5.5429842020321703E-2</v>
      </c>
      <c r="D14" s="20">
        <v>4.0155198667267397E-2</v>
      </c>
      <c r="E14" s="20">
        <v>7.0759862727274497E-2</v>
      </c>
      <c r="F14" s="20"/>
      <c r="G14" s="20">
        <v>5.45166857159314E-2</v>
      </c>
      <c r="H14" s="20">
        <v>5.2277826437995299E-2</v>
      </c>
      <c r="I14" s="20">
        <v>6.3570348723472198E-2</v>
      </c>
      <c r="J14" s="20"/>
      <c r="K14" s="20">
        <v>2.6233537834815201E-2</v>
      </c>
      <c r="L14" s="20">
        <v>2.1358057574424601E-2</v>
      </c>
      <c r="M14" s="20">
        <v>5.4881766901185999E-2</v>
      </c>
      <c r="N14" s="20">
        <v>0.143821259034835</v>
      </c>
      <c r="O14" s="20"/>
      <c r="P14" s="20">
        <v>4.2851447105734797E-2</v>
      </c>
      <c r="Q14" s="20">
        <v>7.2133607541230396E-2</v>
      </c>
      <c r="R14" s="20">
        <v>4.7738534392693897E-2</v>
      </c>
      <c r="S14" s="20">
        <v>5.7878974980844503E-2</v>
      </c>
      <c r="T14" s="20">
        <v>5.6181008529867099E-2</v>
      </c>
      <c r="U14" s="20"/>
      <c r="V14" s="20">
        <v>3.2644929458369699E-3</v>
      </c>
      <c r="W14" s="20">
        <v>2.3460449531748401E-3</v>
      </c>
      <c r="X14" s="20">
        <v>0.28114297483822498</v>
      </c>
      <c r="Y14" s="20"/>
      <c r="Z14" s="20">
        <v>3.6476938895616998E-2</v>
      </c>
      <c r="AA14" s="20">
        <v>7.1874314415035098E-2</v>
      </c>
      <c r="AB14" s="20"/>
      <c r="AC14" s="20">
        <v>0.20028365520538699</v>
      </c>
      <c r="AD14" s="20">
        <v>7.9577783025400403E-2</v>
      </c>
      <c r="AE14" s="20">
        <v>3.6066665122066098E-2</v>
      </c>
      <c r="AF14" s="20">
        <v>2.2145496481399799E-2</v>
      </c>
      <c r="AG14" s="20"/>
      <c r="AH14" s="20">
        <v>0.15308052678248699</v>
      </c>
      <c r="AI14" s="20">
        <v>6.50693702004944E-2</v>
      </c>
      <c r="AJ14" s="20">
        <v>2.2694399392264301E-2</v>
      </c>
      <c r="AK14" s="20">
        <v>6.9637609071916797E-3</v>
      </c>
      <c r="AL14" s="20"/>
      <c r="AM14" s="20">
        <v>4.1168271979156103E-2</v>
      </c>
      <c r="AN14" s="20">
        <v>1.3185018336786701E-2</v>
      </c>
      <c r="AO14" s="20">
        <v>9.5039466331258392E-3</v>
      </c>
      <c r="AP14" s="20">
        <v>1.02538353248287E-2</v>
      </c>
      <c r="AQ14" s="20"/>
      <c r="AR14" s="20">
        <v>3.6704324588531803E-2</v>
      </c>
      <c r="AS14" s="20">
        <v>8.1812114809604094E-3</v>
      </c>
      <c r="AT14" s="20">
        <v>1.8476663098152501E-2</v>
      </c>
      <c r="AU14" s="20">
        <v>1.17780224247344E-2</v>
      </c>
      <c r="AV14" s="20"/>
      <c r="AW14" s="20">
        <v>9.9844823694555496E-2</v>
      </c>
      <c r="AX14" s="20">
        <v>6.8440806190663395E-2</v>
      </c>
      <c r="AY14" s="20">
        <v>1.9947746129743801E-2</v>
      </c>
      <c r="AZ14" s="20">
        <v>1.7937105637555E-2</v>
      </c>
      <c r="BA14" s="20"/>
      <c r="BB14" s="20">
        <v>3.5142222204550301E-2</v>
      </c>
      <c r="BC14" s="20">
        <v>6.3232828068218699E-2</v>
      </c>
      <c r="BD14" s="20">
        <v>7.44557176079087E-2</v>
      </c>
      <c r="BE14" s="20"/>
      <c r="BF14" s="20">
        <v>0</v>
      </c>
      <c r="BG14" s="20">
        <v>0</v>
      </c>
      <c r="BH14" s="20">
        <v>0</v>
      </c>
      <c r="BI14" s="20"/>
      <c r="BJ14" s="20">
        <v>2.50925162965191E-2</v>
      </c>
      <c r="BK14" s="20">
        <v>4.3682441283098603E-2</v>
      </c>
      <c r="BL14" s="20">
        <v>2.4337638565787099E-2</v>
      </c>
      <c r="BM14" s="20"/>
      <c r="BN14" s="20">
        <v>7.3672688471039902E-2</v>
      </c>
      <c r="BO14" s="20">
        <v>5.4044341745099901E-2</v>
      </c>
      <c r="BP14" s="20">
        <v>1.6132306125924499E-2</v>
      </c>
      <c r="BQ14" s="20">
        <v>7.4845144542955003E-2</v>
      </c>
      <c r="BR14" s="20">
        <v>4.2474826409909801E-2</v>
      </c>
      <c r="BS14" s="20">
        <v>1.8413337524045101E-2</v>
      </c>
      <c r="BT14" s="20">
        <v>8.1486379791400998E-2</v>
      </c>
      <c r="BU14" s="20">
        <v>5.4230565756713499E-2</v>
      </c>
      <c r="BV14" s="20"/>
      <c r="BW14" s="20">
        <v>4.7861682464040801E-2</v>
      </c>
      <c r="BX14" s="20">
        <v>6.15882693772037E-2</v>
      </c>
      <c r="BY14" s="20"/>
      <c r="BZ14" s="20">
        <v>4.3445443873259798E-2</v>
      </c>
      <c r="CA14" s="20">
        <v>3.1969827049327298E-2</v>
      </c>
      <c r="CB14" s="20"/>
      <c r="CC14" s="20">
        <v>4.4887290540660499E-2</v>
      </c>
      <c r="CD14" s="20">
        <v>3.2601486617413598E-2</v>
      </c>
    </row>
    <row r="15" spans="2:82" x14ac:dyDescent="0.25">
      <c r="B15" s="16"/>
    </row>
    <row r="16" spans="2:82" x14ac:dyDescent="0.25">
      <c r="B16" t="s">
        <v>105</v>
      </c>
    </row>
    <row r="17" spans="2:2" x14ac:dyDescent="0.25">
      <c r="B17" t="s">
        <v>106</v>
      </c>
    </row>
    <row r="19" spans="2:2" x14ac:dyDescent="0.25">
      <c r="B19"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CD19"/>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181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178</v>
      </c>
      <c r="C9" s="14">
        <v>0.49951992132165302</v>
      </c>
      <c r="D9" s="14">
        <v>0.59196215510773198</v>
      </c>
      <c r="E9" s="14">
        <v>0.40723970814543597</v>
      </c>
      <c r="F9" s="14"/>
      <c r="G9" s="14">
        <v>0.52148264116780296</v>
      </c>
      <c r="H9" s="14">
        <v>0.487052965871348</v>
      </c>
      <c r="I9" s="14">
        <v>0.480504653118971</v>
      </c>
      <c r="J9" s="14"/>
      <c r="K9" s="14">
        <v>0.51211668340081495</v>
      </c>
      <c r="L9" s="14">
        <v>0.53627782651964595</v>
      </c>
      <c r="M9" s="14">
        <v>0.55711456157527495</v>
      </c>
      <c r="N9" s="14">
        <v>0.39996546228740498</v>
      </c>
      <c r="O9" s="14"/>
      <c r="P9" s="14">
        <v>0.58543943685814603</v>
      </c>
      <c r="Q9" s="14">
        <v>0.50621846845127105</v>
      </c>
      <c r="R9" s="14">
        <v>0.46998552143850802</v>
      </c>
      <c r="S9" s="14">
        <v>0.51043966052308498</v>
      </c>
      <c r="T9" s="14">
        <v>0.44286151344786601</v>
      </c>
      <c r="U9" s="14"/>
      <c r="V9" s="14">
        <v>0.59164025545899701</v>
      </c>
      <c r="W9" s="14">
        <v>0.43409419938605198</v>
      </c>
      <c r="X9" s="14">
        <v>0.27442132558513999</v>
      </c>
      <c r="Y9" s="14"/>
      <c r="Z9" s="14">
        <v>0.50592034256951302</v>
      </c>
      <c r="AA9" s="14">
        <v>0.49396660055425101</v>
      </c>
      <c r="AB9" s="14"/>
      <c r="AC9" s="14">
        <v>0.34302070181981398</v>
      </c>
      <c r="AD9" s="14">
        <v>0.42512244798488003</v>
      </c>
      <c r="AE9" s="14">
        <v>0.52619484070752798</v>
      </c>
      <c r="AF9" s="14">
        <v>0.58097426046599798</v>
      </c>
      <c r="AG9" s="14"/>
      <c r="AH9" s="14">
        <v>0.31438874525604799</v>
      </c>
      <c r="AI9" s="14">
        <v>0.44404408362249898</v>
      </c>
      <c r="AJ9" s="14">
        <v>0.58549432044759997</v>
      </c>
      <c r="AK9" s="14">
        <v>0.67158850864309005</v>
      </c>
      <c r="AL9" s="14"/>
      <c r="AM9" s="14">
        <v>0.32638564223658501</v>
      </c>
      <c r="AN9" s="14">
        <v>0.60800269488523695</v>
      </c>
      <c r="AO9" s="14">
        <v>0.62222851899327403</v>
      </c>
      <c r="AP9" s="14">
        <v>0.58692697748401801</v>
      </c>
      <c r="AQ9" s="14"/>
      <c r="AR9" s="14">
        <v>0.56196640928198305</v>
      </c>
      <c r="AS9" s="14">
        <v>0.60479182935658304</v>
      </c>
      <c r="AT9" s="14">
        <v>0.68621376376209797</v>
      </c>
      <c r="AU9" s="14">
        <v>0.24805493614896401</v>
      </c>
      <c r="AV9" s="14"/>
      <c r="AW9" s="14">
        <v>0.39628188252075103</v>
      </c>
      <c r="AX9" s="14">
        <v>0.49211793030166501</v>
      </c>
      <c r="AY9" s="14">
        <v>0.55246583651505199</v>
      </c>
      <c r="AZ9" s="14">
        <v>0.61186160137575696</v>
      </c>
      <c r="BA9" s="14"/>
      <c r="BB9" s="14">
        <v>0.51252814697726601</v>
      </c>
      <c r="BC9" s="14">
        <v>0.456380236326203</v>
      </c>
      <c r="BD9" s="14">
        <v>0.46351069389621902</v>
      </c>
      <c r="BE9" s="14"/>
      <c r="BF9" s="14">
        <v>0.52966940773460502</v>
      </c>
      <c r="BG9" s="14">
        <v>0.46791754754006898</v>
      </c>
      <c r="BH9" s="14">
        <v>0.53786369623888297</v>
      </c>
      <c r="BI9" s="14"/>
      <c r="BJ9" s="14">
        <v>1</v>
      </c>
      <c r="BK9" s="14">
        <v>0</v>
      </c>
      <c r="BL9" s="14">
        <v>0</v>
      </c>
      <c r="BM9" s="14"/>
      <c r="BN9" s="14">
        <v>0.45718567463307402</v>
      </c>
      <c r="BO9" s="14">
        <v>0.76364506371687402</v>
      </c>
      <c r="BP9" s="14">
        <v>0.74421047512909</v>
      </c>
      <c r="BQ9" s="14">
        <v>0.72789719608025905</v>
      </c>
      <c r="BR9" s="14">
        <v>0.58622286484069497</v>
      </c>
      <c r="BS9" s="14">
        <v>0.198162025737147</v>
      </c>
      <c r="BT9" s="14">
        <v>0.72227405053411098</v>
      </c>
      <c r="BU9" s="14">
        <v>0.68694824671195498</v>
      </c>
      <c r="BV9" s="14"/>
      <c r="BW9" s="14">
        <v>0.53180862553060104</v>
      </c>
      <c r="BX9" s="14">
        <v>0.47324568148303398</v>
      </c>
      <c r="BY9" s="14"/>
      <c r="BZ9" s="14">
        <v>0.49875643889302002</v>
      </c>
      <c r="CA9" s="14">
        <v>0.54011152212821201</v>
      </c>
      <c r="CB9" s="14"/>
      <c r="CC9" s="14">
        <v>0.53961212979892303</v>
      </c>
      <c r="CD9" s="14">
        <v>0.48825798147939398</v>
      </c>
    </row>
    <row r="10" spans="2:82" x14ac:dyDescent="0.25">
      <c r="B10" s="15" t="s">
        <v>179</v>
      </c>
      <c r="C10" s="14">
        <v>0.26323074852358203</v>
      </c>
      <c r="D10" s="14">
        <v>0.209708057353858</v>
      </c>
      <c r="E10" s="14">
        <v>0.317016421389819</v>
      </c>
      <c r="F10" s="14"/>
      <c r="G10" s="14">
        <v>0.25896380960092302</v>
      </c>
      <c r="H10" s="14">
        <v>0.27044649203735099</v>
      </c>
      <c r="I10" s="14">
        <v>0.25732576732988699</v>
      </c>
      <c r="J10" s="14"/>
      <c r="K10" s="14">
        <v>0.28536110335389497</v>
      </c>
      <c r="L10" s="14">
        <v>0.308814091078287</v>
      </c>
      <c r="M10" s="14">
        <v>0.190171081075413</v>
      </c>
      <c r="N10" s="14">
        <v>0.22647426106265101</v>
      </c>
      <c r="O10" s="14"/>
      <c r="P10" s="14">
        <v>0.18243716935387599</v>
      </c>
      <c r="Q10" s="14">
        <v>0.26832558956524599</v>
      </c>
      <c r="R10" s="14">
        <v>0.33453478337981002</v>
      </c>
      <c r="S10" s="14">
        <v>0.22268296966217599</v>
      </c>
      <c r="T10" s="14">
        <v>0.30041311810979898</v>
      </c>
      <c r="U10" s="14"/>
      <c r="V10" s="14">
        <v>0.26066263473564999</v>
      </c>
      <c r="W10" s="14">
        <v>0.334445523300962</v>
      </c>
      <c r="X10" s="14">
        <v>0.19386918796288299</v>
      </c>
      <c r="Y10" s="14"/>
      <c r="Z10" s="14">
        <v>0.284204536244971</v>
      </c>
      <c r="AA10" s="14">
        <v>0.24503285710148301</v>
      </c>
      <c r="AB10" s="14"/>
      <c r="AC10" s="14">
        <v>0.16507700226349001</v>
      </c>
      <c r="AD10" s="14">
        <v>0.26058541578315803</v>
      </c>
      <c r="AE10" s="14">
        <v>0.27456913359490598</v>
      </c>
      <c r="AF10" s="14">
        <v>0.27481416593713998</v>
      </c>
      <c r="AG10" s="14"/>
      <c r="AH10" s="14">
        <v>0.207853658817444</v>
      </c>
      <c r="AI10" s="14">
        <v>0.28852264750812001</v>
      </c>
      <c r="AJ10" s="14">
        <v>0.27624966828012298</v>
      </c>
      <c r="AK10" s="14">
        <v>0.20250380605162599</v>
      </c>
      <c r="AL10" s="14"/>
      <c r="AM10" s="14">
        <v>7.6559019659056704E-2</v>
      </c>
      <c r="AN10" s="14">
        <v>0.20432450150429399</v>
      </c>
      <c r="AO10" s="14">
        <v>0.26935466140847403</v>
      </c>
      <c r="AP10" s="14">
        <v>0.353413743282885</v>
      </c>
      <c r="AQ10" s="14"/>
      <c r="AR10" s="14">
        <v>0.31470615046566602</v>
      </c>
      <c r="AS10" s="14">
        <v>0.31245047687220401</v>
      </c>
      <c r="AT10" s="14">
        <v>0.165592515150427</v>
      </c>
      <c r="AU10" s="14">
        <v>2.83811135125418E-2</v>
      </c>
      <c r="AV10" s="14"/>
      <c r="AW10" s="14">
        <v>0.252705137673786</v>
      </c>
      <c r="AX10" s="14">
        <v>0.268699097521649</v>
      </c>
      <c r="AY10" s="14">
        <v>0.27030019508942299</v>
      </c>
      <c r="AZ10" s="14">
        <v>0.21980239514206201</v>
      </c>
      <c r="BA10" s="14"/>
      <c r="BB10" s="14">
        <v>0.25464172618599401</v>
      </c>
      <c r="BC10" s="14">
        <v>0.34915573848315301</v>
      </c>
      <c r="BD10" s="14">
        <v>0.110899012370915</v>
      </c>
      <c r="BE10" s="14"/>
      <c r="BF10" s="14">
        <v>0.284601713515933</v>
      </c>
      <c r="BG10" s="14">
        <v>0.214238382411162</v>
      </c>
      <c r="BH10" s="14">
        <v>0.28449799312319501</v>
      </c>
      <c r="BI10" s="14"/>
      <c r="BJ10" s="14">
        <v>0</v>
      </c>
      <c r="BK10" s="14">
        <v>1</v>
      </c>
      <c r="BL10" s="14">
        <v>0</v>
      </c>
      <c r="BM10" s="14"/>
      <c r="BN10" s="14">
        <v>0.16526171091716699</v>
      </c>
      <c r="BO10" s="14">
        <v>5.8156284625416499E-2</v>
      </c>
      <c r="BP10" s="14">
        <v>5.6281879442929901E-2</v>
      </c>
      <c r="BQ10" s="14">
        <v>0.12376522251616399</v>
      </c>
      <c r="BR10" s="14">
        <v>0.21772164712905301</v>
      </c>
      <c r="BS10" s="14">
        <v>0.66807881134767899</v>
      </c>
      <c r="BT10" s="14">
        <v>0.15309750098402999</v>
      </c>
      <c r="BU10" s="14">
        <v>5.9852275552422299E-2</v>
      </c>
      <c r="BV10" s="14"/>
      <c r="BW10" s="14">
        <v>0.237293765192162</v>
      </c>
      <c r="BX10" s="14">
        <v>0.28433641186423497</v>
      </c>
      <c r="BY10" s="14"/>
      <c r="BZ10" s="14">
        <v>0.25417524649248102</v>
      </c>
      <c r="CA10" s="14">
        <v>0.29401044279134902</v>
      </c>
      <c r="CB10" s="14"/>
      <c r="CC10" s="14">
        <v>0.24370170963011301</v>
      </c>
      <c r="CD10" s="14">
        <v>0.29770487552283498</v>
      </c>
    </row>
    <row r="11" spans="2:82" x14ac:dyDescent="0.25">
      <c r="B11" s="15" t="s">
        <v>180</v>
      </c>
      <c r="C11" s="14">
        <v>3.4932069489508603E-2</v>
      </c>
      <c r="D11" s="14">
        <v>1.6061330538188999E-2</v>
      </c>
      <c r="E11" s="14">
        <v>5.3837707330614902E-2</v>
      </c>
      <c r="F11" s="14"/>
      <c r="G11" s="14">
        <v>4.2058078097032298E-2</v>
      </c>
      <c r="H11" s="14">
        <v>2.80230611312011E-2</v>
      </c>
      <c r="I11" s="14">
        <v>3.4497526490453102E-2</v>
      </c>
      <c r="J11" s="14"/>
      <c r="K11" s="14">
        <v>4.5021846470939597E-2</v>
      </c>
      <c r="L11" s="14">
        <v>3.8942124042341299E-2</v>
      </c>
      <c r="M11" s="14">
        <v>2.27124816581348E-2</v>
      </c>
      <c r="N11" s="14">
        <v>2.3586325046627901E-2</v>
      </c>
      <c r="O11" s="14"/>
      <c r="P11" s="14">
        <v>3.9024868611428301E-2</v>
      </c>
      <c r="Q11" s="14">
        <v>3.4174697975968102E-2</v>
      </c>
      <c r="R11" s="14">
        <v>3.4776979757603299E-2</v>
      </c>
      <c r="S11" s="14">
        <v>2.65891624914672E-2</v>
      </c>
      <c r="T11" s="14">
        <v>4.7219454006041002E-2</v>
      </c>
      <c r="U11" s="14"/>
      <c r="V11" s="14">
        <v>3.3857810315321701E-2</v>
      </c>
      <c r="W11" s="14">
        <v>3.6313214479807697E-2</v>
      </c>
      <c r="X11" s="14">
        <v>3.68832235355879E-2</v>
      </c>
      <c r="Y11" s="14"/>
      <c r="Z11" s="14">
        <v>4.0749671350676399E-2</v>
      </c>
      <c r="AA11" s="14">
        <v>2.9884431532413401E-2</v>
      </c>
      <c r="AB11" s="14"/>
      <c r="AC11" s="14">
        <v>3.26143810984105E-2</v>
      </c>
      <c r="AD11" s="14">
        <v>4.0725103080637003E-2</v>
      </c>
      <c r="AE11" s="14">
        <v>3.40219535854255E-2</v>
      </c>
      <c r="AF11" s="14">
        <v>2.97214903869179E-2</v>
      </c>
      <c r="AG11" s="14"/>
      <c r="AH11" s="14">
        <v>3.6855802476214401E-2</v>
      </c>
      <c r="AI11" s="14">
        <v>3.88620699051513E-2</v>
      </c>
      <c r="AJ11" s="14">
        <v>3.5982233943179801E-2</v>
      </c>
      <c r="AK11" s="14">
        <v>1.39325823540107E-2</v>
      </c>
      <c r="AL11" s="14"/>
      <c r="AM11" s="14">
        <v>2.36666820810277E-2</v>
      </c>
      <c r="AN11" s="14">
        <v>5.20119701701659E-2</v>
      </c>
      <c r="AO11" s="14">
        <v>4.14903345033776E-2</v>
      </c>
      <c r="AP11" s="14">
        <v>2.9193174708409202E-2</v>
      </c>
      <c r="AQ11" s="14"/>
      <c r="AR11" s="14">
        <v>3.8162940739763E-2</v>
      </c>
      <c r="AS11" s="14">
        <v>3.09829457009357E-2</v>
      </c>
      <c r="AT11" s="14">
        <v>3.65855396404524E-2</v>
      </c>
      <c r="AU11" s="14">
        <v>1.7506040702072199E-2</v>
      </c>
      <c r="AV11" s="14"/>
      <c r="AW11" s="14">
        <v>3.3044731689475498E-2</v>
      </c>
      <c r="AX11" s="14">
        <v>4.2427980322454401E-2</v>
      </c>
      <c r="AY11" s="14">
        <v>3.1715456326549998E-2</v>
      </c>
      <c r="AZ11" s="14">
        <v>9.3007210007885893E-3</v>
      </c>
      <c r="BA11" s="14"/>
      <c r="BB11" s="14">
        <v>3.4978802839749502E-2</v>
      </c>
      <c r="BC11" s="14">
        <v>3.21475569158442E-2</v>
      </c>
      <c r="BD11" s="14">
        <v>1.8111453252325299E-2</v>
      </c>
      <c r="BE11" s="14"/>
      <c r="BF11" s="14">
        <v>4.1082206939505601E-2</v>
      </c>
      <c r="BG11" s="14">
        <v>2.4638060268103602E-2</v>
      </c>
      <c r="BH11" s="14">
        <v>3.6784617920356602E-2</v>
      </c>
      <c r="BI11" s="14"/>
      <c r="BJ11" s="14">
        <v>0</v>
      </c>
      <c r="BK11" s="14">
        <v>0</v>
      </c>
      <c r="BL11" s="14">
        <v>0</v>
      </c>
      <c r="BM11" s="14"/>
      <c r="BN11" s="14">
        <v>3.5062690315191103E-2</v>
      </c>
      <c r="BO11" s="14">
        <v>0</v>
      </c>
      <c r="BP11" s="14">
        <v>3.2089890551186197E-2</v>
      </c>
      <c r="BQ11" s="14">
        <v>0</v>
      </c>
      <c r="BR11" s="14">
        <v>3.3699709395183103E-2</v>
      </c>
      <c r="BS11" s="14">
        <v>5.7088213066498202E-2</v>
      </c>
      <c r="BT11" s="14">
        <v>9.1518051140478292E-3</v>
      </c>
      <c r="BU11" s="14">
        <v>2.4347603213285898E-2</v>
      </c>
      <c r="BV11" s="14"/>
      <c r="BW11" s="14">
        <v>4.2159579951881097E-2</v>
      </c>
      <c r="BX11" s="14">
        <v>2.9050838019344102E-2</v>
      </c>
      <c r="BY11" s="14"/>
      <c r="BZ11" s="14">
        <v>4.4270192375070697E-2</v>
      </c>
      <c r="CA11" s="14">
        <v>2.6445739603079499E-2</v>
      </c>
      <c r="CB11" s="14"/>
      <c r="CC11" s="14">
        <v>2.8094688318661701E-2</v>
      </c>
      <c r="CD11" s="14">
        <v>4.7251669326861701E-2</v>
      </c>
    </row>
    <row r="12" spans="2:82" ht="30" x14ac:dyDescent="0.25">
      <c r="B12" s="15" t="s">
        <v>62</v>
      </c>
      <c r="C12" s="14">
        <v>0.101628853139236</v>
      </c>
      <c r="D12" s="14">
        <v>0.12928983250482301</v>
      </c>
      <c r="E12" s="14">
        <v>7.4069407002760199E-2</v>
      </c>
      <c r="F12" s="14"/>
      <c r="G12" s="14">
        <v>7.6615551832076106E-2</v>
      </c>
      <c r="H12" s="14">
        <v>0.123528110119248</v>
      </c>
      <c r="I12" s="14">
        <v>0.10786472690435001</v>
      </c>
      <c r="J12" s="14"/>
      <c r="K12" s="14">
        <v>0.12662043899554201</v>
      </c>
      <c r="L12" s="14">
        <v>5.7035656654638597E-2</v>
      </c>
      <c r="M12" s="14">
        <v>0.13281903487945201</v>
      </c>
      <c r="N12" s="14">
        <v>8.0484643551132898E-2</v>
      </c>
      <c r="O12" s="14"/>
      <c r="P12" s="14">
        <v>0.121623102889446</v>
      </c>
      <c r="Q12" s="14">
        <v>9.7253325325367998E-2</v>
      </c>
      <c r="R12" s="14">
        <v>7.59338547031157E-2</v>
      </c>
      <c r="S12" s="14">
        <v>0.126215580831637</v>
      </c>
      <c r="T12" s="14">
        <v>8.05255022578691E-2</v>
      </c>
      <c r="U12" s="14"/>
      <c r="V12" s="14">
        <v>9.8311390133750204E-2</v>
      </c>
      <c r="W12" s="14">
        <v>0.14645869855403701</v>
      </c>
      <c r="X12" s="14">
        <v>6.3438330074194596E-2</v>
      </c>
      <c r="Y12" s="14"/>
      <c r="Z12" s="14">
        <v>8.4924036034749906E-2</v>
      </c>
      <c r="AA12" s="14">
        <v>0.11612277535927799</v>
      </c>
      <c r="AB12" s="14"/>
      <c r="AC12" s="14">
        <v>7.8054113971135597E-2</v>
      </c>
      <c r="AD12" s="14">
        <v>0.107498813316944</v>
      </c>
      <c r="AE12" s="14">
        <v>0.103693880635275</v>
      </c>
      <c r="AF12" s="14">
        <v>9.2219246962236504E-2</v>
      </c>
      <c r="AG12" s="14"/>
      <c r="AH12" s="14">
        <v>0.11050914089189</v>
      </c>
      <c r="AI12" s="14">
        <v>0.11736620746724299</v>
      </c>
      <c r="AJ12" s="14">
        <v>7.5303081565239197E-2</v>
      </c>
      <c r="AK12" s="14">
        <v>9.8159781706159993E-2</v>
      </c>
      <c r="AL12" s="14"/>
      <c r="AM12" s="14">
        <v>0.47872690276971502</v>
      </c>
      <c r="AN12" s="14">
        <v>7.4161304881652804E-2</v>
      </c>
      <c r="AO12" s="14">
        <v>2.5498579161430401E-2</v>
      </c>
      <c r="AP12" s="14">
        <v>8.76283509512207E-3</v>
      </c>
      <c r="AQ12" s="14"/>
      <c r="AR12" s="14">
        <v>1.40134809254337E-2</v>
      </c>
      <c r="AS12" s="14">
        <v>3.0783467533182899E-2</v>
      </c>
      <c r="AT12" s="14">
        <v>7.9141333330267502E-2</v>
      </c>
      <c r="AU12" s="14">
        <v>0.69456884824849996</v>
      </c>
      <c r="AV12" s="14"/>
      <c r="AW12" s="14">
        <v>9.7776696797098897E-2</v>
      </c>
      <c r="AX12" s="14">
        <v>0.100526048408838</v>
      </c>
      <c r="AY12" s="14">
        <v>0.100856730218973</v>
      </c>
      <c r="AZ12" s="14">
        <v>0.12916102587678199</v>
      </c>
      <c r="BA12" s="14"/>
      <c r="BB12" s="14">
        <v>0.13131961062838099</v>
      </c>
      <c r="BC12" s="14">
        <v>9.1720018997680994E-2</v>
      </c>
      <c r="BD12" s="14">
        <v>0.240863465031249</v>
      </c>
      <c r="BE12" s="14"/>
      <c r="BF12" s="14">
        <v>0.114307027931594</v>
      </c>
      <c r="BG12" s="14">
        <v>0.107468364881618</v>
      </c>
      <c r="BH12" s="14">
        <v>7.8968568175397394E-2</v>
      </c>
      <c r="BI12" s="14"/>
      <c r="BJ12" s="14">
        <v>0</v>
      </c>
      <c r="BK12" s="14">
        <v>0</v>
      </c>
      <c r="BL12" s="14">
        <v>1</v>
      </c>
      <c r="BM12" s="14"/>
      <c r="BN12" s="14">
        <v>0.208591395717379</v>
      </c>
      <c r="BO12" s="14">
        <v>0.105250527099989</v>
      </c>
      <c r="BP12" s="14">
        <v>0.11976116949799299</v>
      </c>
      <c r="BQ12" s="14">
        <v>9.8973265224451198E-2</v>
      </c>
      <c r="BR12" s="14">
        <v>0.114470152044283</v>
      </c>
      <c r="BS12" s="14">
        <v>3.2923949309392297E-2</v>
      </c>
      <c r="BT12" s="14">
        <v>7.0487566770704294E-2</v>
      </c>
      <c r="BU12" s="14">
        <v>0.109019740472971</v>
      </c>
      <c r="BV12" s="14"/>
      <c r="BW12" s="14">
        <v>0.115892779879196</v>
      </c>
      <c r="BX12" s="14">
        <v>9.0021888989144302E-2</v>
      </c>
      <c r="BY12" s="14"/>
      <c r="BZ12" s="14">
        <v>0.12000187353596301</v>
      </c>
      <c r="CA12" s="14">
        <v>8.3679866318490295E-2</v>
      </c>
      <c r="CB12" s="14"/>
      <c r="CC12" s="14">
        <v>0.10855092768057301</v>
      </c>
      <c r="CD12" s="14">
        <v>0.102919758272471</v>
      </c>
    </row>
    <row r="13" spans="2:82" x14ac:dyDescent="0.25">
      <c r="B13" s="15" t="s">
        <v>152</v>
      </c>
      <c r="C13" s="14">
        <v>8.4271928872767896E-2</v>
      </c>
      <c r="D13" s="14">
        <v>4.5041391461233198E-2</v>
      </c>
      <c r="E13" s="14">
        <v>0.12292463096905</v>
      </c>
      <c r="F13" s="14"/>
      <c r="G13" s="14">
        <v>8.1057723093021505E-2</v>
      </c>
      <c r="H13" s="14">
        <v>7.8279321453513601E-2</v>
      </c>
      <c r="I13" s="14">
        <v>0.102708572303767</v>
      </c>
      <c r="J13" s="14"/>
      <c r="K13" s="14">
        <v>2.5085684926150299E-2</v>
      </c>
      <c r="L13" s="14">
        <v>5.0150128999580199E-2</v>
      </c>
      <c r="M13" s="14">
        <v>6.1503584741728803E-2</v>
      </c>
      <c r="N13" s="14">
        <v>0.23898572771308099</v>
      </c>
      <c r="O13" s="14"/>
      <c r="P13" s="14">
        <v>6.0696782624036202E-2</v>
      </c>
      <c r="Q13" s="14">
        <v>6.9264948308367297E-2</v>
      </c>
      <c r="R13" s="14">
        <v>6.9580716649976601E-2</v>
      </c>
      <c r="S13" s="14">
        <v>9.2533488911074394E-2</v>
      </c>
      <c r="T13" s="14">
        <v>0.123153135729206</v>
      </c>
      <c r="U13" s="14"/>
      <c r="V13" s="14">
        <v>1.14036908398306E-2</v>
      </c>
      <c r="W13" s="14">
        <v>3.1685947626857898E-2</v>
      </c>
      <c r="X13" s="14">
        <v>0.37605762392414999</v>
      </c>
      <c r="Y13" s="14"/>
      <c r="Z13" s="14">
        <v>7.1356830160125007E-2</v>
      </c>
      <c r="AA13" s="14">
        <v>9.5477704729777402E-2</v>
      </c>
      <c r="AB13" s="14"/>
      <c r="AC13" s="14">
        <v>0.34803663763626103</v>
      </c>
      <c r="AD13" s="14">
        <v>0.14759589687174199</v>
      </c>
      <c r="AE13" s="14">
        <v>4.3743402341083502E-2</v>
      </c>
      <c r="AF13" s="14">
        <v>1.6262029559809502E-2</v>
      </c>
      <c r="AG13" s="14"/>
      <c r="AH13" s="14">
        <v>0.30597667237035397</v>
      </c>
      <c r="AI13" s="14">
        <v>8.9228181401212095E-2</v>
      </c>
      <c r="AJ13" s="14">
        <v>1.9444542828185401E-2</v>
      </c>
      <c r="AK13" s="14">
        <v>1.38153212451142E-2</v>
      </c>
      <c r="AL13" s="14"/>
      <c r="AM13" s="14">
        <v>8.0014251112220297E-2</v>
      </c>
      <c r="AN13" s="14">
        <v>4.42226528252209E-2</v>
      </c>
      <c r="AO13" s="14">
        <v>3.5039275838630202E-2</v>
      </c>
      <c r="AP13" s="14">
        <v>1.4051282424499699E-2</v>
      </c>
      <c r="AQ13" s="14"/>
      <c r="AR13" s="14">
        <v>5.3899106368909197E-2</v>
      </c>
      <c r="AS13" s="14">
        <v>1.61118342873607E-2</v>
      </c>
      <c r="AT13" s="14">
        <v>1.39901850186024E-2</v>
      </c>
      <c r="AU13" s="14">
        <v>1.1489061387921801E-2</v>
      </c>
      <c r="AV13" s="14"/>
      <c r="AW13" s="14">
        <v>0.182311206345003</v>
      </c>
      <c r="AX13" s="14">
        <v>7.8259652554802397E-2</v>
      </c>
      <c r="AY13" s="14">
        <v>4.0360760433097498E-2</v>
      </c>
      <c r="AZ13" s="14">
        <v>2.9874256604609999E-2</v>
      </c>
      <c r="BA13" s="14"/>
      <c r="BB13" s="14">
        <v>6.0778887158926098E-2</v>
      </c>
      <c r="BC13" s="14">
        <v>6.0178297045736698E-2</v>
      </c>
      <c r="BD13" s="14">
        <v>0.13886963906394201</v>
      </c>
      <c r="BE13" s="14"/>
      <c r="BF13" s="14">
        <v>2.3349951056044399E-2</v>
      </c>
      <c r="BG13" s="14">
        <v>0.15910155644344201</v>
      </c>
      <c r="BH13" s="14">
        <v>5.6952022070523897E-2</v>
      </c>
      <c r="BI13" s="14"/>
      <c r="BJ13" s="14">
        <v>0</v>
      </c>
      <c r="BK13" s="14">
        <v>0</v>
      </c>
      <c r="BL13" s="14">
        <v>0</v>
      </c>
      <c r="BM13" s="14"/>
      <c r="BN13" s="14">
        <v>0.12691660138844699</v>
      </c>
      <c r="BO13" s="14">
        <v>5.7513988568591003E-2</v>
      </c>
      <c r="BP13" s="14">
        <v>3.1797283113423697E-2</v>
      </c>
      <c r="BQ13" s="14">
        <v>3.7362363249685497E-2</v>
      </c>
      <c r="BR13" s="14">
        <v>3.9354567251180701E-2</v>
      </c>
      <c r="BS13" s="14">
        <v>3.1484961251007602E-2</v>
      </c>
      <c r="BT13" s="14">
        <v>2.69985116726058E-2</v>
      </c>
      <c r="BU13" s="14">
        <v>9.6075848196373104E-2</v>
      </c>
      <c r="BV13" s="14"/>
      <c r="BW13" s="14">
        <v>6.0680642868579E-2</v>
      </c>
      <c r="BX13" s="14">
        <v>0.103468831373542</v>
      </c>
      <c r="BY13" s="14"/>
      <c r="BZ13" s="14">
        <v>7.0430702962016395E-2</v>
      </c>
      <c r="CA13" s="14">
        <v>4.8696699210535502E-2</v>
      </c>
      <c r="CB13" s="14"/>
      <c r="CC13" s="14">
        <v>6.2285894772231599E-2</v>
      </c>
      <c r="CD13" s="14">
        <v>6.1601158088466001E-2</v>
      </c>
    </row>
    <row r="14" spans="2:82" x14ac:dyDescent="0.25">
      <c r="B14" s="15" t="s">
        <v>103</v>
      </c>
      <c r="C14" s="20">
        <v>1.6416478653252398E-2</v>
      </c>
      <c r="D14" s="20">
        <v>7.9372330341650303E-3</v>
      </c>
      <c r="E14" s="20">
        <v>2.4912125162320001E-2</v>
      </c>
      <c r="F14" s="20"/>
      <c r="G14" s="20">
        <v>1.98221962091438E-2</v>
      </c>
      <c r="H14" s="20">
        <v>1.26700493873386E-2</v>
      </c>
      <c r="I14" s="20">
        <v>1.7098753852572399E-2</v>
      </c>
      <c r="J14" s="20"/>
      <c r="K14" s="20">
        <v>5.79424285265716E-3</v>
      </c>
      <c r="L14" s="20">
        <v>8.7801727055065795E-3</v>
      </c>
      <c r="M14" s="20">
        <v>3.56792560699958E-2</v>
      </c>
      <c r="N14" s="20">
        <v>3.0503580339102401E-2</v>
      </c>
      <c r="O14" s="20"/>
      <c r="P14" s="20">
        <v>1.07786396630672E-2</v>
      </c>
      <c r="Q14" s="20">
        <v>2.4762970373778899E-2</v>
      </c>
      <c r="R14" s="20">
        <v>1.51881440709865E-2</v>
      </c>
      <c r="S14" s="20">
        <v>2.1539137580559999E-2</v>
      </c>
      <c r="T14" s="20">
        <v>5.8272764492191698E-3</v>
      </c>
      <c r="U14" s="20"/>
      <c r="V14" s="20">
        <v>4.1242185164502296E-3</v>
      </c>
      <c r="W14" s="20">
        <v>1.70024166522834E-2</v>
      </c>
      <c r="X14" s="20">
        <v>5.53303089180446E-2</v>
      </c>
      <c r="Y14" s="20"/>
      <c r="Z14" s="20">
        <v>1.28445836399654E-2</v>
      </c>
      <c r="AA14" s="20">
        <v>1.9515630722797401E-2</v>
      </c>
      <c r="AB14" s="20"/>
      <c r="AC14" s="20">
        <v>3.3197163210889197E-2</v>
      </c>
      <c r="AD14" s="20">
        <v>1.8472322962638701E-2</v>
      </c>
      <c r="AE14" s="20">
        <v>1.77767891357817E-2</v>
      </c>
      <c r="AF14" s="20">
        <v>6.0088066878983201E-3</v>
      </c>
      <c r="AG14" s="20"/>
      <c r="AH14" s="20">
        <v>2.4415980188049601E-2</v>
      </c>
      <c r="AI14" s="20">
        <v>2.1976810095774301E-2</v>
      </c>
      <c r="AJ14" s="20">
        <v>7.5261529356722701E-3</v>
      </c>
      <c r="AK14" s="20">
        <v>0</v>
      </c>
      <c r="AL14" s="20"/>
      <c r="AM14" s="20">
        <v>1.46475021413956E-2</v>
      </c>
      <c r="AN14" s="20">
        <v>1.7276875733429502E-2</v>
      </c>
      <c r="AO14" s="20">
        <v>6.3886300948141897E-3</v>
      </c>
      <c r="AP14" s="20">
        <v>7.6519870050654904E-3</v>
      </c>
      <c r="AQ14" s="20"/>
      <c r="AR14" s="20">
        <v>1.72519122182456E-2</v>
      </c>
      <c r="AS14" s="20">
        <v>4.8794462497340598E-3</v>
      </c>
      <c r="AT14" s="20">
        <v>1.8476663098152501E-2</v>
      </c>
      <c r="AU14" s="20">
        <v>0</v>
      </c>
      <c r="AV14" s="20"/>
      <c r="AW14" s="20">
        <v>3.7880344973885802E-2</v>
      </c>
      <c r="AX14" s="20">
        <v>1.7969290890590399E-2</v>
      </c>
      <c r="AY14" s="20">
        <v>4.3010214169049397E-3</v>
      </c>
      <c r="AZ14" s="20">
        <v>0</v>
      </c>
      <c r="BA14" s="20"/>
      <c r="BB14" s="20">
        <v>5.7528262096838397E-3</v>
      </c>
      <c r="BC14" s="20">
        <v>1.04181522313814E-2</v>
      </c>
      <c r="BD14" s="20">
        <v>2.7745736385348801E-2</v>
      </c>
      <c r="BE14" s="20"/>
      <c r="BF14" s="20">
        <v>6.9896928223186303E-3</v>
      </c>
      <c r="BG14" s="20">
        <v>2.66360884556061E-2</v>
      </c>
      <c r="BH14" s="20">
        <v>4.93310247164411E-3</v>
      </c>
      <c r="BI14" s="20"/>
      <c r="BJ14" s="20">
        <v>0</v>
      </c>
      <c r="BK14" s="20">
        <v>0</v>
      </c>
      <c r="BL14" s="20">
        <v>0</v>
      </c>
      <c r="BM14" s="20"/>
      <c r="BN14" s="20">
        <v>6.9819270287422202E-3</v>
      </c>
      <c r="BO14" s="20">
        <v>1.5434135989130199E-2</v>
      </c>
      <c r="BP14" s="20">
        <v>1.5859302265376799E-2</v>
      </c>
      <c r="BQ14" s="20">
        <v>1.2001952929440399E-2</v>
      </c>
      <c r="BR14" s="20">
        <v>8.5310593396044996E-3</v>
      </c>
      <c r="BS14" s="20">
        <v>1.22620392882755E-2</v>
      </c>
      <c r="BT14" s="20">
        <v>1.7990564924501601E-2</v>
      </c>
      <c r="BU14" s="20">
        <v>2.3756285852992099E-2</v>
      </c>
      <c r="BV14" s="20"/>
      <c r="BW14" s="20">
        <v>1.2164606577581E-2</v>
      </c>
      <c r="BX14" s="20">
        <v>1.9876348270700801E-2</v>
      </c>
      <c r="BY14" s="20"/>
      <c r="BZ14" s="20">
        <v>1.2365545741448601E-2</v>
      </c>
      <c r="CA14" s="20">
        <v>7.0557299483336297E-3</v>
      </c>
      <c r="CB14" s="20"/>
      <c r="CC14" s="20">
        <v>1.7754649799497702E-2</v>
      </c>
      <c r="CD14" s="20">
        <v>2.2645573099725801E-3</v>
      </c>
    </row>
    <row r="15" spans="2:82" x14ac:dyDescent="0.25">
      <c r="B15" s="16"/>
    </row>
    <row r="16" spans="2:82" x14ac:dyDescent="0.25">
      <c r="B16" t="s">
        <v>105</v>
      </c>
    </row>
    <row r="17" spans="2:2" x14ac:dyDescent="0.25">
      <c r="B17" t="s">
        <v>106</v>
      </c>
    </row>
    <row r="19" spans="2:2" x14ac:dyDescent="0.25">
      <c r="B19"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CD19"/>
  <sheetViews>
    <sheetView showGridLines="0" topLeftCell="A6" workbookViewId="0">
      <pane xSplit="2" topLeftCell="C1" activePane="topRight" state="frozen"/>
      <selection pane="topRight" activeCell="B19" sqref="B19"/>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187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182</v>
      </c>
      <c r="C9" s="14">
        <v>5.0832380985741402E-2</v>
      </c>
      <c r="D9" s="14">
        <v>4.8932242679073902E-2</v>
      </c>
      <c r="E9" s="14">
        <v>5.2783303671695203E-2</v>
      </c>
      <c r="F9" s="14"/>
      <c r="G9" s="14">
        <v>7.4116116717728803E-2</v>
      </c>
      <c r="H9" s="14">
        <v>4.1905333865894297E-2</v>
      </c>
      <c r="I9" s="14">
        <v>2.2083112039930498E-2</v>
      </c>
      <c r="J9" s="14"/>
      <c r="K9" s="14">
        <v>5.0764755028817499E-2</v>
      </c>
      <c r="L9" s="14">
        <v>5.13454516868634E-2</v>
      </c>
      <c r="M9" s="14">
        <v>5.8283687716191503E-2</v>
      </c>
      <c r="N9" s="14">
        <v>4.2275735550589798E-2</v>
      </c>
      <c r="O9" s="14"/>
      <c r="P9" s="14">
        <v>5.69940355500861E-2</v>
      </c>
      <c r="Q9" s="14">
        <v>3.45460478248827E-2</v>
      </c>
      <c r="R9" s="14">
        <v>4.9996572887287698E-2</v>
      </c>
      <c r="S9" s="14">
        <v>6.4343061504251495E-2</v>
      </c>
      <c r="T9" s="14">
        <v>3.8316952907593398E-2</v>
      </c>
      <c r="U9" s="14"/>
      <c r="V9" s="14">
        <v>5.1701861753559897E-2</v>
      </c>
      <c r="W9" s="14">
        <v>7.7930184715720704E-2</v>
      </c>
      <c r="X9" s="14">
        <v>1.8497757886065599E-2</v>
      </c>
      <c r="Y9" s="14"/>
      <c r="Z9" s="14">
        <v>5.4702981688344803E-2</v>
      </c>
      <c r="AA9" s="14">
        <v>4.7474057145529699E-2</v>
      </c>
      <c r="AB9" s="14"/>
      <c r="AC9" s="14">
        <v>3.2359565725079198E-2</v>
      </c>
      <c r="AD9" s="14">
        <v>6.2669581199746194E-2</v>
      </c>
      <c r="AE9" s="14">
        <v>4.66476505850736E-2</v>
      </c>
      <c r="AF9" s="14">
        <v>4.7278346599708997E-2</v>
      </c>
      <c r="AG9" s="14"/>
      <c r="AH9" s="14">
        <v>3.0553172297079999E-2</v>
      </c>
      <c r="AI9" s="14">
        <v>6.1102870611422701E-2</v>
      </c>
      <c r="AJ9" s="14">
        <v>4.6834954984136701E-2</v>
      </c>
      <c r="AK9" s="14">
        <v>3.4503816806333902E-2</v>
      </c>
      <c r="AL9" s="14"/>
      <c r="AM9" s="14">
        <v>4.1615930469892697E-2</v>
      </c>
      <c r="AN9" s="14">
        <v>6.9084640414683707E-2</v>
      </c>
      <c r="AO9" s="14">
        <v>4.4763060180030199E-2</v>
      </c>
      <c r="AP9" s="14">
        <v>5.3013496243992098E-2</v>
      </c>
      <c r="AQ9" s="14"/>
      <c r="AR9" s="14">
        <v>8.5193765487365097E-2</v>
      </c>
      <c r="AS9" s="14">
        <v>4.5229682784159397E-2</v>
      </c>
      <c r="AT9" s="14">
        <v>4.2745921358655001E-2</v>
      </c>
      <c r="AU9" s="14">
        <v>2.9153680669128601E-2</v>
      </c>
      <c r="AV9" s="14"/>
      <c r="AW9" s="14">
        <v>4.7742175306621802E-2</v>
      </c>
      <c r="AX9" s="14">
        <v>6.5380543609454403E-2</v>
      </c>
      <c r="AY9" s="14">
        <v>4.0095684388501203E-2</v>
      </c>
      <c r="AZ9" s="14">
        <v>2.7446249247432001E-2</v>
      </c>
      <c r="BA9" s="14"/>
      <c r="BB9" s="14">
        <v>2.9229797671341699E-2</v>
      </c>
      <c r="BC9" s="14">
        <v>3.1947796150752703E-2</v>
      </c>
      <c r="BD9" s="14">
        <v>6.4344784795307794E-2</v>
      </c>
      <c r="BE9" s="14"/>
      <c r="BF9" s="14">
        <v>4.5796941322034497E-2</v>
      </c>
      <c r="BG9" s="14">
        <v>6.7930658072651598E-2</v>
      </c>
      <c r="BH9" s="14">
        <v>4.92970630084811E-2</v>
      </c>
      <c r="BI9" s="14"/>
      <c r="BJ9" s="14">
        <v>5.1866558862658202E-2</v>
      </c>
      <c r="BK9" s="14">
        <v>6.2466321196345799E-2</v>
      </c>
      <c r="BL9" s="14">
        <v>3.9428484245170099E-2</v>
      </c>
      <c r="BM9" s="14"/>
      <c r="BN9" s="14">
        <v>5.2764120896650502E-2</v>
      </c>
      <c r="BO9" s="14">
        <v>3.4952567200155202E-2</v>
      </c>
      <c r="BP9" s="14">
        <v>5.5879951241320301E-2</v>
      </c>
      <c r="BQ9" s="14">
        <v>6.14533705681342E-2</v>
      </c>
      <c r="BR9" s="14">
        <v>6.3380092709010197E-2</v>
      </c>
      <c r="BS9" s="14">
        <v>6.1148611438763503E-2</v>
      </c>
      <c r="BT9" s="14">
        <v>5.4616565260927501E-2</v>
      </c>
      <c r="BU9" s="14">
        <v>3.0034216297448901E-2</v>
      </c>
      <c r="BV9" s="14"/>
      <c r="BW9" s="14">
        <v>6.7798595511254806E-2</v>
      </c>
      <c r="BX9" s="14">
        <v>3.70264881660088E-2</v>
      </c>
      <c r="BY9" s="14"/>
      <c r="BZ9" s="14">
        <v>6.3742947350808599E-2</v>
      </c>
      <c r="CA9" s="14">
        <v>3.8803140802396198E-2</v>
      </c>
      <c r="CB9" s="14"/>
      <c r="CC9" s="14">
        <v>6.3702228943277095E-2</v>
      </c>
      <c r="CD9" s="14">
        <v>4.35931882764128E-2</v>
      </c>
    </row>
    <row r="10" spans="2:82" x14ac:dyDescent="0.25">
      <c r="B10" s="15" t="s">
        <v>183</v>
      </c>
      <c r="C10" s="14">
        <v>9.2758823397933607E-2</v>
      </c>
      <c r="D10" s="14">
        <v>8.4837075391171801E-2</v>
      </c>
      <c r="E10" s="14">
        <v>0.10077324258577799</v>
      </c>
      <c r="F10" s="14"/>
      <c r="G10" s="14">
        <v>0.12010573367747</v>
      </c>
      <c r="H10" s="14">
        <v>7.5039901500889503E-2</v>
      </c>
      <c r="I10" s="14">
        <v>7.3478776661992401E-2</v>
      </c>
      <c r="J10" s="14"/>
      <c r="K10" s="14">
        <v>7.3860535903640001E-2</v>
      </c>
      <c r="L10" s="14">
        <v>0.13159941021739199</v>
      </c>
      <c r="M10" s="14">
        <v>6.7869622944740499E-2</v>
      </c>
      <c r="N10" s="14">
        <v>8.4564473287431802E-2</v>
      </c>
      <c r="O10" s="14"/>
      <c r="P10" s="14">
        <v>0.10339228085817501</v>
      </c>
      <c r="Q10" s="14">
        <v>9.6126145307215402E-2</v>
      </c>
      <c r="R10" s="14">
        <v>9.9798530731845497E-2</v>
      </c>
      <c r="S10" s="14">
        <v>8.7980111620985499E-2</v>
      </c>
      <c r="T10" s="14">
        <v>7.9724104842489305E-2</v>
      </c>
      <c r="U10" s="14"/>
      <c r="V10" s="14">
        <v>8.4776430276515699E-2</v>
      </c>
      <c r="W10" s="14">
        <v>0.14040747527195699</v>
      </c>
      <c r="X10" s="14">
        <v>6.6506002353588403E-2</v>
      </c>
      <c r="Y10" s="14"/>
      <c r="Z10" s="14">
        <v>0.101929829012741</v>
      </c>
      <c r="AA10" s="14">
        <v>8.4801607151316405E-2</v>
      </c>
      <c r="AB10" s="14"/>
      <c r="AC10" s="14">
        <v>7.7629922076961996E-2</v>
      </c>
      <c r="AD10" s="14">
        <v>0.11542889174787301</v>
      </c>
      <c r="AE10" s="14">
        <v>9.6488334025251296E-2</v>
      </c>
      <c r="AF10" s="14">
        <v>7.6956163722512197E-2</v>
      </c>
      <c r="AG10" s="14"/>
      <c r="AH10" s="14">
        <v>7.9595145631181696E-2</v>
      </c>
      <c r="AI10" s="14">
        <v>0.109987568847308</v>
      </c>
      <c r="AJ10" s="14">
        <v>7.1492325375435803E-2</v>
      </c>
      <c r="AK10" s="14">
        <v>7.6366854638506093E-2</v>
      </c>
      <c r="AL10" s="14"/>
      <c r="AM10" s="14">
        <v>8.2963480218804495E-2</v>
      </c>
      <c r="AN10" s="14">
        <v>0.108428082689418</v>
      </c>
      <c r="AO10" s="14">
        <v>0.134412361700638</v>
      </c>
      <c r="AP10" s="14">
        <v>8.4638701472129402E-2</v>
      </c>
      <c r="AQ10" s="14"/>
      <c r="AR10" s="14">
        <v>0.140708561306403</v>
      </c>
      <c r="AS10" s="14">
        <v>8.7597504315132205E-2</v>
      </c>
      <c r="AT10" s="14">
        <v>7.2999813457332099E-2</v>
      </c>
      <c r="AU10" s="14">
        <v>6.4096767305499597E-2</v>
      </c>
      <c r="AV10" s="14"/>
      <c r="AW10" s="14">
        <v>0.128076141802865</v>
      </c>
      <c r="AX10" s="14">
        <v>7.83730597973918E-2</v>
      </c>
      <c r="AY10" s="14">
        <v>9.2021054364822996E-2</v>
      </c>
      <c r="AZ10" s="14">
        <v>6.4242693492461894E-2</v>
      </c>
      <c r="BA10" s="14"/>
      <c r="BB10" s="14">
        <v>9.3270080162806496E-2</v>
      </c>
      <c r="BC10" s="14">
        <v>7.4534688183118494E-2</v>
      </c>
      <c r="BD10" s="14">
        <v>0.139213631675806</v>
      </c>
      <c r="BE10" s="14"/>
      <c r="BF10" s="14">
        <v>9.5866554505499704E-2</v>
      </c>
      <c r="BG10" s="14">
        <v>8.1813246375656304E-2</v>
      </c>
      <c r="BH10" s="14">
        <v>0.116063287034125</v>
      </c>
      <c r="BI10" s="14"/>
      <c r="BJ10" s="14">
        <v>9.5704327492005706E-2</v>
      </c>
      <c r="BK10" s="14">
        <v>9.0981083376341199E-2</v>
      </c>
      <c r="BL10" s="14">
        <v>8.3841726707965802E-2</v>
      </c>
      <c r="BM10" s="14"/>
      <c r="BN10" s="14">
        <v>0.112438814999668</v>
      </c>
      <c r="BO10" s="14">
        <v>4.6923047911858203E-2</v>
      </c>
      <c r="BP10" s="14">
        <v>0.11124180035073</v>
      </c>
      <c r="BQ10" s="14">
        <v>0.13625759479194099</v>
      </c>
      <c r="BR10" s="14">
        <v>9.3350610388818603E-2</v>
      </c>
      <c r="BS10" s="14">
        <v>9.1540128784550395E-2</v>
      </c>
      <c r="BT10" s="14">
        <v>6.28803333109723E-2</v>
      </c>
      <c r="BU10" s="14">
        <v>0.107603397061277</v>
      </c>
      <c r="BV10" s="14"/>
      <c r="BW10" s="14">
        <v>0.122151654430456</v>
      </c>
      <c r="BX10" s="14">
        <v>6.8841038184662307E-2</v>
      </c>
      <c r="BY10" s="14"/>
      <c r="BZ10" s="14">
        <v>0.110544196345522</v>
      </c>
      <c r="CA10" s="14">
        <v>6.97040993135494E-2</v>
      </c>
      <c r="CB10" s="14"/>
      <c r="CC10" s="14">
        <v>0.10322503199436101</v>
      </c>
      <c r="CD10" s="14">
        <v>8.5355724568259697E-2</v>
      </c>
    </row>
    <row r="11" spans="2:82" x14ac:dyDescent="0.25">
      <c r="B11" s="15" t="s">
        <v>184</v>
      </c>
      <c r="C11" s="14">
        <v>0.13223211663657899</v>
      </c>
      <c r="D11" s="14">
        <v>0.132785492517147</v>
      </c>
      <c r="E11" s="14">
        <v>0.13181084806443899</v>
      </c>
      <c r="F11" s="14"/>
      <c r="G11" s="14">
        <v>0.171853488038335</v>
      </c>
      <c r="H11" s="14">
        <v>0.114652111753704</v>
      </c>
      <c r="I11" s="14">
        <v>8.80942801825189E-2</v>
      </c>
      <c r="J11" s="14"/>
      <c r="K11" s="14">
        <v>0.157981413739613</v>
      </c>
      <c r="L11" s="14">
        <v>0.135014834004832</v>
      </c>
      <c r="M11" s="14">
        <v>0.113137767563737</v>
      </c>
      <c r="N11" s="14">
        <v>0.10620125152311199</v>
      </c>
      <c r="O11" s="14"/>
      <c r="P11" s="14">
        <v>0.15000102618043801</v>
      </c>
      <c r="Q11" s="14">
        <v>0.11154197563822001</v>
      </c>
      <c r="R11" s="14">
        <v>0.132581008927046</v>
      </c>
      <c r="S11" s="14">
        <v>0.149188465496564</v>
      </c>
      <c r="T11" s="14">
        <v>0.106574838361063</v>
      </c>
      <c r="U11" s="14"/>
      <c r="V11" s="14">
        <v>0.149013997043105</v>
      </c>
      <c r="W11" s="14">
        <v>0.15785827408261799</v>
      </c>
      <c r="X11" s="14">
        <v>5.0300659742204303E-2</v>
      </c>
      <c r="Y11" s="14"/>
      <c r="Z11" s="14">
        <v>0.15974524672061499</v>
      </c>
      <c r="AA11" s="14">
        <v>0.10836036964446</v>
      </c>
      <c r="AB11" s="14"/>
      <c r="AC11" s="14">
        <v>7.6758658437737201E-2</v>
      </c>
      <c r="AD11" s="14">
        <v>9.8604151299680101E-2</v>
      </c>
      <c r="AE11" s="14">
        <v>0.13582000977690001</v>
      </c>
      <c r="AF11" s="14">
        <v>0.160021608220835</v>
      </c>
      <c r="AG11" s="14"/>
      <c r="AH11" s="14">
        <v>0.116742169180861</v>
      </c>
      <c r="AI11" s="14">
        <v>0.12710665472872701</v>
      </c>
      <c r="AJ11" s="14">
        <v>0.13128011630323</v>
      </c>
      <c r="AK11" s="14">
        <v>0.17029644445634101</v>
      </c>
      <c r="AL11" s="14"/>
      <c r="AM11" s="14">
        <v>0.13049052005769299</v>
      </c>
      <c r="AN11" s="14">
        <v>0.13418715507635401</v>
      </c>
      <c r="AO11" s="14">
        <v>0.15643506168291399</v>
      </c>
      <c r="AP11" s="14">
        <v>0.14687679894779601</v>
      </c>
      <c r="AQ11" s="14"/>
      <c r="AR11" s="14">
        <v>0.12552000172764</v>
      </c>
      <c r="AS11" s="14">
        <v>0.15070195816600401</v>
      </c>
      <c r="AT11" s="14">
        <v>0.170272738941945</v>
      </c>
      <c r="AU11" s="14">
        <v>0.144140786157649</v>
      </c>
      <c r="AV11" s="14"/>
      <c r="AW11" s="14">
        <v>0.104613205664373</v>
      </c>
      <c r="AX11" s="14">
        <v>0.142784007842198</v>
      </c>
      <c r="AY11" s="14">
        <v>0.139236225411494</v>
      </c>
      <c r="AZ11" s="14">
        <v>0.11865438062540599</v>
      </c>
      <c r="BA11" s="14"/>
      <c r="BB11" s="14">
        <v>0.11388816234273701</v>
      </c>
      <c r="BC11" s="14">
        <v>7.5421318797985498E-2</v>
      </c>
      <c r="BD11" s="14">
        <v>6.4402098274410693E-2</v>
      </c>
      <c r="BE11" s="14"/>
      <c r="BF11" s="14">
        <v>0.15192685184343099</v>
      </c>
      <c r="BG11" s="14">
        <v>0.10692693094992101</v>
      </c>
      <c r="BH11" s="14">
        <v>0.14024671676117101</v>
      </c>
      <c r="BI11" s="14"/>
      <c r="BJ11" s="14">
        <v>0.150734934950882</v>
      </c>
      <c r="BK11" s="14">
        <v>0.10839231986417899</v>
      </c>
      <c r="BL11" s="14">
        <v>0.15718694599358299</v>
      </c>
      <c r="BM11" s="14"/>
      <c r="BN11" s="14">
        <v>0.113083386497492</v>
      </c>
      <c r="BO11" s="14">
        <v>0.108508711151229</v>
      </c>
      <c r="BP11" s="14">
        <v>0.143401869728944</v>
      </c>
      <c r="BQ11" s="14">
        <v>0.196545625512139</v>
      </c>
      <c r="BR11" s="14">
        <v>0.203658173531401</v>
      </c>
      <c r="BS11" s="14">
        <v>0.13519942258797699</v>
      </c>
      <c r="BT11" s="14">
        <v>0.17030071655541401</v>
      </c>
      <c r="BU11" s="14">
        <v>9.5780918833775194E-2</v>
      </c>
      <c r="BV11" s="14"/>
      <c r="BW11" s="14">
        <v>0.14998671985036499</v>
      </c>
      <c r="BX11" s="14">
        <v>0.117784689447808</v>
      </c>
      <c r="BY11" s="14"/>
      <c r="BZ11" s="14">
        <v>0.14887278936717599</v>
      </c>
      <c r="CA11" s="14">
        <v>0.12640338441012899</v>
      </c>
      <c r="CB11" s="14"/>
      <c r="CC11" s="14">
        <v>0.14710503632948299</v>
      </c>
      <c r="CD11" s="14">
        <v>0.13258254544501299</v>
      </c>
    </row>
    <row r="12" spans="2:82" x14ac:dyDescent="0.25">
      <c r="B12" s="15" t="s">
        <v>185</v>
      </c>
      <c r="C12" s="14">
        <v>0.57622226923599296</v>
      </c>
      <c r="D12" s="14">
        <v>0.630203872958216</v>
      </c>
      <c r="E12" s="14">
        <v>0.52247931564963801</v>
      </c>
      <c r="F12" s="14"/>
      <c r="G12" s="14">
        <v>0.51559765777603905</v>
      </c>
      <c r="H12" s="14">
        <v>0.60980386583998702</v>
      </c>
      <c r="I12" s="14">
        <v>0.63037590648505204</v>
      </c>
      <c r="J12" s="14"/>
      <c r="K12" s="14">
        <v>0.66181342352484496</v>
      </c>
      <c r="L12" s="14">
        <v>0.62102865487431902</v>
      </c>
      <c r="M12" s="14">
        <v>0.59563273901220604</v>
      </c>
      <c r="N12" s="14">
        <v>0.37389531718642999</v>
      </c>
      <c r="O12" s="14"/>
      <c r="P12" s="14">
        <v>0.56779488146810297</v>
      </c>
      <c r="Q12" s="14">
        <v>0.59093097682031104</v>
      </c>
      <c r="R12" s="14">
        <v>0.591880148904114</v>
      </c>
      <c r="S12" s="14">
        <v>0.55448889718047001</v>
      </c>
      <c r="T12" s="14">
        <v>0.58657650855508503</v>
      </c>
      <c r="U12" s="14"/>
      <c r="V12" s="14">
        <v>0.70872874832622001</v>
      </c>
      <c r="W12" s="14">
        <v>0.61897422384424305</v>
      </c>
      <c r="X12" s="14">
        <v>0.103259243764875</v>
      </c>
      <c r="Y12" s="14"/>
      <c r="Z12" s="14">
        <v>0.58413366842701897</v>
      </c>
      <c r="AA12" s="14">
        <v>0.56935794957243702</v>
      </c>
      <c r="AB12" s="14"/>
      <c r="AC12" s="14">
        <v>0.19978028066963499</v>
      </c>
      <c r="AD12" s="14">
        <v>0.49029676239398501</v>
      </c>
      <c r="AE12" s="14">
        <v>0.63602811741073795</v>
      </c>
      <c r="AF12" s="14">
        <v>0.671062485139717</v>
      </c>
      <c r="AG12" s="14"/>
      <c r="AH12" s="14">
        <v>0.35078957220920798</v>
      </c>
      <c r="AI12" s="14">
        <v>0.52819919032122398</v>
      </c>
      <c r="AJ12" s="14">
        <v>0.69477816702171302</v>
      </c>
      <c r="AK12" s="14">
        <v>0.69435105918515005</v>
      </c>
      <c r="AL12" s="14"/>
      <c r="AM12" s="14">
        <v>0.626288535048797</v>
      </c>
      <c r="AN12" s="14">
        <v>0.62620167325092602</v>
      </c>
      <c r="AO12" s="14">
        <v>0.62290370335379697</v>
      </c>
      <c r="AP12" s="14">
        <v>0.68834701836421597</v>
      </c>
      <c r="AQ12" s="14"/>
      <c r="AR12" s="14">
        <v>0.55779220918425698</v>
      </c>
      <c r="AS12" s="14">
        <v>0.69047031640251999</v>
      </c>
      <c r="AT12" s="14">
        <v>0.68104516264459602</v>
      </c>
      <c r="AU12" s="14">
        <v>0.73398599681589505</v>
      </c>
      <c r="AV12" s="14"/>
      <c r="AW12" s="14">
        <v>0.44397137772878498</v>
      </c>
      <c r="AX12" s="14">
        <v>0.56166165241007404</v>
      </c>
      <c r="AY12" s="14">
        <v>0.64641825609999304</v>
      </c>
      <c r="AZ12" s="14">
        <v>0.74118997444433299</v>
      </c>
      <c r="BA12" s="14"/>
      <c r="BB12" s="14">
        <v>0.65001214484511705</v>
      </c>
      <c r="BC12" s="14">
        <v>0.67224467451575298</v>
      </c>
      <c r="BD12" s="14">
        <v>0.53659438453740105</v>
      </c>
      <c r="BE12" s="14"/>
      <c r="BF12" s="14">
        <v>0.68401219272369296</v>
      </c>
      <c r="BG12" s="14">
        <v>0.43887379647006602</v>
      </c>
      <c r="BH12" s="14">
        <v>0.61282995476612001</v>
      </c>
      <c r="BI12" s="14"/>
      <c r="BJ12" s="14">
        <v>0.62235185712183405</v>
      </c>
      <c r="BK12" s="14">
        <v>0.63748919977921303</v>
      </c>
      <c r="BL12" s="14">
        <v>0.66498404674364298</v>
      </c>
      <c r="BM12" s="14"/>
      <c r="BN12" s="14">
        <v>0.53864401414984198</v>
      </c>
      <c r="BO12" s="14">
        <v>0.65044535019168204</v>
      </c>
      <c r="BP12" s="14">
        <v>0.64140727759359495</v>
      </c>
      <c r="BQ12" s="14">
        <v>0.44503226059683998</v>
      </c>
      <c r="BR12" s="14">
        <v>0.52760609776677903</v>
      </c>
      <c r="BS12" s="14">
        <v>0.62320071127325505</v>
      </c>
      <c r="BT12" s="14">
        <v>0.64944966235377899</v>
      </c>
      <c r="BU12" s="14">
        <v>0.59852850060372897</v>
      </c>
      <c r="BV12" s="14"/>
      <c r="BW12" s="14">
        <v>0.52433221763986904</v>
      </c>
      <c r="BX12" s="14">
        <v>0.61844668468642805</v>
      </c>
      <c r="BY12" s="14"/>
      <c r="BZ12" s="14">
        <v>0.56084447545476301</v>
      </c>
      <c r="CA12" s="14">
        <v>0.66173307226996103</v>
      </c>
      <c r="CB12" s="14"/>
      <c r="CC12" s="14">
        <v>0.562589110646044</v>
      </c>
      <c r="CD12" s="14">
        <v>0.64065510252726499</v>
      </c>
    </row>
    <row r="13" spans="2:82" ht="30" x14ac:dyDescent="0.25">
      <c r="B13" s="15" t="s">
        <v>186</v>
      </c>
      <c r="C13" s="14">
        <v>0.14248350841598101</v>
      </c>
      <c r="D13" s="14">
        <v>0.101284747605786</v>
      </c>
      <c r="E13" s="14">
        <v>0.18316259052277201</v>
      </c>
      <c r="F13" s="14"/>
      <c r="G13" s="14">
        <v>0.11092046698386</v>
      </c>
      <c r="H13" s="14">
        <v>0.15478335969714399</v>
      </c>
      <c r="I13" s="14">
        <v>0.18105804669327299</v>
      </c>
      <c r="J13" s="14"/>
      <c r="K13" s="14">
        <v>5.4102982220665001E-2</v>
      </c>
      <c r="L13" s="14">
        <v>5.9251587823670897E-2</v>
      </c>
      <c r="M13" s="14">
        <v>0.152077985355666</v>
      </c>
      <c r="N13" s="14">
        <v>0.38141833391758301</v>
      </c>
      <c r="O13" s="14"/>
      <c r="P13" s="14">
        <v>0.107505788352514</v>
      </c>
      <c r="Q13" s="14">
        <v>0.16383575718797999</v>
      </c>
      <c r="R13" s="14">
        <v>0.123525846599847</v>
      </c>
      <c r="S13" s="14">
        <v>0.13906852004071299</v>
      </c>
      <c r="T13" s="14">
        <v>0.18298042740699799</v>
      </c>
      <c r="U13" s="14"/>
      <c r="V13" s="14">
        <v>3.3351090702478602E-3</v>
      </c>
      <c r="W13" s="14">
        <v>0</v>
      </c>
      <c r="X13" s="14">
        <v>0.74552661423381605</v>
      </c>
      <c r="Y13" s="14"/>
      <c r="Z13" s="14">
        <v>9.62986005826241E-2</v>
      </c>
      <c r="AA13" s="14">
        <v>0.182555809578543</v>
      </c>
      <c r="AB13" s="14"/>
      <c r="AC13" s="14">
        <v>0.61347157309058697</v>
      </c>
      <c r="AD13" s="14">
        <v>0.22293113403206599</v>
      </c>
      <c r="AE13" s="14">
        <v>8.1425644670308203E-2</v>
      </c>
      <c r="AF13" s="14">
        <v>4.4681396317227499E-2</v>
      </c>
      <c r="AG13" s="14"/>
      <c r="AH13" s="14">
        <v>0.42231994068167</v>
      </c>
      <c r="AI13" s="14">
        <v>0.16461063131481801</v>
      </c>
      <c r="AJ13" s="14">
        <v>5.3749006732474403E-2</v>
      </c>
      <c r="AK13" s="14">
        <v>2.4481824913668501E-2</v>
      </c>
      <c r="AL13" s="14"/>
      <c r="AM13" s="14">
        <v>0.11268739230857901</v>
      </c>
      <c r="AN13" s="14">
        <v>5.3620631106524902E-2</v>
      </c>
      <c r="AO13" s="14">
        <v>3.8312403974862803E-2</v>
      </c>
      <c r="AP13" s="14">
        <v>2.4553486059762802E-2</v>
      </c>
      <c r="AQ13" s="14"/>
      <c r="AR13" s="14">
        <v>8.2131805822983406E-2</v>
      </c>
      <c r="AS13" s="14">
        <v>2.6000538332184901E-2</v>
      </c>
      <c r="AT13" s="14">
        <v>2.686480193149E-2</v>
      </c>
      <c r="AU13" s="14">
        <v>2.8622769051827701E-2</v>
      </c>
      <c r="AV13" s="14"/>
      <c r="AW13" s="14">
        <v>0.26850726693846999</v>
      </c>
      <c r="AX13" s="14">
        <v>0.14545960858533499</v>
      </c>
      <c r="AY13" s="14">
        <v>7.7848534460911598E-2</v>
      </c>
      <c r="AZ13" s="14">
        <v>4.8466702190367E-2</v>
      </c>
      <c r="BA13" s="14"/>
      <c r="BB13" s="14">
        <v>0.113599814977998</v>
      </c>
      <c r="BC13" s="14">
        <v>0.14055335695085799</v>
      </c>
      <c r="BD13" s="14">
        <v>0.19544510071707499</v>
      </c>
      <c r="BE13" s="14"/>
      <c r="BF13" s="14">
        <v>2.0411410867216699E-2</v>
      </c>
      <c r="BG13" s="14">
        <v>0.30026422716886297</v>
      </c>
      <c r="BH13" s="14">
        <v>7.6692417893312506E-2</v>
      </c>
      <c r="BI13" s="14"/>
      <c r="BJ13" s="14">
        <v>7.7341041560163207E-2</v>
      </c>
      <c r="BK13" s="14">
        <v>9.8787027465537303E-2</v>
      </c>
      <c r="BL13" s="14">
        <v>5.4558796309637302E-2</v>
      </c>
      <c r="BM13" s="14"/>
      <c r="BN13" s="14">
        <v>0.16560325368165199</v>
      </c>
      <c r="BO13" s="14">
        <v>0.15532113527094099</v>
      </c>
      <c r="BP13" s="14">
        <v>4.8069101085410598E-2</v>
      </c>
      <c r="BQ13" s="14">
        <v>0.16071114853094601</v>
      </c>
      <c r="BR13" s="14">
        <v>0.112005025603992</v>
      </c>
      <c r="BS13" s="14">
        <v>8.6881873493716302E-2</v>
      </c>
      <c r="BT13" s="14">
        <v>6.2752722518907206E-2</v>
      </c>
      <c r="BU13" s="14">
        <v>0.16805296720377</v>
      </c>
      <c r="BV13" s="14"/>
      <c r="BW13" s="14">
        <v>0.13350261645554401</v>
      </c>
      <c r="BX13" s="14">
        <v>0.14979151643656499</v>
      </c>
      <c r="BY13" s="14"/>
      <c r="BZ13" s="14">
        <v>0.11425698256153401</v>
      </c>
      <c r="CA13" s="14">
        <v>9.9189640585032393E-2</v>
      </c>
      <c r="CB13" s="14"/>
      <c r="CC13" s="14">
        <v>0.122341643564884</v>
      </c>
      <c r="CD13" s="14">
        <v>9.3353475511431805E-2</v>
      </c>
    </row>
    <row r="14" spans="2:82" x14ac:dyDescent="0.25">
      <c r="B14" s="15" t="s">
        <v>131</v>
      </c>
      <c r="C14" s="20">
        <v>5.4709013277722497E-3</v>
      </c>
      <c r="D14" s="20">
        <v>1.95656884860438E-3</v>
      </c>
      <c r="E14" s="20">
        <v>8.9906995056771404E-3</v>
      </c>
      <c r="F14" s="20"/>
      <c r="G14" s="20">
        <v>7.4065368065671499E-3</v>
      </c>
      <c r="H14" s="20">
        <v>3.81542734238047E-3</v>
      </c>
      <c r="I14" s="20">
        <v>4.9098779372324904E-3</v>
      </c>
      <c r="J14" s="20"/>
      <c r="K14" s="20">
        <v>1.47688958242016E-3</v>
      </c>
      <c r="L14" s="20">
        <v>1.76006139292307E-3</v>
      </c>
      <c r="M14" s="20">
        <v>1.2998197407458801E-2</v>
      </c>
      <c r="N14" s="20">
        <v>1.1644888534853501E-2</v>
      </c>
      <c r="O14" s="20"/>
      <c r="P14" s="20">
        <v>1.43119875906843E-2</v>
      </c>
      <c r="Q14" s="20">
        <v>3.0190972213901299E-3</v>
      </c>
      <c r="R14" s="20">
        <v>2.2178919498601801E-3</v>
      </c>
      <c r="S14" s="20">
        <v>4.9309441570153101E-3</v>
      </c>
      <c r="T14" s="20">
        <v>5.8271679267711098E-3</v>
      </c>
      <c r="U14" s="20"/>
      <c r="V14" s="20">
        <v>2.4438535303509599E-3</v>
      </c>
      <c r="W14" s="20">
        <v>4.8298420854615103E-3</v>
      </c>
      <c r="X14" s="20">
        <v>1.59097220194509E-2</v>
      </c>
      <c r="Y14" s="20"/>
      <c r="Z14" s="20">
        <v>3.1896735686567602E-3</v>
      </c>
      <c r="AA14" s="20">
        <v>7.4502069077142597E-3</v>
      </c>
      <c r="AB14" s="20"/>
      <c r="AC14" s="20">
        <v>0</v>
      </c>
      <c r="AD14" s="20">
        <v>1.0069479326650199E-2</v>
      </c>
      <c r="AE14" s="20">
        <v>3.5902435317281701E-3</v>
      </c>
      <c r="AF14" s="20">
        <v>0</v>
      </c>
      <c r="AG14" s="20"/>
      <c r="AH14" s="20">
        <v>0</v>
      </c>
      <c r="AI14" s="20">
        <v>8.9930841764997403E-3</v>
      </c>
      <c r="AJ14" s="20">
        <v>1.8654295830097601E-3</v>
      </c>
      <c r="AK14" s="20">
        <v>0</v>
      </c>
      <c r="AL14" s="20"/>
      <c r="AM14" s="20">
        <v>5.9541418962339096E-3</v>
      </c>
      <c r="AN14" s="20">
        <v>8.4778174620921097E-3</v>
      </c>
      <c r="AO14" s="20">
        <v>3.17340910775863E-3</v>
      </c>
      <c r="AP14" s="20">
        <v>2.5704989121034202E-3</v>
      </c>
      <c r="AQ14" s="20"/>
      <c r="AR14" s="20">
        <v>8.6536564713516097E-3</v>
      </c>
      <c r="AS14" s="20">
        <v>0</v>
      </c>
      <c r="AT14" s="20">
        <v>6.0715616659821198E-3</v>
      </c>
      <c r="AU14" s="20">
        <v>0</v>
      </c>
      <c r="AV14" s="20"/>
      <c r="AW14" s="20">
        <v>7.0898325588851898E-3</v>
      </c>
      <c r="AX14" s="20">
        <v>6.3411277555469802E-3</v>
      </c>
      <c r="AY14" s="20">
        <v>4.3802452742778301E-3</v>
      </c>
      <c r="AZ14" s="20">
        <v>0</v>
      </c>
      <c r="BA14" s="20"/>
      <c r="BB14" s="20">
        <v>0</v>
      </c>
      <c r="BC14" s="20">
        <v>5.2981654015326098E-3</v>
      </c>
      <c r="BD14" s="20">
        <v>0</v>
      </c>
      <c r="BE14" s="20"/>
      <c r="BF14" s="20">
        <v>1.9860487381252101E-3</v>
      </c>
      <c r="BG14" s="20">
        <v>4.1911409628417797E-3</v>
      </c>
      <c r="BH14" s="20">
        <v>4.8705605367911301E-3</v>
      </c>
      <c r="BI14" s="20"/>
      <c r="BJ14" s="20">
        <v>2.0012800124560499E-3</v>
      </c>
      <c r="BK14" s="20">
        <v>1.8840483183828001E-3</v>
      </c>
      <c r="BL14" s="20">
        <v>0</v>
      </c>
      <c r="BM14" s="20"/>
      <c r="BN14" s="20">
        <v>1.7466409774696001E-2</v>
      </c>
      <c r="BO14" s="20">
        <v>3.8491882741355202E-3</v>
      </c>
      <c r="BP14" s="20">
        <v>0</v>
      </c>
      <c r="BQ14" s="20">
        <v>0</v>
      </c>
      <c r="BR14" s="20">
        <v>0</v>
      </c>
      <c r="BS14" s="20">
        <v>2.02925242173855E-3</v>
      </c>
      <c r="BT14" s="20">
        <v>0</v>
      </c>
      <c r="BU14" s="20">
        <v>0</v>
      </c>
      <c r="BV14" s="20"/>
      <c r="BW14" s="20">
        <v>2.2281961125117499E-3</v>
      </c>
      <c r="BX14" s="20">
        <v>8.1095830785277295E-3</v>
      </c>
      <c r="BY14" s="20"/>
      <c r="BZ14" s="20">
        <v>1.7386089201969501E-3</v>
      </c>
      <c r="CA14" s="20">
        <v>4.1666626189319298E-3</v>
      </c>
      <c r="CB14" s="20"/>
      <c r="CC14" s="20">
        <v>1.03694852195151E-3</v>
      </c>
      <c r="CD14" s="20">
        <v>4.4599636716178403E-3</v>
      </c>
    </row>
    <row r="15" spans="2:82" x14ac:dyDescent="0.25">
      <c r="B15" s="16"/>
    </row>
    <row r="16" spans="2:82" x14ac:dyDescent="0.25">
      <c r="B16" t="s">
        <v>105</v>
      </c>
    </row>
    <row r="17" spans="2:2" x14ac:dyDescent="0.25">
      <c r="B17" t="s">
        <v>106</v>
      </c>
    </row>
    <row r="19" spans="2:2" x14ac:dyDescent="0.25">
      <c r="B19"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CD33"/>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206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188</v>
      </c>
      <c r="C9" s="14">
        <v>8.0737958570003699E-3</v>
      </c>
      <c r="D9" s="14">
        <v>9.1280815823663996E-3</v>
      </c>
      <c r="E9" s="14">
        <v>7.0275763181887503E-3</v>
      </c>
      <c r="F9" s="14"/>
      <c r="G9" s="14">
        <v>9.9719749451047009E-3</v>
      </c>
      <c r="H9" s="14">
        <v>1.02074748747639E-2</v>
      </c>
      <c r="I9" s="14">
        <v>0</v>
      </c>
      <c r="J9" s="14"/>
      <c r="K9" s="14">
        <v>4.4036884771870297E-3</v>
      </c>
      <c r="L9" s="14">
        <v>0</v>
      </c>
      <c r="M9" s="14">
        <v>2.6124351349196599E-2</v>
      </c>
      <c r="N9" s="14">
        <v>1.19599227954114E-2</v>
      </c>
      <c r="O9" s="14"/>
      <c r="P9" s="14">
        <v>1.0784347161434799E-2</v>
      </c>
      <c r="Q9" s="14">
        <v>6.3879384627000503E-3</v>
      </c>
      <c r="R9" s="14">
        <v>8.7780862377714701E-3</v>
      </c>
      <c r="S9" s="14">
        <v>1.00412393214414E-2</v>
      </c>
      <c r="T9" s="14">
        <v>2.9896850643458301E-3</v>
      </c>
      <c r="U9" s="14"/>
      <c r="V9" s="14">
        <v>4.9991295419616203E-3</v>
      </c>
      <c r="W9" s="14">
        <v>9.8095307299907696E-3</v>
      </c>
      <c r="X9" s="14">
        <v>1.6075104755136599E-2</v>
      </c>
      <c r="Y9" s="14"/>
      <c r="Z9" s="14">
        <v>7.5784745410441097E-3</v>
      </c>
      <c r="AA9" s="14">
        <v>8.5035610308717303E-3</v>
      </c>
      <c r="AB9" s="14"/>
      <c r="AC9" s="14">
        <v>3.3435710713695499E-2</v>
      </c>
      <c r="AD9" s="14">
        <v>1.03540390939637E-2</v>
      </c>
      <c r="AE9" s="14">
        <v>3.5775040986197599E-3</v>
      </c>
      <c r="AF9" s="14">
        <v>4.4633080570806701E-3</v>
      </c>
      <c r="AG9" s="14"/>
      <c r="AH9" s="14">
        <v>6.1649790398524001E-3</v>
      </c>
      <c r="AI9" s="14">
        <v>1.11361430576493E-2</v>
      </c>
      <c r="AJ9" s="14">
        <v>3.7817132615612899E-3</v>
      </c>
      <c r="AK9" s="14">
        <v>3.5337337013712699E-3</v>
      </c>
      <c r="AL9" s="14"/>
      <c r="AM9" s="14">
        <v>2.40346040438911E-2</v>
      </c>
      <c r="AN9" s="14">
        <v>4.3252529777626702E-3</v>
      </c>
      <c r="AO9" s="14">
        <v>3.2536103509556999E-3</v>
      </c>
      <c r="AP9" s="14">
        <v>1.2647952571200501E-3</v>
      </c>
      <c r="AQ9" s="14"/>
      <c r="AR9" s="14">
        <v>5.2132711041579603E-3</v>
      </c>
      <c r="AS9" s="14">
        <v>4.94542800165993E-3</v>
      </c>
      <c r="AT9" s="14">
        <v>0</v>
      </c>
      <c r="AU9" s="14">
        <v>4.0738589015833999E-2</v>
      </c>
      <c r="AV9" s="14"/>
      <c r="AW9" s="14">
        <v>7.2725441841789903E-3</v>
      </c>
      <c r="AX9" s="14">
        <v>1.03573401724915E-2</v>
      </c>
      <c r="AY9" s="14">
        <v>5.8377084398149202E-3</v>
      </c>
      <c r="AZ9" s="14">
        <v>9.1166094878671906E-3</v>
      </c>
      <c r="BA9" s="14"/>
      <c r="BB9" s="14">
        <v>2.9743235914212198E-3</v>
      </c>
      <c r="BC9" s="14">
        <v>1.10827239183903E-2</v>
      </c>
      <c r="BD9" s="14">
        <v>1.84671234158141E-2</v>
      </c>
      <c r="BE9" s="14"/>
      <c r="BF9" s="14">
        <v>8.0738109557630597E-3</v>
      </c>
      <c r="BG9" s="14">
        <v>1.4556187400315199E-2</v>
      </c>
      <c r="BH9" s="14">
        <v>0</v>
      </c>
      <c r="BI9" s="14"/>
      <c r="BJ9" s="14">
        <v>4.0176846151082496E-3</v>
      </c>
      <c r="BK9" s="14">
        <v>1.89207401888893E-3</v>
      </c>
      <c r="BL9" s="14">
        <v>2.9834337203900298E-2</v>
      </c>
      <c r="BM9" s="14"/>
      <c r="BN9" s="14">
        <v>0</v>
      </c>
      <c r="BO9" s="14">
        <v>0</v>
      </c>
      <c r="BP9" s="14">
        <v>0</v>
      </c>
      <c r="BQ9" s="14">
        <v>0</v>
      </c>
      <c r="BR9" s="14">
        <v>0</v>
      </c>
      <c r="BS9" s="14">
        <v>0</v>
      </c>
      <c r="BT9" s="14">
        <v>0</v>
      </c>
      <c r="BU9" s="14">
        <v>9.7108435567059503E-2</v>
      </c>
      <c r="BV9" s="14"/>
      <c r="BW9" s="14">
        <v>6.7394221571197401E-3</v>
      </c>
      <c r="BX9" s="14">
        <v>9.1596138073934408E-3</v>
      </c>
      <c r="BY9" s="14"/>
      <c r="BZ9" s="14">
        <v>8.9586037183986E-3</v>
      </c>
      <c r="CA9" s="14">
        <v>7.0116162393116703E-3</v>
      </c>
      <c r="CB9" s="14"/>
      <c r="CC9" s="14">
        <v>7.3512808010019696E-3</v>
      </c>
      <c r="CD9" s="14">
        <v>9.1125122404518092E-3</v>
      </c>
    </row>
    <row r="10" spans="2:82" x14ac:dyDescent="0.25">
      <c r="B10" s="15" t="s">
        <v>189</v>
      </c>
      <c r="C10" s="14">
        <v>9.9586708901177809E-4</v>
      </c>
      <c r="D10" s="14">
        <v>9.8554467204815289E-4</v>
      </c>
      <c r="E10" s="14">
        <v>1.0071844329491899E-3</v>
      </c>
      <c r="F10" s="14"/>
      <c r="G10" s="14">
        <v>1.25803777074609E-3</v>
      </c>
      <c r="H10" s="14">
        <v>0</v>
      </c>
      <c r="I10" s="14">
        <v>2.4650941445849102E-3</v>
      </c>
      <c r="J10" s="14"/>
      <c r="K10" s="14">
        <v>0</v>
      </c>
      <c r="L10" s="14">
        <v>3.5452392150372501E-3</v>
      </c>
      <c r="M10" s="14">
        <v>0</v>
      </c>
      <c r="N10" s="14">
        <v>0</v>
      </c>
      <c r="O10" s="14"/>
      <c r="P10" s="14">
        <v>0</v>
      </c>
      <c r="Q10" s="14">
        <v>3.1490257570612602E-3</v>
      </c>
      <c r="R10" s="14">
        <v>2.14356011041626E-3</v>
      </c>
      <c r="S10" s="14">
        <v>0</v>
      </c>
      <c r="T10" s="14">
        <v>0</v>
      </c>
      <c r="U10" s="14"/>
      <c r="V10" s="14">
        <v>8.3028110738109597E-4</v>
      </c>
      <c r="W10" s="14">
        <v>0</v>
      </c>
      <c r="X10" s="14">
        <v>2.6141756230223098E-3</v>
      </c>
      <c r="Y10" s="14"/>
      <c r="Z10" s="14">
        <v>1.0834608981481299E-3</v>
      </c>
      <c r="AA10" s="14">
        <v>9.1986638522445095E-4</v>
      </c>
      <c r="AB10" s="14"/>
      <c r="AC10" s="14">
        <v>0</v>
      </c>
      <c r="AD10" s="14">
        <v>1.71276127616239E-3</v>
      </c>
      <c r="AE10" s="14">
        <v>0</v>
      </c>
      <c r="AF10" s="14">
        <v>1.46029163632325E-3</v>
      </c>
      <c r="AG10" s="14"/>
      <c r="AH10" s="14">
        <v>0</v>
      </c>
      <c r="AI10" s="14">
        <v>1.01011177906446E-3</v>
      </c>
      <c r="AJ10" s="14">
        <v>1.85527155669635E-3</v>
      </c>
      <c r="AK10" s="14">
        <v>0</v>
      </c>
      <c r="AL10" s="14"/>
      <c r="AM10" s="14">
        <v>0</v>
      </c>
      <c r="AN10" s="14">
        <v>0</v>
      </c>
      <c r="AO10" s="14">
        <v>3.2207686618811499E-3</v>
      </c>
      <c r="AP10" s="14">
        <v>1.25076268379582E-3</v>
      </c>
      <c r="AQ10" s="14"/>
      <c r="AR10" s="14">
        <v>0</v>
      </c>
      <c r="AS10" s="14">
        <v>3.2335385717852999E-3</v>
      </c>
      <c r="AT10" s="14">
        <v>0</v>
      </c>
      <c r="AU10" s="14">
        <v>0</v>
      </c>
      <c r="AV10" s="14"/>
      <c r="AW10" s="14">
        <v>2.4010215800580599E-3</v>
      </c>
      <c r="AX10" s="14">
        <v>0</v>
      </c>
      <c r="AY10" s="14">
        <v>1.41869230799082E-3</v>
      </c>
      <c r="AZ10" s="14">
        <v>0</v>
      </c>
      <c r="BA10" s="14"/>
      <c r="BB10" s="14">
        <v>2.8810414833259999E-3</v>
      </c>
      <c r="BC10" s="14">
        <v>0</v>
      </c>
      <c r="BD10" s="14">
        <v>0</v>
      </c>
      <c r="BE10" s="14"/>
      <c r="BF10" s="14">
        <v>1.9940343312591499E-3</v>
      </c>
      <c r="BG10" s="14">
        <v>0</v>
      </c>
      <c r="BH10" s="14">
        <v>0</v>
      </c>
      <c r="BI10" s="14"/>
      <c r="BJ10" s="14">
        <v>1.9936483941959101E-3</v>
      </c>
      <c r="BK10" s="14">
        <v>0</v>
      </c>
      <c r="BL10" s="14">
        <v>0</v>
      </c>
      <c r="BM10" s="14"/>
      <c r="BN10" s="14">
        <v>0</v>
      </c>
      <c r="BO10" s="14">
        <v>7.7405127927053204E-3</v>
      </c>
      <c r="BP10" s="14">
        <v>0</v>
      </c>
      <c r="BQ10" s="14">
        <v>0</v>
      </c>
      <c r="BR10" s="14">
        <v>0</v>
      </c>
      <c r="BS10" s="14">
        <v>0</v>
      </c>
      <c r="BT10" s="14">
        <v>0</v>
      </c>
      <c r="BU10" s="14">
        <v>0</v>
      </c>
      <c r="BV10" s="14"/>
      <c r="BW10" s="14">
        <v>1.09779732845267E-3</v>
      </c>
      <c r="BX10" s="14">
        <v>9.1292354502354903E-4</v>
      </c>
      <c r="BY10" s="14"/>
      <c r="BZ10" s="14">
        <v>8.7511470521925904E-4</v>
      </c>
      <c r="CA10" s="14">
        <v>1.3992852929218601E-3</v>
      </c>
      <c r="CB10" s="14"/>
      <c r="CC10" s="14">
        <v>2.0822358614135598E-3</v>
      </c>
      <c r="CD10" s="14">
        <v>0</v>
      </c>
    </row>
    <row r="11" spans="2:82" x14ac:dyDescent="0.25">
      <c r="B11" s="15" t="s">
        <v>190</v>
      </c>
      <c r="C11" s="14">
        <v>7.0660012168101902E-2</v>
      </c>
      <c r="D11" s="14">
        <v>9.7382469189773294E-2</v>
      </c>
      <c r="E11" s="14">
        <v>4.4008148755844301E-2</v>
      </c>
      <c r="F11" s="14"/>
      <c r="G11" s="14">
        <v>6.9507307306928806E-2</v>
      </c>
      <c r="H11" s="14">
        <v>7.2842685422809694E-2</v>
      </c>
      <c r="I11" s="14">
        <v>6.8597500460048894E-2</v>
      </c>
      <c r="J11" s="14"/>
      <c r="K11" s="14">
        <v>5.5667776691318199E-2</v>
      </c>
      <c r="L11" s="14">
        <v>6.9607204807337703E-2</v>
      </c>
      <c r="M11" s="14">
        <v>7.7981223814395206E-2</v>
      </c>
      <c r="N11" s="14">
        <v>9.4127767170027798E-2</v>
      </c>
      <c r="O11" s="14"/>
      <c r="P11" s="14">
        <v>2.5125449224042602E-2</v>
      </c>
      <c r="Q11" s="14">
        <v>9.7506725750718504E-2</v>
      </c>
      <c r="R11" s="14">
        <v>7.6031003415160406E-2</v>
      </c>
      <c r="S11" s="14">
        <v>7.0018215753443802E-2</v>
      </c>
      <c r="T11" s="14">
        <v>7.6893328474103795E-2</v>
      </c>
      <c r="U11" s="14"/>
      <c r="V11" s="14">
        <v>8.7853148784173302E-2</v>
      </c>
      <c r="W11" s="14">
        <v>2.1770884037159301E-2</v>
      </c>
      <c r="X11" s="14">
        <v>6.8627779010155196E-2</v>
      </c>
      <c r="Y11" s="14"/>
      <c r="Z11" s="14">
        <v>6.5718062175825098E-2</v>
      </c>
      <c r="AA11" s="14">
        <v>7.49478914280408E-2</v>
      </c>
      <c r="AB11" s="14"/>
      <c r="AC11" s="14">
        <v>5.5262644472532103E-2</v>
      </c>
      <c r="AD11" s="14">
        <v>5.5995884381216103E-2</v>
      </c>
      <c r="AE11" s="14">
        <v>7.3792808651629696E-2</v>
      </c>
      <c r="AF11" s="14">
        <v>8.4953554100210299E-2</v>
      </c>
      <c r="AG11" s="14"/>
      <c r="AH11" s="14">
        <v>4.8899116679004602E-2</v>
      </c>
      <c r="AI11" s="14">
        <v>5.92186320470185E-2</v>
      </c>
      <c r="AJ11" s="14">
        <v>9.6302555004966706E-2</v>
      </c>
      <c r="AK11" s="14">
        <v>8.0546136616212002E-2</v>
      </c>
      <c r="AL11" s="14"/>
      <c r="AM11" s="14">
        <v>3.5779478501767499E-2</v>
      </c>
      <c r="AN11" s="14">
        <v>8.3064103467128197E-2</v>
      </c>
      <c r="AO11" s="14">
        <v>0.12786858334638901</v>
      </c>
      <c r="AP11" s="14">
        <v>6.6172540283561093E-2</v>
      </c>
      <c r="AQ11" s="14"/>
      <c r="AR11" s="14">
        <v>6.8049032188890898E-2</v>
      </c>
      <c r="AS11" s="14">
        <v>7.9881226331842706E-2</v>
      </c>
      <c r="AT11" s="14">
        <v>0.104417028094419</v>
      </c>
      <c r="AU11" s="14">
        <v>2.95420794163536E-2</v>
      </c>
      <c r="AV11" s="14"/>
      <c r="AW11" s="14">
        <v>5.23741776960421E-2</v>
      </c>
      <c r="AX11" s="14">
        <v>7.5187998176324405E-2</v>
      </c>
      <c r="AY11" s="14">
        <v>7.9136840460885496E-2</v>
      </c>
      <c r="AZ11" s="14">
        <v>5.4754608163361501E-2</v>
      </c>
      <c r="BA11" s="14"/>
      <c r="BB11" s="14">
        <v>7.2989861226302993E-2</v>
      </c>
      <c r="BC11" s="14">
        <v>7.5103523904245101E-2</v>
      </c>
      <c r="BD11" s="14">
        <v>3.7201031452639297E-2</v>
      </c>
      <c r="BE11" s="14"/>
      <c r="BF11" s="14">
        <v>6.5281203973538898E-2</v>
      </c>
      <c r="BG11" s="14">
        <v>7.22884616542879E-2</v>
      </c>
      <c r="BH11" s="14">
        <v>8.1811789662233195E-2</v>
      </c>
      <c r="BI11" s="14"/>
      <c r="BJ11" s="14">
        <v>0.119551939911683</v>
      </c>
      <c r="BK11" s="14">
        <v>9.4741218616506504E-3</v>
      </c>
      <c r="BL11" s="14">
        <v>3.4631106473836701E-2</v>
      </c>
      <c r="BM11" s="14"/>
      <c r="BN11" s="14">
        <v>0</v>
      </c>
      <c r="BO11" s="14">
        <v>0.54921458310531401</v>
      </c>
      <c r="BP11" s="14">
        <v>0</v>
      </c>
      <c r="BQ11" s="14">
        <v>0</v>
      </c>
      <c r="BR11" s="14">
        <v>0</v>
      </c>
      <c r="BS11" s="14">
        <v>0</v>
      </c>
      <c r="BT11" s="14">
        <v>0</v>
      </c>
      <c r="BU11" s="14">
        <v>0</v>
      </c>
      <c r="BV11" s="14"/>
      <c r="BW11" s="14">
        <v>8.1450125968170903E-2</v>
      </c>
      <c r="BX11" s="14">
        <v>6.1879788717994197E-2</v>
      </c>
      <c r="BY11" s="14"/>
      <c r="BZ11" s="14">
        <v>6.7639829871234097E-2</v>
      </c>
      <c r="CA11" s="14">
        <v>6.9809037322266801E-2</v>
      </c>
      <c r="CB11" s="14"/>
      <c r="CC11" s="14">
        <v>7.6693125245975102E-2</v>
      </c>
      <c r="CD11" s="14">
        <v>5.9649853665926997E-2</v>
      </c>
    </row>
    <row r="12" spans="2:82" x14ac:dyDescent="0.25">
      <c r="B12" s="15" t="s">
        <v>191</v>
      </c>
      <c r="C12" s="14">
        <v>7.9760585316803797E-3</v>
      </c>
      <c r="D12" s="14">
        <v>1.19494958696391E-2</v>
      </c>
      <c r="E12" s="14">
        <v>4.0105897672604897E-3</v>
      </c>
      <c r="F12" s="14"/>
      <c r="G12" s="14">
        <v>7.3596155730512799E-3</v>
      </c>
      <c r="H12" s="14">
        <v>8.9262735134499303E-3</v>
      </c>
      <c r="I12" s="14">
        <v>7.3076800553416501E-3</v>
      </c>
      <c r="J12" s="14"/>
      <c r="K12" s="14">
        <v>7.2620962243147404E-3</v>
      </c>
      <c r="L12" s="14">
        <v>1.0719945149370001E-2</v>
      </c>
      <c r="M12" s="14">
        <v>9.6153969107674597E-3</v>
      </c>
      <c r="N12" s="14">
        <v>4.6425911554734203E-3</v>
      </c>
      <c r="O12" s="14"/>
      <c r="P12" s="14">
        <v>7.0781108519694103E-3</v>
      </c>
      <c r="Q12" s="14">
        <v>9.0250271459791209E-3</v>
      </c>
      <c r="R12" s="14">
        <v>4.3704251534914598E-3</v>
      </c>
      <c r="S12" s="14">
        <v>4.9812682692935801E-3</v>
      </c>
      <c r="T12" s="14">
        <v>1.7902863513097899E-2</v>
      </c>
      <c r="U12" s="14"/>
      <c r="V12" s="14">
        <v>9.0517156693328393E-3</v>
      </c>
      <c r="W12" s="14">
        <v>2.4460009955969701E-3</v>
      </c>
      <c r="X12" s="14">
        <v>1.0542768386311701E-2</v>
      </c>
      <c r="Y12" s="14"/>
      <c r="Z12" s="14">
        <v>5.3350393751192002E-3</v>
      </c>
      <c r="AA12" s="14">
        <v>1.02675368518207E-2</v>
      </c>
      <c r="AB12" s="14"/>
      <c r="AC12" s="14">
        <v>2.16884058164496E-2</v>
      </c>
      <c r="AD12" s="14">
        <v>8.6230169665719499E-3</v>
      </c>
      <c r="AE12" s="14">
        <v>3.5376212711777299E-3</v>
      </c>
      <c r="AF12" s="14">
        <v>1.03012475650393E-2</v>
      </c>
      <c r="AG12" s="14"/>
      <c r="AH12" s="14">
        <v>0</v>
      </c>
      <c r="AI12" s="14">
        <v>9.0828576046466398E-3</v>
      </c>
      <c r="AJ12" s="14">
        <v>1.11780407388661E-2</v>
      </c>
      <c r="AK12" s="14">
        <v>3.3537346257233101E-3</v>
      </c>
      <c r="AL12" s="14"/>
      <c r="AM12" s="14">
        <v>8.8890002020494095E-3</v>
      </c>
      <c r="AN12" s="14">
        <v>0</v>
      </c>
      <c r="AO12" s="14">
        <v>3.24367047326459E-3</v>
      </c>
      <c r="AP12" s="14">
        <v>1.3921449664201399E-2</v>
      </c>
      <c r="AQ12" s="14"/>
      <c r="AR12" s="14">
        <v>1.0506857110540301E-2</v>
      </c>
      <c r="AS12" s="14">
        <v>1.1347821327160701E-2</v>
      </c>
      <c r="AT12" s="14">
        <v>5.9164693298058898E-3</v>
      </c>
      <c r="AU12" s="14">
        <v>0</v>
      </c>
      <c r="AV12" s="14"/>
      <c r="AW12" s="14">
        <v>7.0569940214697102E-3</v>
      </c>
      <c r="AX12" s="14">
        <v>1.16699775258514E-2</v>
      </c>
      <c r="AY12" s="14">
        <v>5.6518019573569504E-3</v>
      </c>
      <c r="AZ12" s="14">
        <v>0</v>
      </c>
      <c r="BA12" s="14"/>
      <c r="BB12" s="14">
        <v>5.6154718486872502E-3</v>
      </c>
      <c r="BC12" s="14">
        <v>5.3829978794637497E-3</v>
      </c>
      <c r="BD12" s="14">
        <v>9.1734627494090195E-3</v>
      </c>
      <c r="BE12" s="14"/>
      <c r="BF12" s="14">
        <v>5.9669879467692004E-3</v>
      </c>
      <c r="BG12" s="14">
        <v>8.1717321169373393E-3</v>
      </c>
      <c r="BH12" s="14">
        <v>1.48796397535585E-2</v>
      </c>
      <c r="BI12" s="14"/>
      <c r="BJ12" s="14">
        <v>1.2958979002604299E-2</v>
      </c>
      <c r="BK12" s="14">
        <v>3.8371690731767E-3</v>
      </c>
      <c r="BL12" s="14">
        <v>0</v>
      </c>
      <c r="BM12" s="14"/>
      <c r="BN12" s="14">
        <v>0</v>
      </c>
      <c r="BO12" s="14">
        <v>6.1995002928657103E-2</v>
      </c>
      <c r="BP12" s="14">
        <v>0</v>
      </c>
      <c r="BQ12" s="14">
        <v>0</v>
      </c>
      <c r="BR12" s="14">
        <v>0</v>
      </c>
      <c r="BS12" s="14">
        <v>0</v>
      </c>
      <c r="BT12" s="14">
        <v>0</v>
      </c>
      <c r="BU12" s="14">
        <v>0</v>
      </c>
      <c r="BV12" s="14"/>
      <c r="BW12" s="14">
        <v>9.9221150450513398E-3</v>
      </c>
      <c r="BX12" s="14">
        <v>6.3924968241268103E-3</v>
      </c>
      <c r="BY12" s="14"/>
      <c r="BZ12" s="14">
        <v>7.0983936229365198E-3</v>
      </c>
      <c r="CA12" s="14">
        <v>1.10671281941364E-2</v>
      </c>
      <c r="CB12" s="14"/>
      <c r="CC12" s="14">
        <v>6.2745294520864499E-3</v>
      </c>
      <c r="CD12" s="14">
        <v>1.1198786442637E-2</v>
      </c>
    </row>
    <row r="13" spans="2:82" ht="30" x14ac:dyDescent="0.25">
      <c r="B13" s="15" t="s">
        <v>192</v>
      </c>
      <c r="C13" s="14">
        <v>2.9672996631992998E-3</v>
      </c>
      <c r="D13" s="14">
        <v>3.9841504030198203E-3</v>
      </c>
      <c r="E13" s="14">
        <v>1.9534134333651101E-3</v>
      </c>
      <c r="F13" s="14"/>
      <c r="G13" s="14">
        <v>4.9071383140383198E-3</v>
      </c>
      <c r="H13" s="14">
        <v>1.2757531907039499E-3</v>
      </c>
      <c r="I13" s="14">
        <v>2.4700945760660702E-3</v>
      </c>
      <c r="J13" s="14"/>
      <c r="K13" s="14">
        <v>4.2983771687165398E-3</v>
      </c>
      <c r="L13" s="14">
        <v>1.7179367617401499E-3</v>
      </c>
      <c r="M13" s="14">
        <v>3.3119583273767202E-3</v>
      </c>
      <c r="N13" s="14">
        <v>2.3359145591225002E-3</v>
      </c>
      <c r="O13" s="14"/>
      <c r="P13" s="14">
        <v>0</v>
      </c>
      <c r="Q13" s="14">
        <v>6.0333254903653698E-3</v>
      </c>
      <c r="R13" s="14">
        <v>4.3693828735327398E-3</v>
      </c>
      <c r="S13" s="14">
        <v>1.6807256071242199E-3</v>
      </c>
      <c r="T13" s="14">
        <v>2.9112868901933499E-3</v>
      </c>
      <c r="U13" s="14"/>
      <c r="V13" s="14">
        <v>2.4520869397701502E-3</v>
      </c>
      <c r="W13" s="14">
        <v>2.3460449531748401E-3</v>
      </c>
      <c r="X13" s="14">
        <v>5.3022619688088699E-3</v>
      </c>
      <c r="Y13" s="14"/>
      <c r="Z13" s="14">
        <v>2.1610508335982801E-3</v>
      </c>
      <c r="AA13" s="14">
        <v>3.6668408645871699E-3</v>
      </c>
      <c r="AB13" s="14"/>
      <c r="AC13" s="14">
        <v>0</v>
      </c>
      <c r="AD13" s="14">
        <v>1.6824205090298101E-3</v>
      </c>
      <c r="AE13" s="14">
        <v>3.5456358763574199E-3</v>
      </c>
      <c r="AF13" s="14">
        <v>4.4050979714206498E-3</v>
      </c>
      <c r="AG13" s="14"/>
      <c r="AH13" s="14">
        <v>6.0509726981101096E-3</v>
      </c>
      <c r="AI13" s="14">
        <v>2.9478529396463598E-3</v>
      </c>
      <c r="AJ13" s="14">
        <v>1.9227072516022001E-3</v>
      </c>
      <c r="AK13" s="14">
        <v>3.4298504658669799E-3</v>
      </c>
      <c r="AL13" s="14"/>
      <c r="AM13" s="14">
        <v>0</v>
      </c>
      <c r="AN13" s="14">
        <v>4.1773211215344599E-3</v>
      </c>
      <c r="AO13" s="14">
        <v>0</v>
      </c>
      <c r="AP13" s="14">
        <v>2.4787862506283598E-3</v>
      </c>
      <c r="AQ13" s="14"/>
      <c r="AR13" s="14">
        <v>5.2654765146750498E-3</v>
      </c>
      <c r="AS13" s="14">
        <v>1.56689420544965E-3</v>
      </c>
      <c r="AT13" s="14">
        <v>6.05074859873443E-3</v>
      </c>
      <c r="AU13" s="14">
        <v>0</v>
      </c>
      <c r="AV13" s="14"/>
      <c r="AW13" s="14">
        <v>2.29824322802127E-3</v>
      </c>
      <c r="AX13" s="14">
        <v>1.3136304638443101E-3</v>
      </c>
      <c r="AY13" s="14">
        <v>5.6890878817729999E-3</v>
      </c>
      <c r="AZ13" s="14">
        <v>0</v>
      </c>
      <c r="BA13" s="14"/>
      <c r="BB13" s="14">
        <v>2.88688566196048E-3</v>
      </c>
      <c r="BC13" s="14">
        <v>0</v>
      </c>
      <c r="BD13" s="14">
        <v>0</v>
      </c>
      <c r="BE13" s="14"/>
      <c r="BF13" s="14">
        <v>2.0102270597815398E-3</v>
      </c>
      <c r="BG13" s="14">
        <v>0</v>
      </c>
      <c r="BH13" s="14">
        <v>4.7621925798352104E-3</v>
      </c>
      <c r="BI13" s="14"/>
      <c r="BJ13" s="14">
        <v>2.9759115477946299E-3</v>
      </c>
      <c r="BK13" s="14">
        <v>1.8303132776057E-3</v>
      </c>
      <c r="BL13" s="14">
        <v>0</v>
      </c>
      <c r="BM13" s="14"/>
      <c r="BN13" s="14">
        <v>0</v>
      </c>
      <c r="BO13" s="14">
        <v>2.3063741393017E-2</v>
      </c>
      <c r="BP13" s="14">
        <v>0</v>
      </c>
      <c r="BQ13" s="14">
        <v>0</v>
      </c>
      <c r="BR13" s="14">
        <v>0</v>
      </c>
      <c r="BS13" s="14">
        <v>0</v>
      </c>
      <c r="BT13" s="14">
        <v>0</v>
      </c>
      <c r="BU13" s="14">
        <v>0</v>
      </c>
      <c r="BV13" s="14"/>
      <c r="BW13" s="14">
        <v>3.3133367148543498E-3</v>
      </c>
      <c r="BX13" s="14">
        <v>2.6857194415404301E-3</v>
      </c>
      <c r="BY13" s="14"/>
      <c r="BZ13" s="14">
        <v>2.6594549548426901E-3</v>
      </c>
      <c r="CA13" s="14">
        <v>2.7135494316734201E-3</v>
      </c>
      <c r="CB13" s="14"/>
      <c r="CC13" s="14">
        <v>4.1614779165159103E-3</v>
      </c>
      <c r="CD13" s="14">
        <v>1.0862447975985099E-3</v>
      </c>
    </row>
    <row r="14" spans="2:82" x14ac:dyDescent="0.25">
      <c r="B14" s="15" t="s">
        <v>193</v>
      </c>
      <c r="C14" s="14">
        <v>4.60572373425817E-2</v>
      </c>
      <c r="D14" s="14">
        <v>7.4127798478978907E-2</v>
      </c>
      <c r="E14" s="14">
        <v>1.8032690278207902E-2</v>
      </c>
      <c r="F14" s="14"/>
      <c r="G14" s="14">
        <v>4.2017691492506101E-2</v>
      </c>
      <c r="H14" s="14">
        <v>4.9791013767032599E-2</v>
      </c>
      <c r="I14" s="14">
        <v>4.6669540617395297E-2</v>
      </c>
      <c r="J14" s="14"/>
      <c r="K14" s="14">
        <v>2.9056427308998399E-2</v>
      </c>
      <c r="L14" s="14">
        <v>2.51174313788361E-2</v>
      </c>
      <c r="M14" s="14">
        <v>0.13937969334146</v>
      </c>
      <c r="N14" s="14">
        <v>3.07813730547883E-2</v>
      </c>
      <c r="O14" s="14"/>
      <c r="P14" s="14">
        <v>5.3442229422845197E-2</v>
      </c>
      <c r="Q14" s="14">
        <v>4.3606288719793398E-2</v>
      </c>
      <c r="R14" s="14">
        <v>4.3478775764923198E-2</v>
      </c>
      <c r="S14" s="14">
        <v>4.6605944252248697E-2</v>
      </c>
      <c r="T14" s="14">
        <v>4.4779120435020497E-2</v>
      </c>
      <c r="U14" s="14"/>
      <c r="V14" s="14">
        <v>5.6926815997123702E-2</v>
      </c>
      <c r="W14" s="14">
        <v>2.2200175945994001E-2</v>
      </c>
      <c r="X14" s="14">
        <v>3.7086925493743303E-2</v>
      </c>
      <c r="Y14" s="14"/>
      <c r="Z14" s="14">
        <v>5.2673412694121E-2</v>
      </c>
      <c r="AA14" s="14">
        <v>4.03167176865111E-2</v>
      </c>
      <c r="AB14" s="14"/>
      <c r="AC14" s="14">
        <v>3.2777952812220401E-2</v>
      </c>
      <c r="AD14" s="14">
        <v>3.5898768897572098E-2</v>
      </c>
      <c r="AE14" s="14">
        <v>5.9295558314089503E-2</v>
      </c>
      <c r="AF14" s="14">
        <v>4.4353753900629303E-2</v>
      </c>
      <c r="AG14" s="14"/>
      <c r="AH14" s="14">
        <v>3.61788803896783E-2</v>
      </c>
      <c r="AI14" s="14">
        <v>3.4286733888220303E-2</v>
      </c>
      <c r="AJ14" s="14">
        <v>6.9860816021653796E-2</v>
      </c>
      <c r="AK14" s="14">
        <v>5.1912035521688001E-2</v>
      </c>
      <c r="AL14" s="14"/>
      <c r="AM14" s="14">
        <v>7.7034034594933104E-2</v>
      </c>
      <c r="AN14" s="14">
        <v>0.112650681122789</v>
      </c>
      <c r="AO14" s="14">
        <v>5.4436893213664399E-2</v>
      </c>
      <c r="AP14" s="14">
        <v>1.9194960987225701E-2</v>
      </c>
      <c r="AQ14" s="14"/>
      <c r="AR14" s="14">
        <v>2.6585067611016502E-2</v>
      </c>
      <c r="AS14" s="14">
        <v>5.2134329939727102E-2</v>
      </c>
      <c r="AT14" s="14">
        <v>4.8976281524679498E-2</v>
      </c>
      <c r="AU14" s="14">
        <v>0.10243584177967099</v>
      </c>
      <c r="AV14" s="14"/>
      <c r="AW14" s="14">
        <v>5.0359148415228698E-2</v>
      </c>
      <c r="AX14" s="14">
        <v>4.2556121606329399E-2</v>
      </c>
      <c r="AY14" s="14">
        <v>4.4563402163547199E-2</v>
      </c>
      <c r="AZ14" s="14">
        <v>6.3944117852379495E-2</v>
      </c>
      <c r="BA14" s="14"/>
      <c r="BB14" s="14">
        <v>5.5721959122054701E-2</v>
      </c>
      <c r="BC14" s="14">
        <v>3.7493216766344303E-2</v>
      </c>
      <c r="BD14" s="14">
        <v>2.8114496035365599E-2</v>
      </c>
      <c r="BE14" s="14"/>
      <c r="BF14" s="14">
        <v>5.3092908456355302E-2</v>
      </c>
      <c r="BG14" s="14">
        <v>4.73386149011151E-2</v>
      </c>
      <c r="BH14" s="14">
        <v>2.9878028587800701E-2</v>
      </c>
      <c r="BI14" s="14"/>
      <c r="BJ14" s="14">
        <v>5.9204133105028901E-2</v>
      </c>
      <c r="BK14" s="14">
        <v>1.3282820399897999E-2</v>
      </c>
      <c r="BL14" s="14">
        <v>9.8610206093209696E-2</v>
      </c>
      <c r="BM14" s="14"/>
      <c r="BN14" s="14">
        <v>0</v>
      </c>
      <c r="BO14" s="14">
        <v>0.35798615978030601</v>
      </c>
      <c r="BP14" s="14">
        <v>0</v>
      </c>
      <c r="BQ14" s="14">
        <v>0</v>
      </c>
      <c r="BR14" s="14">
        <v>0</v>
      </c>
      <c r="BS14" s="14">
        <v>0</v>
      </c>
      <c r="BT14" s="14">
        <v>0</v>
      </c>
      <c r="BU14" s="14">
        <v>0</v>
      </c>
      <c r="BV14" s="14"/>
      <c r="BW14" s="14">
        <v>3.35220676864071E-2</v>
      </c>
      <c r="BX14" s="14">
        <v>5.6257462530708999E-2</v>
      </c>
      <c r="BY14" s="14"/>
      <c r="BZ14" s="14">
        <v>2.93782799641829E-2</v>
      </c>
      <c r="CA14" s="14">
        <v>7.6542588480896803E-2</v>
      </c>
      <c r="CB14" s="14"/>
      <c r="CC14" s="14">
        <v>4.1684358837894502E-2</v>
      </c>
      <c r="CD14" s="14">
        <v>5.4318736531258197E-2</v>
      </c>
    </row>
    <row r="15" spans="2:82" ht="45" x14ac:dyDescent="0.25">
      <c r="B15" s="15" t="s">
        <v>194</v>
      </c>
      <c r="C15" s="14">
        <v>7.5068269091877304E-2</v>
      </c>
      <c r="D15" s="14">
        <v>7.6160771808847602E-2</v>
      </c>
      <c r="E15" s="14">
        <v>7.3713734970593497E-2</v>
      </c>
      <c r="F15" s="14"/>
      <c r="G15" s="14">
        <v>7.3459562973233195E-2</v>
      </c>
      <c r="H15" s="14">
        <v>6.8887290467866402E-2</v>
      </c>
      <c r="I15" s="14">
        <v>9.0667112789044102E-2</v>
      </c>
      <c r="J15" s="14"/>
      <c r="K15" s="14">
        <v>5.5067568185429697E-2</v>
      </c>
      <c r="L15" s="14">
        <v>7.7110408540766201E-2</v>
      </c>
      <c r="M15" s="14">
        <v>7.4320800253542402E-2</v>
      </c>
      <c r="N15" s="14">
        <v>0.101507908246006</v>
      </c>
      <c r="O15" s="14"/>
      <c r="P15" s="14">
        <v>6.7980241320271306E-2</v>
      </c>
      <c r="Q15" s="14">
        <v>6.6458394457369799E-2</v>
      </c>
      <c r="R15" s="14">
        <v>8.9109472666203907E-2</v>
      </c>
      <c r="S15" s="14">
        <v>8.2740118821287498E-2</v>
      </c>
      <c r="T15" s="14">
        <v>5.6471681723173003E-2</v>
      </c>
      <c r="U15" s="14"/>
      <c r="V15" s="14">
        <v>6.3087957083110893E-2</v>
      </c>
      <c r="W15" s="14">
        <v>0.10899615384971501</v>
      </c>
      <c r="X15" s="14">
        <v>7.6635248336110004E-2</v>
      </c>
      <c r="Y15" s="14"/>
      <c r="Z15" s="14">
        <v>7.2294660454294196E-2</v>
      </c>
      <c r="AA15" s="14">
        <v>7.7474788577275994E-2</v>
      </c>
      <c r="AB15" s="14"/>
      <c r="AC15" s="14">
        <v>9.9754318680483206E-2</v>
      </c>
      <c r="AD15" s="14">
        <v>0.102156234138375</v>
      </c>
      <c r="AE15" s="14">
        <v>7.0000961254449906E-2</v>
      </c>
      <c r="AF15" s="14">
        <v>5.04839694578905E-2</v>
      </c>
      <c r="AG15" s="14"/>
      <c r="AH15" s="14">
        <v>0.130744926254556</v>
      </c>
      <c r="AI15" s="14">
        <v>9.0135821196469207E-2</v>
      </c>
      <c r="AJ15" s="14">
        <v>4.1252207870620797E-2</v>
      </c>
      <c r="AK15" s="14">
        <v>5.9203482797221499E-2</v>
      </c>
      <c r="AL15" s="14"/>
      <c r="AM15" s="14">
        <v>6.8372094431346106E-2</v>
      </c>
      <c r="AN15" s="14">
        <v>5.6521173426870699E-2</v>
      </c>
      <c r="AO15" s="14">
        <v>6.4027516620858399E-2</v>
      </c>
      <c r="AP15" s="14">
        <v>9.1671790991226701E-2</v>
      </c>
      <c r="AQ15" s="14"/>
      <c r="AR15" s="14">
        <v>8.3936819332920007E-2</v>
      </c>
      <c r="AS15" s="14">
        <v>6.6635232397389804E-2</v>
      </c>
      <c r="AT15" s="14">
        <v>5.53424035677317E-2</v>
      </c>
      <c r="AU15" s="14">
        <v>8.1199446272845005E-2</v>
      </c>
      <c r="AV15" s="14"/>
      <c r="AW15" s="14">
        <v>7.8368129908014297E-2</v>
      </c>
      <c r="AX15" s="14">
        <v>7.6164719805844799E-2</v>
      </c>
      <c r="AY15" s="14">
        <v>7.3651156739343804E-2</v>
      </c>
      <c r="AZ15" s="14">
        <v>6.3612693724520802E-2</v>
      </c>
      <c r="BA15" s="14"/>
      <c r="BB15" s="14">
        <v>9.6265281796990093E-2</v>
      </c>
      <c r="BC15" s="14">
        <v>7.5080974129046504E-2</v>
      </c>
      <c r="BD15" s="14">
        <v>8.3271902906118994E-2</v>
      </c>
      <c r="BE15" s="14"/>
      <c r="BF15" s="14">
        <v>6.8392439029047306E-2</v>
      </c>
      <c r="BG15" s="14">
        <v>8.8032851466857701E-2</v>
      </c>
      <c r="BH15" s="14">
        <v>7.6797115253361206E-2</v>
      </c>
      <c r="BI15" s="14"/>
      <c r="BJ15" s="14">
        <v>0.110320689705434</v>
      </c>
      <c r="BK15" s="14">
        <v>1.7012411149460602E-2</v>
      </c>
      <c r="BL15" s="14">
        <v>5.9354176324785297E-2</v>
      </c>
      <c r="BM15" s="14"/>
      <c r="BN15" s="14">
        <v>0</v>
      </c>
      <c r="BO15" s="14">
        <v>0</v>
      </c>
      <c r="BP15" s="14">
        <v>0</v>
      </c>
      <c r="BQ15" s="14">
        <v>0</v>
      </c>
      <c r="BR15" s="14">
        <v>0</v>
      </c>
      <c r="BS15" s="14">
        <v>0</v>
      </c>
      <c r="BT15" s="14">
        <v>0</v>
      </c>
      <c r="BU15" s="14">
        <v>0.90289156443294005</v>
      </c>
      <c r="BV15" s="14"/>
      <c r="BW15" s="14">
        <v>8.0665538772287396E-2</v>
      </c>
      <c r="BX15" s="14">
        <v>7.0513611058131698E-2</v>
      </c>
      <c r="BY15" s="14"/>
      <c r="BZ15" s="14">
        <v>8.5346666546088301E-2</v>
      </c>
      <c r="CA15" s="14">
        <v>5.5952037612659197E-2</v>
      </c>
      <c r="CB15" s="14"/>
      <c r="CC15" s="14">
        <v>8.2703029011955906E-2</v>
      </c>
      <c r="CD15" s="14">
        <v>6.4392052752538606E-2</v>
      </c>
    </row>
    <row r="16" spans="2:82" x14ac:dyDescent="0.25">
      <c r="B16" s="15" t="s">
        <v>195</v>
      </c>
      <c r="C16" s="14">
        <v>5.5479624820360202E-2</v>
      </c>
      <c r="D16" s="14">
        <v>9.0941901832511093E-2</v>
      </c>
      <c r="E16" s="14">
        <v>2.0072775455059401E-2</v>
      </c>
      <c r="F16" s="14"/>
      <c r="G16" s="14">
        <v>5.3264569196575899E-2</v>
      </c>
      <c r="H16" s="14">
        <v>5.6055621685481401E-2</v>
      </c>
      <c r="I16" s="14">
        <v>5.8761839984583002E-2</v>
      </c>
      <c r="J16" s="14"/>
      <c r="K16" s="14">
        <v>3.7642630198236299E-2</v>
      </c>
      <c r="L16" s="14">
        <v>4.0895121847946699E-2</v>
      </c>
      <c r="M16" s="14">
        <v>0.116423391027923</v>
      </c>
      <c r="N16" s="14">
        <v>6.1841110022473098E-2</v>
      </c>
      <c r="O16" s="14"/>
      <c r="P16" s="14">
        <v>5.7171933700816698E-2</v>
      </c>
      <c r="Q16" s="14">
        <v>8.4757619339305604E-2</v>
      </c>
      <c r="R16" s="14">
        <v>5.66757027907124E-2</v>
      </c>
      <c r="S16" s="14">
        <v>4.4579905099270199E-2</v>
      </c>
      <c r="T16" s="14">
        <v>4.4173855451170703E-2</v>
      </c>
      <c r="U16" s="14"/>
      <c r="V16" s="14">
        <v>7.2557744028593094E-2</v>
      </c>
      <c r="W16" s="14">
        <v>2.91991551883291E-2</v>
      </c>
      <c r="X16" s="14">
        <v>2.9173784240374999E-2</v>
      </c>
      <c r="Y16" s="14"/>
      <c r="Z16" s="14">
        <v>4.8432095193658098E-2</v>
      </c>
      <c r="AA16" s="14">
        <v>6.1594408694613398E-2</v>
      </c>
      <c r="AB16" s="14"/>
      <c r="AC16" s="14">
        <v>3.3516177946289902E-2</v>
      </c>
      <c r="AD16" s="14">
        <v>4.92060525395355E-2</v>
      </c>
      <c r="AE16" s="14">
        <v>6.4701266438247099E-2</v>
      </c>
      <c r="AF16" s="14">
        <v>6.0746950333380401E-2</v>
      </c>
      <c r="AG16" s="14"/>
      <c r="AH16" s="14">
        <v>1.25854941911082E-2</v>
      </c>
      <c r="AI16" s="14">
        <v>5.60356703481526E-2</v>
      </c>
      <c r="AJ16" s="14">
        <v>5.6626943457339603E-2</v>
      </c>
      <c r="AK16" s="14">
        <v>7.9890873186658495E-2</v>
      </c>
      <c r="AL16" s="14"/>
      <c r="AM16" s="14">
        <v>3.83162412540081E-2</v>
      </c>
      <c r="AN16" s="14">
        <v>4.8037137079973598E-2</v>
      </c>
      <c r="AO16" s="14">
        <v>3.16121600390291E-2</v>
      </c>
      <c r="AP16" s="14">
        <v>8.2671122768723307E-2</v>
      </c>
      <c r="AQ16" s="14"/>
      <c r="AR16" s="14">
        <v>6.9772914041868805E-2</v>
      </c>
      <c r="AS16" s="14">
        <v>5.83682408173486E-2</v>
      </c>
      <c r="AT16" s="14">
        <v>4.2782869723379802E-2</v>
      </c>
      <c r="AU16" s="14">
        <v>3.9850049383136001E-2</v>
      </c>
      <c r="AV16" s="14"/>
      <c r="AW16" s="14">
        <v>4.3221438835219603E-2</v>
      </c>
      <c r="AX16" s="14">
        <v>4.8900303906631998E-2</v>
      </c>
      <c r="AY16" s="14">
        <v>6.7257707946528994E-2</v>
      </c>
      <c r="AZ16" s="14">
        <v>7.4466066165375405E-2</v>
      </c>
      <c r="BA16" s="14"/>
      <c r="BB16" s="14">
        <v>5.2100778773890299E-2</v>
      </c>
      <c r="BC16" s="14">
        <v>7.9981225443188503E-2</v>
      </c>
      <c r="BD16" s="14">
        <v>5.5242678530552702E-2</v>
      </c>
      <c r="BE16" s="14"/>
      <c r="BF16" s="14">
        <v>5.6033297194934398E-2</v>
      </c>
      <c r="BG16" s="14">
        <v>5.1585294092959602E-2</v>
      </c>
      <c r="BH16" s="14">
        <v>5.1641715046510203E-2</v>
      </c>
      <c r="BI16" s="14"/>
      <c r="BJ16" s="14">
        <v>8.0220010515479306E-2</v>
      </c>
      <c r="BK16" s="14">
        <v>3.2267476209253597E-2</v>
      </c>
      <c r="BL16" s="14">
        <v>3.8479463637959503E-2</v>
      </c>
      <c r="BM16" s="14"/>
      <c r="BN16" s="14">
        <v>0</v>
      </c>
      <c r="BO16" s="14">
        <v>0</v>
      </c>
      <c r="BP16" s="14">
        <v>0</v>
      </c>
      <c r="BQ16" s="14">
        <v>0</v>
      </c>
      <c r="BR16" s="14">
        <v>0</v>
      </c>
      <c r="BS16" s="14">
        <v>0</v>
      </c>
      <c r="BT16" s="14">
        <v>1</v>
      </c>
      <c r="BU16" s="14">
        <v>0</v>
      </c>
      <c r="BV16" s="14"/>
      <c r="BW16" s="14">
        <v>5.9114447435378102E-2</v>
      </c>
      <c r="BX16" s="14">
        <v>5.2521865953983997E-2</v>
      </c>
      <c r="BY16" s="14"/>
      <c r="BZ16" s="14">
        <v>6.1360154287529702E-2</v>
      </c>
      <c r="CA16" s="14">
        <v>5.6868055963761502E-2</v>
      </c>
      <c r="CB16" s="14"/>
      <c r="CC16" s="14">
        <v>6.6817162807373306E-2</v>
      </c>
      <c r="CD16" s="14">
        <v>5.1848163348441702E-2</v>
      </c>
    </row>
    <row r="17" spans="2:82" ht="30" x14ac:dyDescent="0.25">
      <c r="B17" s="15" t="s">
        <v>196</v>
      </c>
      <c r="C17" s="14">
        <v>3.1966998184686297E-2</v>
      </c>
      <c r="D17" s="14">
        <v>2.8128933359323701E-2</v>
      </c>
      <c r="E17" s="14">
        <v>3.5836999792344199E-2</v>
      </c>
      <c r="F17" s="14"/>
      <c r="G17" s="14">
        <v>3.2231447977060297E-2</v>
      </c>
      <c r="H17" s="14">
        <v>3.3032571555091199E-2</v>
      </c>
      <c r="I17" s="14">
        <v>2.93036268012218E-2</v>
      </c>
      <c r="J17" s="14"/>
      <c r="K17" s="14">
        <v>2.4640480856958899E-2</v>
      </c>
      <c r="L17" s="14">
        <v>2.4840380151901601E-2</v>
      </c>
      <c r="M17" s="14">
        <v>5.1652180153882302E-2</v>
      </c>
      <c r="N17" s="14">
        <v>4.0372901873773001E-2</v>
      </c>
      <c r="O17" s="14"/>
      <c r="P17" s="14">
        <v>2.8658652906638299E-2</v>
      </c>
      <c r="Q17" s="14">
        <v>3.07969473233465E-2</v>
      </c>
      <c r="R17" s="14">
        <v>2.3919805570389901E-2</v>
      </c>
      <c r="S17" s="14">
        <v>4.4895502919164498E-2</v>
      </c>
      <c r="T17" s="14">
        <v>2.3836817622243201E-2</v>
      </c>
      <c r="U17" s="14"/>
      <c r="V17" s="14">
        <v>3.2912221599920397E-2</v>
      </c>
      <c r="W17" s="14">
        <v>3.8897972742262497E-2</v>
      </c>
      <c r="X17" s="14">
        <v>2.13707340834196E-2</v>
      </c>
      <c r="Y17" s="14"/>
      <c r="Z17" s="14">
        <v>3.3434312632812303E-2</v>
      </c>
      <c r="AA17" s="14">
        <v>3.0693883887746801E-2</v>
      </c>
      <c r="AB17" s="14"/>
      <c r="AC17" s="14">
        <v>2.17676573142065E-2</v>
      </c>
      <c r="AD17" s="14">
        <v>3.4085476906503903E-2</v>
      </c>
      <c r="AE17" s="14">
        <v>3.7685705990989499E-2</v>
      </c>
      <c r="AF17" s="14">
        <v>2.6591818944628101E-2</v>
      </c>
      <c r="AG17" s="14"/>
      <c r="AH17" s="14">
        <v>3.07155322744137E-2</v>
      </c>
      <c r="AI17" s="14">
        <v>4.3048392923914602E-2</v>
      </c>
      <c r="AJ17" s="14">
        <v>2.0764566833394098E-2</v>
      </c>
      <c r="AK17" s="14">
        <v>1.73303144529647E-2</v>
      </c>
      <c r="AL17" s="14"/>
      <c r="AM17" s="14">
        <v>4.46888046149964E-2</v>
      </c>
      <c r="AN17" s="14">
        <v>6.5080636714757001E-2</v>
      </c>
      <c r="AO17" s="14">
        <v>9.7040084711005302E-3</v>
      </c>
      <c r="AP17" s="14">
        <v>2.9051731139665599E-2</v>
      </c>
      <c r="AQ17" s="14"/>
      <c r="AR17" s="14">
        <v>4.8498038709685901E-2</v>
      </c>
      <c r="AS17" s="14">
        <v>1.96397607469639E-2</v>
      </c>
      <c r="AT17" s="14">
        <v>6.0901673106834803E-3</v>
      </c>
      <c r="AU17" s="14">
        <v>4.0504096577274197E-2</v>
      </c>
      <c r="AV17" s="14"/>
      <c r="AW17" s="14">
        <v>3.1092861820025901E-2</v>
      </c>
      <c r="AX17" s="14">
        <v>3.3440073455753699E-2</v>
      </c>
      <c r="AY17" s="14">
        <v>3.1460734251673297E-2</v>
      </c>
      <c r="AZ17" s="14">
        <v>2.8061298986178498E-2</v>
      </c>
      <c r="BA17" s="14"/>
      <c r="BB17" s="14">
        <v>3.4881819764388297E-2</v>
      </c>
      <c r="BC17" s="14">
        <v>5.39391356872072E-3</v>
      </c>
      <c r="BD17" s="14">
        <v>9.0902605580282497E-3</v>
      </c>
      <c r="BE17" s="14"/>
      <c r="BF17" s="14">
        <v>2.90688906090803E-2</v>
      </c>
      <c r="BG17" s="14">
        <v>3.4877436001283298E-2</v>
      </c>
      <c r="BH17" s="14">
        <v>4.1886943720138299E-2</v>
      </c>
      <c r="BI17" s="14"/>
      <c r="BJ17" s="14">
        <v>3.5944142008396802E-2</v>
      </c>
      <c r="BK17" s="14">
        <v>2.0901390292378499E-2</v>
      </c>
      <c r="BL17" s="14">
        <v>5.4384576959830698E-2</v>
      </c>
      <c r="BM17" s="14"/>
      <c r="BN17" s="14">
        <v>0.225384690187134</v>
      </c>
      <c r="BO17" s="14">
        <v>0</v>
      </c>
      <c r="BP17" s="14">
        <v>0</v>
      </c>
      <c r="BQ17" s="14">
        <v>0</v>
      </c>
      <c r="BR17" s="14">
        <v>0</v>
      </c>
      <c r="BS17" s="14">
        <v>0</v>
      </c>
      <c r="BT17" s="14">
        <v>0</v>
      </c>
      <c r="BU17" s="14">
        <v>0</v>
      </c>
      <c r="BV17" s="14"/>
      <c r="BW17" s="14">
        <v>3.6587246426895301E-2</v>
      </c>
      <c r="BX17" s="14">
        <v>2.82073703704456E-2</v>
      </c>
      <c r="BY17" s="14"/>
      <c r="BZ17" s="14">
        <v>3.3674162971856401E-2</v>
      </c>
      <c r="CA17" s="14">
        <v>2.78641760866364E-2</v>
      </c>
      <c r="CB17" s="14"/>
      <c r="CC17" s="14">
        <v>2.8250637171921798E-2</v>
      </c>
      <c r="CD17" s="14">
        <v>3.4808578388523401E-2</v>
      </c>
    </row>
    <row r="18" spans="2:82" ht="30" x14ac:dyDescent="0.25">
      <c r="B18" s="15" t="s">
        <v>66</v>
      </c>
      <c r="C18" s="14">
        <v>4.0450669294618199E-2</v>
      </c>
      <c r="D18" s="14">
        <v>6.2942799729967594E-2</v>
      </c>
      <c r="E18" s="14">
        <v>1.7998951594043501E-2</v>
      </c>
      <c r="F18" s="14"/>
      <c r="G18" s="14">
        <v>5.0741926897116499E-2</v>
      </c>
      <c r="H18" s="14">
        <v>3.81285374547407E-2</v>
      </c>
      <c r="I18" s="14">
        <v>2.4492494954969999E-2</v>
      </c>
      <c r="J18" s="14"/>
      <c r="K18" s="14">
        <v>5.9244575286797801E-2</v>
      </c>
      <c r="L18" s="14">
        <v>4.2876689766777901E-2</v>
      </c>
      <c r="M18" s="14">
        <v>2.5683318738038901E-2</v>
      </c>
      <c r="N18" s="14">
        <v>1.9139702085953E-2</v>
      </c>
      <c r="O18" s="14"/>
      <c r="P18" s="14">
        <v>7.8464497696978996E-2</v>
      </c>
      <c r="Q18" s="14">
        <v>3.4226534314421103E-2</v>
      </c>
      <c r="R18" s="14">
        <v>3.4885124940709202E-2</v>
      </c>
      <c r="S18" s="14">
        <v>3.9585336143174298E-2</v>
      </c>
      <c r="T18" s="14">
        <v>2.39508248451284E-2</v>
      </c>
      <c r="U18" s="14"/>
      <c r="V18" s="14">
        <v>4.5223920707734101E-2</v>
      </c>
      <c r="W18" s="14">
        <v>1.46241900153992E-2</v>
      </c>
      <c r="X18" s="14">
        <v>5.32430507803748E-2</v>
      </c>
      <c r="Y18" s="14"/>
      <c r="Z18" s="14">
        <v>4.2817090319561601E-2</v>
      </c>
      <c r="AA18" s="14">
        <v>3.8397445840517103E-2</v>
      </c>
      <c r="AB18" s="14"/>
      <c r="AC18" s="14">
        <v>3.4132618890909697E-2</v>
      </c>
      <c r="AD18" s="14">
        <v>2.7404670359372E-2</v>
      </c>
      <c r="AE18" s="14">
        <v>3.5731281766693997E-2</v>
      </c>
      <c r="AF18" s="14">
        <v>5.90945330569995E-2</v>
      </c>
      <c r="AG18" s="14"/>
      <c r="AH18" s="14">
        <v>2.4815404433551898E-2</v>
      </c>
      <c r="AI18" s="14">
        <v>2.8166387491370501E-2</v>
      </c>
      <c r="AJ18" s="14">
        <v>4.87083936195188E-2</v>
      </c>
      <c r="AK18" s="14">
        <v>7.9621432691966199E-2</v>
      </c>
      <c r="AL18" s="14"/>
      <c r="AM18" s="14">
        <v>2.68288691237836E-2</v>
      </c>
      <c r="AN18" s="14">
        <v>2.1781679991494499E-2</v>
      </c>
      <c r="AO18" s="14">
        <v>6.68136869210645E-2</v>
      </c>
      <c r="AP18" s="14">
        <v>4.3131282746129103E-2</v>
      </c>
      <c r="AQ18" s="14"/>
      <c r="AR18" s="14">
        <v>2.9852895480810701E-2</v>
      </c>
      <c r="AS18" s="14">
        <v>5.9766111094160801E-2</v>
      </c>
      <c r="AT18" s="14">
        <v>7.94472245122613E-2</v>
      </c>
      <c r="AU18" s="14">
        <v>2.8783549381031101E-2</v>
      </c>
      <c r="AV18" s="14"/>
      <c r="AW18" s="14">
        <v>3.3179345135393203E-2</v>
      </c>
      <c r="AX18" s="14">
        <v>3.8840693270468803E-2</v>
      </c>
      <c r="AY18" s="14">
        <v>3.8745752205245898E-2</v>
      </c>
      <c r="AZ18" s="14">
        <v>9.0638115332649996E-2</v>
      </c>
      <c r="BA18" s="14"/>
      <c r="BB18" s="14">
        <v>4.1054513951466899E-2</v>
      </c>
      <c r="BC18" s="14">
        <v>4.3175107235747801E-2</v>
      </c>
      <c r="BD18" s="14">
        <v>4.6164486523037701E-2</v>
      </c>
      <c r="BE18" s="14"/>
      <c r="BF18" s="14">
        <v>3.9939987062319597E-2</v>
      </c>
      <c r="BG18" s="14">
        <v>3.5116248311579598E-2</v>
      </c>
      <c r="BH18" s="14">
        <v>4.4223607692735603E-2</v>
      </c>
      <c r="BI18" s="14"/>
      <c r="BJ18" s="14">
        <v>5.8944453468879401E-2</v>
      </c>
      <c r="BK18" s="14">
        <v>1.9019001823518601E-2</v>
      </c>
      <c r="BL18" s="14">
        <v>3.9393682964401697E-2</v>
      </c>
      <c r="BM18" s="14"/>
      <c r="BN18" s="14">
        <v>0</v>
      </c>
      <c r="BO18" s="14">
        <v>0</v>
      </c>
      <c r="BP18" s="14">
        <v>0</v>
      </c>
      <c r="BQ18" s="14">
        <v>1</v>
      </c>
      <c r="BR18" s="14">
        <v>0</v>
      </c>
      <c r="BS18" s="14">
        <v>0</v>
      </c>
      <c r="BT18" s="14">
        <v>0</v>
      </c>
      <c r="BU18" s="14">
        <v>0</v>
      </c>
      <c r="BV18" s="14"/>
      <c r="BW18" s="14">
        <v>3.9157756939804902E-2</v>
      </c>
      <c r="BX18" s="14">
        <v>4.1502748965603103E-2</v>
      </c>
      <c r="BY18" s="14"/>
      <c r="BZ18" s="14">
        <v>4.0869440906278601E-2</v>
      </c>
      <c r="CA18" s="14">
        <v>3.7408396919727298E-2</v>
      </c>
      <c r="CB18" s="14"/>
      <c r="CC18" s="14">
        <v>4.3913134095801797E-2</v>
      </c>
      <c r="CD18" s="14">
        <v>3.4790354079205103E-2</v>
      </c>
    </row>
    <row r="19" spans="2:82" ht="30" x14ac:dyDescent="0.25">
      <c r="B19" s="15" t="s">
        <v>197</v>
      </c>
      <c r="C19" s="14">
        <v>4.7460253453935598E-2</v>
      </c>
      <c r="D19" s="14">
        <v>6.1086337622063697E-2</v>
      </c>
      <c r="E19" s="14">
        <v>3.3881584891016503E-2</v>
      </c>
      <c r="F19" s="14"/>
      <c r="G19" s="14">
        <v>5.9429478105924097E-2</v>
      </c>
      <c r="H19" s="14">
        <v>4.0715760380473802E-2</v>
      </c>
      <c r="I19" s="14">
        <v>3.6997728467936197E-2</v>
      </c>
      <c r="J19" s="14"/>
      <c r="K19" s="14">
        <v>7.5351402270692605E-2</v>
      </c>
      <c r="L19" s="14">
        <v>6.0599740101884098E-2</v>
      </c>
      <c r="M19" s="14">
        <v>1.2979345435715901E-2</v>
      </c>
      <c r="N19" s="14">
        <v>1.1786774791636799E-2</v>
      </c>
      <c r="O19" s="14"/>
      <c r="P19" s="14">
        <v>6.7452029955850507E-2</v>
      </c>
      <c r="Q19" s="14">
        <v>3.1345703306820301E-2</v>
      </c>
      <c r="R19" s="14">
        <v>3.69397189458813E-2</v>
      </c>
      <c r="S19" s="14">
        <v>6.3134804261939195E-2</v>
      </c>
      <c r="T19" s="14">
        <v>3.2630864395835901E-2</v>
      </c>
      <c r="U19" s="14"/>
      <c r="V19" s="14">
        <v>6.3516247784104404E-2</v>
      </c>
      <c r="W19" s="14">
        <v>3.1373528338486001E-2</v>
      </c>
      <c r="X19" s="14">
        <v>1.33319814455425E-2</v>
      </c>
      <c r="Y19" s="14"/>
      <c r="Z19" s="14">
        <v>4.9312201281861499E-2</v>
      </c>
      <c r="AA19" s="14">
        <v>4.5853412289160303E-2</v>
      </c>
      <c r="AB19" s="14"/>
      <c r="AC19" s="14">
        <v>1.12703790092333E-2</v>
      </c>
      <c r="AD19" s="14">
        <v>2.53451865973396E-2</v>
      </c>
      <c r="AE19" s="14">
        <v>5.5779068265125603E-2</v>
      </c>
      <c r="AF19" s="14">
        <v>6.6645419281242499E-2</v>
      </c>
      <c r="AG19" s="14"/>
      <c r="AH19" s="14">
        <v>1.2090851119330399E-2</v>
      </c>
      <c r="AI19" s="14">
        <v>3.1926650128491302E-2</v>
      </c>
      <c r="AJ19" s="14">
        <v>6.7901587080459999E-2</v>
      </c>
      <c r="AK19" s="14">
        <v>8.7128952203833598E-2</v>
      </c>
      <c r="AL19" s="14"/>
      <c r="AM19" s="14">
        <v>2.6691326192725E-2</v>
      </c>
      <c r="AN19" s="14">
        <v>3.4604962623471798E-2</v>
      </c>
      <c r="AO19" s="14">
        <v>4.8371188246427201E-2</v>
      </c>
      <c r="AP19" s="14">
        <v>7.4743003201228994E-2</v>
      </c>
      <c r="AQ19" s="14"/>
      <c r="AR19" s="14">
        <v>4.3459252141802997E-2</v>
      </c>
      <c r="AS19" s="14">
        <v>6.4945131097291206E-2</v>
      </c>
      <c r="AT19" s="14">
        <v>0.116217230100879</v>
      </c>
      <c r="AU19" s="14">
        <v>2.3392892487458E-2</v>
      </c>
      <c r="AV19" s="14"/>
      <c r="AW19" s="14">
        <v>2.3672144000339599E-2</v>
      </c>
      <c r="AX19" s="14">
        <v>3.9853738978789501E-2</v>
      </c>
      <c r="AY19" s="14">
        <v>7.0625206975280103E-2</v>
      </c>
      <c r="AZ19" s="14">
        <v>4.5635303690184599E-2</v>
      </c>
      <c r="BA19" s="14"/>
      <c r="BB19" s="14">
        <v>6.1443381987086702E-2</v>
      </c>
      <c r="BC19" s="14">
        <v>7.0360375082663407E-2</v>
      </c>
      <c r="BD19" s="14">
        <v>2.7648250586000199E-2</v>
      </c>
      <c r="BE19" s="14"/>
      <c r="BF19" s="14">
        <v>5.4249035226865902E-2</v>
      </c>
      <c r="BG19" s="14">
        <v>4.2904143715116097E-2</v>
      </c>
      <c r="BH19" s="14">
        <v>4.4192828706730303E-2</v>
      </c>
      <c r="BI19" s="14"/>
      <c r="BJ19" s="14">
        <v>7.8030793354357406E-2</v>
      </c>
      <c r="BK19" s="14">
        <v>1.14127946926158E-2</v>
      </c>
      <c r="BL19" s="14">
        <v>2.4512915787898399E-2</v>
      </c>
      <c r="BM19" s="14"/>
      <c r="BN19" s="14">
        <v>0</v>
      </c>
      <c r="BO19" s="14">
        <v>0</v>
      </c>
      <c r="BP19" s="14">
        <v>0.76001012360850195</v>
      </c>
      <c r="BQ19" s="14">
        <v>0</v>
      </c>
      <c r="BR19" s="14">
        <v>0</v>
      </c>
      <c r="BS19" s="14">
        <v>0</v>
      </c>
      <c r="BT19" s="14">
        <v>0</v>
      </c>
      <c r="BU19" s="14">
        <v>0</v>
      </c>
      <c r="BV19" s="14"/>
      <c r="BW19" s="14">
        <v>4.5619852809423697E-2</v>
      </c>
      <c r="BX19" s="14">
        <v>4.8957839966548101E-2</v>
      </c>
      <c r="BY19" s="14"/>
      <c r="BZ19" s="14">
        <v>4.95313030279316E-2</v>
      </c>
      <c r="CA19" s="14">
        <v>4.8922820655044198E-2</v>
      </c>
      <c r="CB19" s="14"/>
      <c r="CC19" s="14">
        <v>5.2163697580666503E-2</v>
      </c>
      <c r="CD19" s="14">
        <v>4.6204701813233801E-2</v>
      </c>
    </row>
    <row r="20" spans="2:82" x14ac:dyDescent="0.25">
      <c r="B20" s="15" t="s">
        <v>198</v>
      </c>
      <c r="C20" s="14">
        <v>1.49866166332627E-2</v>
      </c>
      <c r="D20" s="14">
        <v>1.509416880183E-2</v>
      </c>
      <c r="E20" s="14">
        <v>1.4894036936598101E-2</v>
      </c>
      <c r="F20" s="14"/>
      <c r="G20" s="14">
        <v>1.47904185249955E-2</v>
      </c>
      <c r="H20" s="14">
        <v>1.6571640624720298E-2</v>
      </c>
      <c r="I20" s="14">
        <v>1.2205492802173701E-2</v>
      </c>
      <c r="J20" s="14"/>
      <c r="K20" s="14">
        <v>2.1913015342164499E-2</v>
      </c>
      <c r="L20" s="14">
        <v>1.2366655454458199E-2</v>
      </c>
      <c r="M20" s="14">
        <v>9.5413797609351803E-3</v>
      </c>
      <c r="N20" s="14">
        <v>9.4778484262733696E-3</v>
      </c>
      <c r="O20" s="14"/>
      <c r="P20" s="14">
        <v>1.7908371487466102E-2</v>
      </c>
      <c r="Q20" s="14">
        <v>1.85661014972981E-2</v>
      </c>
      <c r="R20" s="14">
        <v>6.5558062044629804E-3</v>
      </c>
      <c r="S20" s="14">
        <v>2.1642455365778399E-2</v>
      </c>
      <c r="T20" s="14">
        <v>8.8441620767334295E-3</v>
      </c>
      <c r="U20" s="14"/>
      <c r="V20" s="14">
        <v>1.89862208783339E-2</v>
      </c>
      <c r="W20" s="14">
        <v>1.2148278554973E-2</v>
      </c>
      <c r="X20" s="14">
        <v>5.2110073307415697E-3</v>
      </c>
      <c r="Y20" s="14"/>
      <c r="Z20" s="14">
        <v>1.8315363096874999E-2</v>
      </c>
      <c r="AA20" s="14">
        <v>1.20984322232173E-2</v>
      </c>
      <c r="AB20" s="14"/>
      <c r="AC20" s="14">
        <v>0</v>
      </c>
      <c r="AD20" s="14">
        <v>1.0105461086049299E-2</v>
      </c>
      <c r="AE20" s="14">
        <v>8.9234545086567998E-3</v>
      </c>
      <c r="AF20" s="14">
        <v>2.6767827737524799E-2</v>
      </c>
      <c r="AG20" s="14"/>
      <c r="AH20" s="14">
        <v>6.0942641498389401E-3</v>
      </c>
      <c r="AI20" s="14">
        <v>1.2960966325952601E-2</v>
      </c>
      <c r="AJ20" s="14">
        <v>1.6851412182647501E-2</v>
      </c>
      <c r="AK20" s="14">
        <v>2.4717055243141599E-2</v>
      </c>
      <c r="AL20" s="14"/>
      <c r="AM20" s="14">
        <v>4.4222527883397103E-2</v>
      </c>
      <c r="AN20" s="14">
        <v>1.27672076176839E-2</v>
      </c>
      <c r="AO20" s="14">
        <v>9.6598170047198905E-3</v>
      </c>
      <c r="AP20" s="14">
        <v>1.03254286099427E-2</v>
      </c>
      <c r="AQ20" s="14"/>
      <c r="AR20" s="14">
        <v>1.37909871005006E-2</v>
      </c>
      <c r="AS20" s="14">
        <v>9.8463285218091494E-3</v>
      </c>
      <c r="AT20" s="14">
        <v>2.47278608788736E-2</v>
      </c>
      <c r="AU20" s="14">
        <v>6.32053214910617E-2</v>
      </c>
      <c r="AV20" s="14"/>
      <c r="AW20" s="14">
        <v>7.0881183072230803E-3</v>
      </c>
      <c r="AX20" s="14">
        <v>1.68113852928936E-2</v>
      </c>
      <c r="AY20" s="14">
        <v>1.86228160204789E-2</v>
      </c>
      <c r="AZ20" s="14">
        <v>9.2096244304199406E-3</v>
      </c>
      <c r="BA20" s="14"/>
      <c r="BB20" s="14">
        <v>2.6313409799981199E-2</v>
      </c>
      <c r="BC20" s="14">
        <v>2.16686892277883E-2</v>
      </c>
      <c r="BD20" s="14">
        <v>2.7269099453398699E-2</v>
      </c>
      <c r="BE20" s="14"/>
      <c r="BF20" s="14">
        <v>1.4976510749379199E-2</v>
      </c>
      <c r="BG20" s="14">
        <v>2.0622594321300099E-2</v>
      </c>
      <c r="BH20" s="14">
        <v>1.23606485233671E-2</v>
      </c>
      <c r="BI20" s="14"/>
      <c r="BJ20" s="14">
        <v>1.50057660984797E-2</v>
      </c>
      <c r="BK20" s="14">
        <v>1.93909232494946E-3</v>
      </c>
      <c r="BL20" s="14">
        <v>4.9075538298914201E-2</v>
      </c>
      <c r="BM20" s="14"/>
      <c r="BN20" s="14">
        <v>0</v>
      </c>
      <c r="BO20" s="14">
        <v>0</v>
      </c>
      <c r="BP20" s="14">
        <v>0.23998987639149799</v>
      </c>
      <c r="BQ20" s="14">
        <v>0</v>
      </c>
      <c r="BR20" s="14">
        <v>0</v>
      </c>
      <c r="BS20" s="14">
        <v>0</v>
      </c>
      <c r="BT20" s="14">
        <v>0</v>
      </c>
      <c r="BU20" s="14">
        <v>0</v>
      </c>
      <c r="BV20" s="14"/>
      <c r="BW20" s="14">
        <v>1.43859373567669E-2</v>
      </c>
      <c r="BX20" s="14">
        <v>1.5475406498430501E-2</v>
      </c>
      <c r="BY20" s="14"/>
      <c r="BZ20" s="14">
        <v>1.95132788703507E-2</v>
      </c>
      <c r="CA20" s="14">
        <v>9.7300023395830403E-3</v>
      </c>
      <c r="CB20" s="14"/>
      <c r="CC20" s="14">
        <v>1.46465278771992E-2</v>
      </c>
      <c r="CD20" s="14">
        <v>1.68311496024444E-2</v>
      </c>
    </row>
    <row r="21" spans="2:82" ht="30" x14ac:dyDescent="0.25">
      <c r="B21" s="15" t="s">
        <v>67</v>
      </c>
      <c r="C21" s="14">
        <v>5.5156172664334799E-2</v>
      </c>
      <c r="D21" s="14">
        <v>7.2138419117520697E-2</v>
      </c>
      <c r="E21" s="14">
        <v>3.7906428567202603E-2</v>
      </c>
      <c r="F21" s="14"/>
      <c r="G21" s="14">
        <v>5.6211092562138298E-2</v>
      </c>
      <c r="H21" s="14">
        <v>5.3477536331188402E-2</v>
      </c>
      <c r="I21" s="14">
        <v>5.6405164826109098E-2</v>
      </c>
      <c r="J21" s="14"/>
      <c r="K21" s="14">
        <v>0.118081165660986</v>
      </c>
      <c r="L21" s="14">
        <v>3.1978550865657297E-2</v>
      </c>
      <c r="M21" s="14">
        <v>2.59635906777308E-2</v>
      </c>
      <c r="N21" s="14">
        <v>7.1723947705303898E-3</v>
      </c>
      <c r="O21" s="14"/>
      <c r="P21" s="14">
        <v>7.8862328168169196E-2</v>
      </c>
      <c r="Q21" s="14">
        <v>5.6773026425122698E-2</v>
      </c>
      <c r="R21" s="14">
        <v>4.5644171224987699E-2</v>
      </c>
      <c r="S21" s="14">
        <v>5.1346590430403301E-2</v>
      </c>
      <c r="T21" s="14">
        <v>5.36451627272879E-2</v>
      </c>
      <c r="U21" s="14"/>
      <c r="V21" s="14">
        <v>6.9302748407314804E-2</v>
      </c>
      <c r="W21" s="14">
        <v>2.6673349617546398E-2</v>
      </c>
      <c r="X21" s="14">
        <v>4.0683679279122101E-2</v>
      </c>
      <c r="Y21" s="14"/>
      <c r="Z21" s="14">
        <v>6.18360258705212E-2</v>
      </c>
      <c r="AA21" s="14">
        <v>4.9360402964721502E-2</v>
      </c>
      <c r="AB21" s="14"/>
      <c r="AC21" s="14">
        <v>2.2113803143246399E-2</v>
      </c>
      <c r="AD21" s="14">
        <v>2.1876929813233099E-2</v>
      </c>
      <c r="AE21" s="14">
        <v>4.5515387244055197E-2</v>
      </c>
      <c r="AF21" s="14">
        <v>9.5004092087014394E-2</v>
      </c>
      <c r="AG21" s="14"/>
      <c r="AH21" s="14">
        <v>5.83339251444852E-3</v>
      </c>
      <c r="AI21" s="14">
        <v>3.09593422637474E-2</v>
      </c>
      <c r="AJ21" s="14">
        <v>7.4103994983131596E-2</v>
      </c>
      <c r="AK21" s="14">
        <v>0.13607320917048801</v>
      </c>
      <c r="AL21" s="14"/>
      <c r="AM21" s="14">
        <v>7.7057606947178905E-2</v>
      </c>
      <c r="AN21" s="14">
        <v>7.0913710851555303E-2</v>
      </c>
      <c r="AO21" s="14">
        <v>5.1156303288096901E-2</v>
      </c>
      <c r="AP21" s="14">
        <v>5.7203650650339603E-2</v>
      </c>
      <c r="AQ21" s="14"/>
      <c r="AR21" s="14">
        <v>1.4045173941787399E-2</v>
      </c>
      <c r="AS21" s="14">
        <v>8.2508152441093802E-2</v>
      </c>
      <c r="AT21" s="14">
        <v>0.137424305777052</v>
      </c>
      <c r="AU21" s="14">
        <v>9.8283498673217395E-2</v>
      </c>
      <c r="AV21" s="14"/>
      <c r="AW21" s="14">
        <v>3.3316877721795202E-2</v>
      </c>
      <c r="AX21" s="14">
        <v>4.8662360418804097E-2</v>
      </c>
      <c r="AY21" s="14">
        <v>7.2221576854020503E-2</v>
      </c>
      <c r="AZ21" s="14">
        <v>7.6700225433806904E-2</v>
      </c>
      <c r="BA21" s="14"/>
      <c r="BB21" s="14">
        <v>7.0348478434505299E-2</v>
      </c>
      <c r="BC21" s="14">
        <v>6.5735272521784197E-2</v>
      </c>
      <c r="BD21" s="14">
        <v>3.71031566455126E-2</v>
      </c>
      <c r="BE21" s="14"/>
      <c r="BF21" s="14">
        <v>7.0027998432020094E-2</v>
      </c>
      <c r="BG21" s="14">
        <v>5.0346275558745102E-2</v>
      </c>
      <c r="BH21" s="14">
        <v>3.4332315505416003E-2</v>
      </c>
      <c r="BI21" s="14"/>
      <c r="BJ21" s="14">
        <v>7.4021925370449604E-2</v>
      </c>
      <c r="BK21" s="14">
        <v>2.6697359487516299E-2</v>
      </c>
      <c r="BL21" s="14">
        <v>9.83256729233285E-2</v>
      </c>
      <c r="BM21" s="14"/>
      <c r="BN21" s="14">
        <v>0</v>
      </c>
      <c r="BO21" s="14">
        <v>0</v>
      </c>
      <c r="BP21" s="14">
        <v>0</v>
      </c>
      <c r="BQ21" s="14">
        <v>0</v>
      </c>
      <c r="BR21" s="14">
        <v>0.46944801472415199</v>
      </c>
      <c r="BS21" s="14">
        <v>0</v>
      </c>
      <c r="BT21" s="14">
        <v>0</v>
      </c>
      <c r="BU21" s="14">
        <v>0</v>
      </c>
      <c r="BV21" s="14"/>
      <c r="BW21" s="14">
        <v>5.0444132897299099E-2</v>
      </c>
      <c r="BX21" s="14">
        <v>5.8990493861216201E-2</v>
      </c>
      <c r="BY21" s="14"/>
      <c r="BZ21" s="14">
        <v>4.5446606757976397E-2</v>
      </c>
      <c r="CA21" s="14">
        <v>7.5128012687526502E-2</v>
      </c>
      <c r="CB21" s="14"/>
      <c r="CC21" s="14">
        <v>5.36536598441016E-2</v>
      </c>
      <c r="CD21" s="14">
        <v>6.0644100012822701E-2</v>
      </c>
    </row>
    <row r="22" spans="2:82" ht="30" x14ac:dyDescent="0.25">
      <c r="B22" s="15" t="s">
        <v>199</v>
      </c>
      <c r="C22" s="14">
        <v>6.2335372585344398E-2</v>
      </c>
      <c r="D22" s="14">
        <v>4.1882878253463499E-2</v>
      </c>
      <c r="E22" s="14">
        <v>8.2850143226680106E-2</v>
      </c>
      <c r="F22" s="14"/>
      <c r="G22" s="14">
        <v>6.6624300737348804E-2</v>
      </c>
      <c r="H22" s="14">
        <v>5.9759539138493502E-2</v>
      </c>
      <c r="I22" s="14">
        <v>5.8904900438274399E-2</v>
      </c>
      <c r="J22" s="14"/>
      <c r="K22" s="14">
        <v>2.9026410984472801E-2</v>
      </c>
      <c r="L22" s="14">
        <v>0.136822072532194</v>
      </c>
      <c r="M22" s="14">
        <v>3.5464282514134603E-2</v>
      </c>
      <c r="N22" s="14">
        <v>3.9887372368529003E-2</v>
      </c>
      <c r="O22" s="14"/>
      <c r="P22" s="14">
        <v>7.4838388585767301E-2</v>
      </c>
      <c r="Q22" s="14">
        <v>5.9577262140901498E-2</v>
      </c>
      <c r="R22" s="14">
        <v>6.2937187235847403E-2</v>
      </c>
      <c r="S22" s="14">
        <v>7.4300537648639794E-2</v>
      </c>
      <c r="T22" s="14">
        <v>3.2633457207243199E-2</v>
      </c>
      <c r="U22" s="14"/>
      <c r="V22" s="14">
        <v>6.4198696464847105E-2</v>
      </c>
      <c r="W22" s="14">
        <v>5.3199844386509702E-2</v>
      </c>
      <c r="X22" s="14">
        <v>6.6297630366253801E-2</v>
      </c>
      <c r="Y22" s="14"/>
      <c r="Z22" s="14">
        <v>6.7505661559642494E-2</v>
      </c>
      <c r="AA22" s="14">
        <v>5.7849375176339903E-2</v>
      </c>
      <c r="AB22" s="14"/>
      <c r="AC22" s="14">
        <v>8.8081803176055698E-2</v>
      </c>
      <c r="AD22" s="14">
        <v>7.6527024472772695E-2</v>
      </c>
      <c r="AE22" s="14">
        <v>6.2595431085503001E-2</v>
      </c>
      <c r="AF22" s="14">
        <v>4.7265763781287801E-2</v>
      </c>
      <c r="AG22" s="14"/>
      <c r="AH22" s="14">
        <v>6.0739560489838099E-2</v>
      </c>
      <c r="AI22" s="14">
        <v>8.0118101794809202E-2</v>
      </c>
      <c r="AJ22" s="14">
        <v>5.4401160888169098E-2</v>
      </c>
      <c r="AK22" s="14">
        <v>2.0899410500913099E-2</v>
      </c>
      <c r="AL22" s="14"/>
      <c r="AM22" s="14">
        <v>2.0690170995543301E-2</v>
      </c>
      <c r="AN22" s="14">
        <v>6.4859369320853594E-2</v>
      </c>
      <c r="AO22" s="14">
        <v>6.9728762697806201E-2</v>
      </c>
      <c r="AP22" s="14">
        <v>7.10150457440058E-2</v>
      </c>
      <c r="AQ22" s="14"/>
      <c r="AR22" s="14">
        <v>0.121939518942104</v>
      </c>
      <c r="AS22" s="14">
        <v>4.8597509098120398E-2</v>
      </c>
      <c r="AT22" s="14">
        <v>2.4087979552251101E-2</v>
      </c>
      <c r="AU22" s="14">
        <v>1.1582551667928299E-2</v>
      </c>
      <c r="AV22" s="14"/>
      <c r="AW22" s="14">
        <v>7.8316141187398894E-2</v>
      </c>
      <c r="AX22" s="14">
        <v>7.0569435358687899E-2</v>
      </c>
      <c r="AY22" s="14">
        <v>4.9002031505885099E-2</v>
      </c>
      <c r="AZ22" s="14">
        <v>2.7178303489843899E-2</v>
      </c>
      <c r="BA22" s="14"/>
      <c r="BB22" s="14">
        <v>5.2554790334831403E-2</v>
      </c>
      <c r="BC22" s="14">
        <v>6.4724888989502793E-2</v>
      </c>
      <c r="BD22" s="14">
        <v>8.3386733688117096E-2</v>
      </c>
      <c r="BE22" s="14"/>
      <c r="BF22" s="14">
        <v>6.2781488145948694E-2</v>
      </c>
      <c r="BG22" s="14">
        <v>5.5378701967264202E-2</v>
      </c>
      <c r="BH22" s="14">
        <v>6.6996820717087305E-2</v>
      </c>
      <c r="BI22" s="14"/>
      <c r="BJ22" s="14">
        <v>6.3862926285899194E-2</v>
      </c>
      <c r="BK22" s="14">
        <v>7.0481457573083106E-2</v>
      </c>
      <c r="BL22" s="14">
        <v>3.40114993777548E-2</v>
      </c>
      <c r="BM22" s="14"/>
      <c r="BN22" s="14">
        <v>0</v>
      </c>
      <c r="BO22" s="14">
        <v>0</v>
      </c>
      <c r="BP22" s="14">
        <v>0</v>
      </c>
      <c r="BQ22" s="14">
        <v>0</v>
      </c>
      <c r="BR22" s="14">
        <v>0.53055198527584801</v>
      </c>
      <c r="BS22" s="14">
        <v>0</v>
      </c>
      <c r="BT22" s="14">
        <v>0</v>
      </c>
      <c r="BU22" s="14">
        <v>0</v>
      </c>
      <c r="BV22" s="14"/>
      <c r="BW22" s="14">
        <v>6.2088733307779601E-2</v>
      </c>
      <c r="BX22" s="14">
        <v>6.2536070002324196E-2</v>
      </c>
      <c r="BY22" s="14"/>
      <c r="BZ22" s="14">
        <v>6.5428978819662004E-2</v>
      </c>
      <c r="CA22" s="14">
        <v>6.11833333316468E-2</v>
      </c>
      <c r="CB22" s="14"/>
      <c r="CC22" s="14">
        <v>6.8811224380077599E-2</v>
      </c>
      <c r="CD22" s="14">
        <v>5.8350135206387203E-2</v>
      </c>
    </row>
    <row r="23" spans="2:82" ht="30" x14ac:dyDescent="0.25">
      <c r="B23" s="15" t="s">
        <v>200</v>
      </c>
      <c r="C23" s="14">
        <v>4.5663959782064702E-2</v>
      </c>
      <c r="D23" s="14">
        <v>5.5307897617312099E-2</v>
      </c>
      <c r="E23" s="14">
        <v>3.6065642910153198E-2</v>
      </c>
      <c r="F23" s="14"/>
      <c r="G23" s="14">
        <v>4.2046546957820799E-2</v>
      </c>
      <c r="H23" s="14">
        <v>5.3748154834281602E-2</v>
      </c>
      <c r="I23" s="14">
        <v>3.6719228370548501E-2</v>
      </c>
      <c r="J23" s="14"/>
      <c r="K23" s="14">
        <v>5.6865293488420197E-2</v>
      </c>
      <c r="L23" s="14">
        <v>6.9655894857259204E-2</v>
      </c>
      <c r="M23" s="14">
        <v>1.2863362238904E-2</v>
      </c>
      <c r="N23" s="14">
        <v>2.1435189689294702E-2</v>
      </c>
      <c r="O23" s="14"/>
      <c r="P23" s="14">
        <v>3.586626767441E-2</v>
      </c>
      <c r="Q23" s="14">
        <v>4.0378992474961302E-2</v>
      </c>
      <c r="R23" s="14">
        <v>5.6387479815496501E-2</v>
      </c>
      <c r="S23" s="14">
        <v>3.1652347875253103E-2</v>
      </c>
      <c r="T23" s="14">
        <v>6.89948440073863E-2</v>
      </c>
      <c r="U23" s="14"/>
      <c r="V23" s="14">
        <v>5.6419241751030198E-2</v>
      </c>
      <c r="W23" s="14">
        <v>3.6131811591984801E-2</v>
      </c>
      <c r="X23" s="14">
        <v>2.1447098506678801E-2</v>
      </c>
      <c r="Y23" s="14"/>
      <c r="Z23" s="14">
        <v>4.5445903558318602E-2</v>
      </c>
      <c r="AA23" s="14">
        <v>4.5853156103509103E-2</v>
      </c>
      <c r="AB23" s="14"/>
      <c r="AC23" s="14">
        <v>1.11299185394569E-2</v>
      </c>
      <c r="AD23" s="14">
        <v>3.7520724722453803E-2</v>
      </c>
      <c r="AE23" s="14">
        <v>5.0327711927287903E-2</v>
      </c>
      <c r="AF23" s="14">
        <v>5.6690825697726502E-2</v>
      </c>
      <c r="AG23" s="14"/>
      <c r="AH23" s="14">
        <v>1.2287641532368601E-2</v>
      </c>
      <c r="AI23" s="14">
        <v>3.5148688836688001E-2</v>
      </c>
      <c r="AJ23" s="14">
        <v>7.9678130533067396E-2</v>
      </c>
      <c r="AK23" s="14">
        <v>4.1648155146966598E-2</v>
      </c>
      <c r="AL23" s="14"/>
      <c r="AM23" s="14">
        <v>1.4628876628322299E-2</v>
      </c>
      <c r="AN23" s="14">
        <v>8.6600708418903306E-3</v>
      </c>
      <c r="AO23" s="14">
        <v>2.9077753492872501E-2</v>
      </c>
      <c r="AP23" s="14">
        <v>8.4193858248043402E-2</v>
      </c>
      <c r="AQ23" s="14"/>
      <c r="AR23" s="14">
        <v>4.5451554376417402E-2</v>
      </c>
      <c r="AS23" s="14">
        <v>7.3540715343747898E-2</v>
      </c>
      <c r="AT23" s="14">
        <v>2.4402418724086099E-2</v>
      </c>
      <c r="AU23" s="14">
        <v>1.11497769245759E-2</v>
      </c>
      <c r="AV23" s="14"/>
      <c r="AW23" s="14">
        <v>2.85710253221109E-2</v>
      </c>
      <c r="AX23" s="14">
        <v>4.9240288518966301E-2</v>
      </c>
      <c r="AY23" s="14">
        <v>5.2027340569844802E-2</v>
      </c>
      <c r="AZ23" s="14">
        <v>4.53801591265382E-2</v>
      </c>
      <c r="BA23" s="14"/>
      <c r="BB23" s="14">
        <v>5.57086059368299E-2</v>
      </c>
      <c r="BC23" s="14">
        <v>4.3459857542171798E-2</v>
      </c>
      <c r="BD23" s="14">
        <v>9.4189096854899994E-3</v>
      </c>
      <c r="BE23" s="14"/>
      <c r="BF23" s="14">
        <v>5.6115156308890898E-2</v>
      </c>
      <c r="BG23" s="14">
        <v>2.49187309918306E-2</v>
      </c>
      <c r="BH23" s="14">
        <v>5.7245097487648201E-2</v>
      </c>
      <c r="BI23" s="14"/>
      <c r="BJ23" s="14">
        <v>2.94193825978407E-3</v>
      </c>
      <c r="BK23" s="14">
        <v>0.164044872022171</v>
      </c>
      <c r="BL23" s="14">
        <v>0</v>
      </c>
      <c r="BM23" s="14"/>
      <c r="BN23" s="14">
        <v>0</v>
      </c>
      <c r="BO23" s="14">
        <v>0</v>
      </c>
      <c r="BP23" s="14">
        <v>0</v>
      </c>
      <c r="BQ23" s="14">
        <v>0</v>
      </c>
      <c r="BR23" s="14">
        <v>0</v>
      </c>
      <c r="BS23" s="14">
        <v>0.18684478748689901</v>
      </c>
      <c r="BT23" s="14">
        <v>0</v>
      </c>
      <c r="BU23" s="14">
        <v>0</v>
      </c>
      <c r="BV23" s="14"/>
      <c r="BW23" s="14">
        <v>4.3510308720186498E-2</v>
      </c>
      <c r="BX23" s="14">
        <v>4.7416447096584997E-2</v>
      </c>
      <c r="BY23" s="14"/>
      <c r="BZ23" s="14">
        <v>4.6349112751071099E-2</v>
      </c>
      <c r="CA23" s="14">
        <v>4.7516299791358997E-2</v>
      </c>
      <c r="CB23" s="14"/>
      <c r="CC23" s="14">
        <v>4.0897439103965497E-2</v>
      </c>
      <c r="CD23" s="14">
        <v>5.3163201963397903E-2</v>
      </c>
    </row>
    <row r="24" spans="2:82" x14ac:dyDescent="0.25">
      <c r="B24" s="15" t="s">
        <v>201</v>
      </c>
      <c r="C24" s="14">
        <v>0.10207775926906699</v>
      </c>
      <c r="D24" s="14">
        <v>5.3085164628444599E-2</v>
      </c>
      <c r="E24" s="14">
        <v>0.15083290945167999</v>
      </c>
      <c r="F24" s="14"/>
      <c r="G24" s="14">
        <v>0.106421635196292</v>
      </c>
      <c r="H24" s="14">
        <v>9.4706788370335401E-2</v>
      </c>
      <c r="I24" s="14">
        <v>0.10813951694951</v>
      </c>
      <c r="J24" s="14"/>
      <c r="K24" s="14">
        <v>0.156453200281326</v>
      </c>
      <c r="L24" s="14">
        <v>8.6088494857987793E-2</v>
      </c>
      <c r="M24" s="14">
        <v>5.8197667698215202E-2</v>
      </c>
      <c r="N24" s="14">
        <v>7.1157274101973006E-2</v>
      </c>
      <c r="O24" s="14"/>
      <c r="P24" s="14">
        <v>7.4887647050323095E-2</v>
      </c>
      <c r="Q24" s="14">
        <v>0.115491118490006</v>
      </c>
      <c r="R24" s="14">
        <v>0.110965916945141</v>
      </c>
      <c r="S24" s="14">
        <v>9.2683964994853804E-2</v>
      </c>
      <c r="T24" s="14">
        <v>0.11650500761891799</v>
      </c>
      <c r="U24" s="14"/>
      <c r="V24" s="14">
        <v>8.2605237520916003E-2</v>
      </c>
      <c r="W24" s="14">
        <v>0.19157952049224999</v>
      </c>
      <c r="X24" s="14">
        <v>6.7176080822420298E-2</v>
      </c>
      <c r="Y24" s="14"/>
      <c r="Z24" s="14">
        <v>0.123419784618078</v>
      </c>
      <c r="AA24" s="14">
        <v>8.3560366741396899E-2</v>
      </c>
      <c r="AB24" s="14"/>
      <c r="AC24" s="14">
        <v>8.0540176295598703E-2</v>
      </c>
      <c r="AD24" s="14">
        <v>9.3925041997852093E-2</v>
      </c>
      <c r="AE24" s="14">
        <v>0.11467671701814799</v>
      </c>
      <c r="AF24" s="14">
        <v>0.105029380794642</v>
      </c>
      <c r="AG24" s="14"/>
      <c r="AH24" s="14">
        <v>0.122630248736549</v>
      </c>
      <c r="AI24" s="14">
        <v>0.113056553752338</v>
      </c>
      <c r="AJ24" s="14">
        <v>0.101861362234547</v>
      </c>
      <c r="AK24" s="14">
        <v>5.91430939231797E-2</v>
      </c>
      <c r="AL24" s="14"/>
      <c r="AM24" s="14">
        <v>5.0571456943243102E-2</v>
      </c>
      <c r="AN24" s="14">
        <v>0.142895284075092</v>
      </c>
      <c r="AO24" s="14">
        <v>0.18181051044925101</v>
      </c>
      <c r="AP24" s="14">
        <v>8.8920823006671507E-2</v>
      </c>
      <c r="AQ24" s="14"/>
      <c r="AR24" s="14">
        <v>0.102680522081807</v>
      </c>
      <c r="AS24" s="14">
        <v>0.124689998285426</v>
      </c>
      <c r="AT24" s="14">
        <v>5.5455757161704401E-2</v>
      </c>
      <c r="AU24" s="14">
        <v>7.5242031908604304E-2</v>
      </c>
      <c r="AV24" s="14"/>
      <c r="AW24" s="14">
        <v>9.3695459024411898E-2</v>
      </c>
      <c r="AX24" s="14">
        <v>0.11205983898847301</v>
      </c>
      <c r="AY24" s="14">
        <v>0.103374138073171</v>
      </c>
      <c r="AZ24" s="14">
        <v>5.5007638825359501E-2</v>
      </c>
      <c r="BA24" s="14"/>
      <c r="BB24" s="14">
        <v>9.8776106429119201E-2</v>
      </c>
      <c r="BC24" s="14">
        <v>0.11818922121593101</v>
      </c>
      <c r="BD24" s="14">
        <v>7.4004899206698796E-2</v>
      </c>
      <c r="BE24" s="14"/>
      <c r="BF24" s="14">
        <v>0.113341630494773</v>
      </c>
      <c r="BG24" s="14">
        <v>8.2525061726662893E-2</v>
      </c>
      <c r="BH24" s="14">
        <v>0.115815713638378</v>
      </c>
      <c r="BI24" s="14"/>
      <c r="BJ24" s="14">
        <v>3.3938970930400603E-2</v>
      </c>
      <c r="BK24" s="14">
        <v>0.26392953926471502</v>
      </c>
      <c r="BL24" s="14">
        <v>4.9236212956908401E-2</v>
      </c>
      <c r="BM24" s="14"/>
      <c r="BN24" s="14">
        <v>0</v>
      </c>
      <c r="BO24" s="14">
        <v>0</v>
      </c>
      <c r="BP24" s="14">
        <v>0</v>
      </c>
      <c r="BQ24" s="14">
        <v>0</v>
      </c>
      <c r="BR24" s="14">
        <v>0</v>
      </c>
      <c r="BS24" s="14">
        <v>0.41767506210135702</v>
      </c>
      <c r="BT24" s="14">
        <v>0</v>
      </c>
      <c r="BU24" s="14">
        <v>0</v>
      </c>
      <c r="BV24" s="14"/>
      <c r="BW24" s="14">
        <v>9.6005011646993793E-2</v>
      </c>
      <c r="BX24" s="14">
        <v>0.107019327269729</v>
      </c>
      <c r="BY24" s="14"/>
      <c r="BZ24" s="14">
        <v>0.111137844065784</v>
      </c>
      <c r="CA24" s="14">
        <v>9.7517843245590596E-2</v>
      </c>
      <c r="CB24" s="14"/>
      <c r="CC24" s="14">
        <v>0.105825586948661</v>
      </c>
      <c r="CD24" s="14">
        <v>0.10582875655938299</v>
      </c>
    </row>
    <row r="25" spans="2:82" ht="30" x14ac:dyDescent="0.25">
      <c r="B25" s="15" t="s">
        <v>202</v>
      </c>
      <c r="C25" s="14">
        <v>9.6653430507249297E-2</v>
      </c>
      <c r="D25" s="14">
        <v>6.1397713914065698E-2</v>
      </c>
      <c r="E25" s="14">
        <v>0.13200570891234001</v>
      </c>
      <c r="F25" s="14"/>
      <c r="G25" s="14">
        <v>9.6599232805222701E-2</v>
      </c>
      <c r="H25" s="14">
        <v>0.104633650339231</v>
      </c>
      <c r="I25" s="14">
        <v>8.0781571192013096E-2</v>
      </c>
      <c r="J25" s="14"/>
      <c r="K25" s="14">
        <v>9.4836779412377906E-2</v>
      </c>
      <c r="L25" s="14">
        <v>0.101586415353351</v>
      </c>
      <c r="M25" s="14">
        <v>0.107057345372537</v>
      </c>
      <c r="N25" s="14">
        <v>8.7228154786751305E-2</v>
      </c>
      <c r="O25" s="14"/>
      <c r="P25" s="14">
        <v>6.8392402780534406E-2</v>
      </c>
      <c r="Q25" s="14">
        <v>9.6490611234447396E-2</v>
      </c>
      <c r="R25" s="14">
        <v>0.114865499626674</v>
      </c>
      <c r="S25" s="14">
        <v>8.6668817193283301E-2</v>
      </c>
      <c r="T25" s="14">
        <v>0.11317299470358801</v>
      </c>
      <c r="U25" s="14"/>
      <c r="V25" s="14">
        <v>8.4401156136533304E-2</v>
      </c>
      <c r="W25" s="14">
        <v>0.158141610361302</v>
      </c>
      <c r="X25" s="14">
        <v>6.9054459843419402E-2</v>
      </c>
      <c r="Y25" s="14"/>
      <c r="Z25" s="14">
        <v>0.100118198369073</v>
      </c>
      <c r="AA25" s="14">
        <v>9.3647227231531294E-2</v>
      </c>
      <c r="AB25" s="14"/>
      <c r="AC25" s="14">
        <v>5.5531603234224597E-2</v>
      </c>
      <c r="AD25" s="14">
        <v>9.5248621380235696E-2</v>
      </c>
      <c r="AE25" s="14">
        <v>0.118380349455454</v>
      </c>
      <c r="AF25" s="14">
        <v>8.0344058494729004E-2</v>
      </c>
      <c r="AG25" s="14"/>
      <c r="AH25" s="14">
        <v>7.3726355866887597E-2</v>
      </c>
      <c r="AI25" s="14">
        <v>0.11311502265041901</v>
      </c>
      <c r="AJ25" s="14">
        <v>8.3282226427962305E-2</v>
      </c>
      <c r="AK25" s="14">
        <v>8.4470370045942697E-2</v>
      </c>
      <c r="AL25" s="14"/>
      <c r="AM25" s="14">
        <v>5.9263890136744497E-2</v>
      </c>
      <c r="AN25" s="14">
        <v>9.0900566142428404E-2</v>
      </c>
      <c r="AO25" s="14">
        <v>6.4104313242641806E-2</v>
      </c>
      <c r="AP25" s="14">
        <v>0.122096170190435</v>
      </c>
      <c r="AQ25" s="14"/>
      <c r="AR25" s="14">
        <v>0.112008991010017</v>
      </c>
      <c r="AS25" s="14">
        <v>8.2988279338467794E-2</v>
      </c>
      <c r="AT25" s="14">
        <v>0.109641821826318</v>
      </c>
      <c r="AU25" s="14">
        <v>2.3469581942530401E-2</v>
      </c>
      <c r="AV25" s="14"/>
      <c r="AW25" s="14">
        <v>0.102822163010702</v>
      </c>
      <c r="AX25" s="14">
        <v>9.3007944288444999E-2</v>
      </c>
      <c r="AY25" s="14">
        <v>8.7750978141533403E-2</v>
      </c>
      <c r="AZ25" s="14">
        <v>0.15548366288302901</v>
      </c>
      <c r="BA25" s="14"/>
      <c r="BB25" s="14">
        <v>8.7685878420529204E-2</v>
      </c>
      <c r="BC25" s="14">
        <v>0.101751276935294</v>
      </c>
      <c r="BD25" s="14">
        <v>5.5822877024492998E-2</v>
      </c>
      <c r="BE25" s="14"/>
      <c r="BF25" s="14">
        <v>0.102384680559269</v>
      </c>
      <c r="BG25" s="14">
        <v>7.6131694025085794E-2</v>
      </c>
      <c r="BH25" s="14">
        <v>0.12119348614917901</v>
      </c>
      <c r="BI25" s="14"/>
      <c r="BJ25" s="14">
        <v>6.0071856554741197E-2</v>
      </c>
      <c r="BK25" s="14">
        <v>0.192299709164031</v>
      </c>
      <c r="BL25" s="14">
        <v>2.9938679477403401E-2</v>
      </c>
      <c r="BM25" s="14"/>
      <c r="BN25" s="14">
        <v>0</v>
      </c>
      <c r="BO25" s="14">
        <v>0</v>
      </c>
      <c r="BP25" s="14">
        <v>0</v>
      </c>
      <c r="BQ25" s="14">
        <v>0</v>
      </c>
      <c r="BR25" s="14">
        <v>0</v>
      </c>
      <c r="BS25" s="14">
        <v>0.395480150411744</v>
      </c>
      <c r="BT25" s="14">
        <v>0</v>
      </c>
      <c r="BU25" s="14">
        <v>0</v>
      </c>
      <c r="BV25" s="14"/>
      <c r="BW25" s="14">
        <v>9.0155090282777794E-2</v>
      </c>
      <c r="BX25" s="14">
        <v>0.101941315350996</v>
      </c>
      <c r="BY25" s="14"/>
      <c r="BZ25" s="14">
        <v>9.8626003510027205E-2</v>
      </c>
      <c r="CA25" s="14">
        <v>0.103199590164486</v>
      </c>
      <c r="CB25" s="14"/>
      <c r="CC25" s="14">
        <v>0.100311010793782</v>
      </c>
      <c r="CD25" s="14">
        <v>0.10051520330417001</v>
      </c>
    </row>
    <row r="26" spans="2:82" ht="30" x14ac:dyDescent="0.25">
      <c r="B26" s="15" t="s">
        <v>203</v>
      </c>
      <c r="C26" s="14">
        <v>3.15675222851046E-2</v>
      </c>
      <c r="D26" s="14">
        <v>2.6189236366790099E-2</v>
      </c>
      <c r="E26" s="14">
        <v>3.6977345869968099E-2</v>
      </c>
      <c r="F26" s="14"/>
      <c r="G26" s="14">
        <v>2.4736121311437799E-2</v>
      </c>
      <c r="H26" s="14">
        <v>4.4466093420655398E-2</v>
      </c>
      <c r="I26" s="14">
        <v>1.94180140359318E-2</v>
      </c>
      <c r="J26" s="14"/>
      <c r="K26" s="14">
        <v>4.2325584716642599E-2</v>
      </c>
      <c r="L26" s="14">
        <v>3.3589820436101502E-2</v>
      </c>
      <c r="M26" s="14">
        <v>2.2776513012855101E-2</v>
      </c>
      <c r="N26" s="14">
        <v>9.6616103625765098E-3</v>
      </c>
      <c r="O26" s="14"/>
      <c r="P26" s="14">
        <v>6.4495950354146195E-2</v>
      </c>
      <c r="Q26" s="14">
        <v>2.48654199275875E-2</v>
      </c>
      <c r="R26" s="14">
        <v>1.97009410493941E-2</v>
      </c>
      <c r="S26" s="14">
        <v>3.8226052391406203E-2</v>
      </c>
      <c r="T26" s="14">
        <v>1.49458609848731E-2</v>
      </c>
      <c r="U26" s="14"/>
      <c r="V26" s="14">
        <v>3.2315879776777599E-2</v>
      </c>
      <c r="W26" s="14">
        <v>3.87492451124778E-2</v>
      </c>
      <c r="X26" s="14">
        <v>2.1331390444567701E-2</v>
      </c>
      <c r="Y26" s="14"/>
      <c r="Z26" s="14">
        <v>2.2617443933301999E-2</v>
      </c>
      <c r="AA26" s="14">
        <v>3.93330511551854E-2</v>
      </c>
      <c r="AB26" s="14"/>
      <c r="AC26" s="14">
        <v>2.1802051966735E-2</v>
      </c>
      <c r="AD26" s="14">
        <v>3.2542746865572902E-2</v>
      </c>
      <c r="AE26" s="14">
        <v>4.4738007550756201E-2</v>
      </c>
      <c r="AF26" s="14">
        <v>2.3911580287293101E-2</v>
      </c>
      <c r="AG26" s="14"/>
      <c r="AH26" s="14">
        <v>4.2384868137966797E-2</v>
      </c>
      <c r="AI26" s="14">
        <v>3.2085898076857203E-2</v>
      </c>
      <c r="AJ26" s="14">
        <v>2.8424985509007E-2</v>
      </c>
      <c r="AK26" s="14">
        <v>3.1757990406151397E-2</v>
      </c>
      <c r="AL26" s="14"/>
      <c r="AM26" s="14">
        <v>0.103960970363532</v>
      </c>
      <c r="AN26" s="14">
        <v>2.62306264731231E-2</v>
      </c>
      <c r="AO26" s="14">
        <v>2.8877542476258899E-2</v>
      </c>
      <c r="AP26" s="14">
        <v>1.1473911288574799E-2</v>
      </c>
      <c r="AQ26" s="14"/>
      <c r="AR26" s="14">
        <v>1.3921178428001E-2</v>
      </c>
      <c r="AS26" s="14">
        <v>2.27251000900997E-2</v>
      </c>
      <c r="AT26" s="14">
        <v>3.0603219817374901E-2</v>
      </c>
      <c r="AU26" s="14">
        <v>0.151167072058804</v>
      </c>
      <c r="AV26" s="14"/>
      <c r="AW26" s="14">
        <v>4.2985797800053703E-2</v>
      </c>
      <c r="AX26" s="14">
        <v>2.8377161335488701E-2</v>
      </c>
      <c r="AY26" s="14">
        <v>2.88028370976397E-2</v>
      </c>
      <c r="AZ26" s="14">
        <v>2.8012570501608599E-2</v>
      </c>
      <c r="BA26" s="14"/>
      <c r="BB26" s="14">
        <v>1.7647551239110298E-2</v>
      </c>
      <c r="BC26" s="14">
        <v>5.4721258634601398E-3</v>
      </c>
      <c r="BD26" s="14">
        <v>0.111914228544597</v>
      </c>
      <c r="BE26" s="14"/>
      <c r="BF26" s="14">
        <v>3.42268841728256E-2</v>
      </c>
      <c r="BG26" s="14">
        <v>3.69854186483832E-2</v>
      </c>
      <c r="BH26" s="14">
        <v>2.71578864933954E-2</v>
      </c>
      <c r="BI26" s="14"/>
      <c r="BJ26" s="14">
        <v>2.29764182862317E-2</v>
      </c>
      <c r="BK26" s="14">
        <v>1.3294370057478201E-2</v>
      </c>
      <c r="BL26" s="14">
        <v>0.138155573977612</v>
      </c>
      <c r="BM26" s="14"/>
      <c r="BN26" s="14">
        <v>0.222568168243338</v>
      </c>
      <c r="BO26" s="14">
        <v>0</v>
      </c>
      <c r="BP26" s="14">
        <v>0</v>
      </c>
      <c r="BQ26" s="14">
        <v>0</v>
      </c>
      <c r="BR26" s="14">
        <v>0</v>
      </c>
      <c r="BS26" s="14">
        <v>0</v>
      </c>
      <c r="BT26" s="14">
        <v>0</v>
      </c>
      <c r="BU26" s="14">
        <v>0</v>
      </c>
      <c r="BV26" s="14"/>
      <c r="BW26" s="14">
        <v>3.7916083567535099E-2</v>
      </c>
      <c r="BX26" s="14">
        <v>2.64015168398158E-2</v>
      </c>
      <c r="BY26" s="14"/>
      <c r="BZ26" s="14">
        <v>3.7391440506565801E-2</v>
      </c>
      <c r="CA26" s="14">
        <v>2.5101419458731799E-2</v>
      </c>
      <c r="CB26" s="14"/>
      <c r="CC26" s="14">
        <v>2.7030150722207599E-2</v>
      </c>
      <c r="CD26" s="14">
        <v>3.8594789302757601E-2</v>
      </c>
    </row>
    <row r="27" spans="2:82" x14ac:dyDescent="0.25">
      <c r="B27" s="15" t="s">
        <v>204</v>
      </c>
      <c r="C27" s="14">
        <v>7.8298530205233099E-2</v>
      </c>
      <c r="D27" s="14">
        <v>5.0140441654330903E-2</v>
      </c>
      <c r="E27" s="14">
        <v>0.10653484307092299</v>
      </c>
      <c r="F27" s="14"/>
      <c r="G27" s="14">
        <v>7.6723194271346606E-2</v>
      </c>
      <c r="H27" s="14">
        <v>6.8839715879199695E-2</v>
      </c>
      <c r="I27" s="14">
        <v>0.100394416100723</v>
      </c>
      <c r="J27" s="14"/>
      <c r="K27" s="14">
        <v>4.3457023692727997E-2</v>
      </c>
      <c r="L27" s="14">
        <v>6.4039208274839304E-2</v>
      </c>
      <c r="M27" s="14">
        <v>6.7954249910590001E-2</v>
      </c>
      <c r="N27" s="14">
        <v>0.160146600657184</v>
      </c>
      <c r="O27" s="14"/>
      <c r="P27" s="14">
        <v>7.8412985966649099E-2</v>
      </c>
      <c r="Q27" s="14">
        <v>7.7750165720974498E-2</v>
      </c>
      <c r="R27" s="14">
        <v>7.8152778928013006E-2</v>
      </c>
      <c r="S27" s="14">
        <v>7.7631055340049798E-2</v>
      </c>
      <c r="T27" s="14">
        <v>8.0097096548026103E-2</v>
      </c>
      <c r="U27" s="14"/>
      <c r="V27" s="14">
        <v>5.9188573136227197E-2</v>
      </c>
      <c r="W27" s="14">
        <v>8.7487695615246594E-2</v>
      </c>
      <c r="X27" s="14">
        <v>0.12977188347629301</v>
      </c>
      <c r="Y27" s="14"/>
      <c r="Z27" s="14">
        <v>7.7346802587390601E-2</v>
      </c>
      <c r="AA27" s="14">
        <v>7.9124295969766403E-2</v>
      </c>
      <c r="AB27" s="14"/>
      <c r="AC27" s="14">
        <v>0.121902004645968</v>
      </c>
      <c r="AD27" s="14">
        <v>0.106711853953777</v>
      </c>
      <c r="AE27" s="14">
        <v>5.5407263961894999E-2</v>
      </c>
      <c r="AF27" s="14">
        <v>6.6777952269063495E-2</v>
      </c>
      <c r="AG27" s="14"/>
      <c r="AH27" s="14">
        <v>0.141212611971821</v>
      </c>
      <c r="AI27" s="14">
        <v>8.89873748234003E-2</v>
      </c>
      <c r="AJ27" s="14">
        <v>5.4433540761330397E-2</v>
      </c>
      <c r="AK27" s="14">
        <v>4.51804893960948E-2</v>
      </c>
      <c r="AL27" s="14"/>
      <c r="AM27" s="14">
        <v>0.11566981785498499</v>
      </c>
      <c r="AN27" s="14">
        <v>6.05359712948099E-2</v>
      </c>
      <c r="AO27" s="14">
        <v>7.9652318034026698E-2</v>
      </c>
      <c r="AP27" s="14">
        <v>3.6675741637931997E-2</v>
      </c>
      <c r="AQ27" s="14"/>
      <c r="AR27" s="14">
        <v>8.5271767442250304E-2</v>
      </c>
      <c r="AS27" s="14">
        <v>5.1746096131808403E-2</v>
      </c>
      <c r="AT27" s="14">
        <v>3.0467069909632102E-2</v>
      </c>
      <c r="AU27" s="14">
        <v>6.38770755210121E-2</v>
      </c>
      <c r="AV27" s="14"/>
      <c r="AW27" s="14">
        <v>0.109301559826339</v>
      </c>
      <c r="AX27" s="14">
        <v>7.8561200148518098E-2</v>
      </c>
      <c r="AY27" s="14">
        <v>6.3032596004043207E-2</v>
      </c>
      <c r="AZ27" s="14">
        <v>5.4474167048607303E-2</v>
      </c>
      <c r="BA27" s="14"/>
      <c r="BB27" s="14">
        <v>7.5251473547317094E-2</v>
      </c>
      <c r="BC27" s="14">
        <v>3.1631536280784897E-2</v>
      </c>
      <c r="BD27" s="14">
        <v>9.2406292964832507E-2</v>
      </c>
      <c r="BE27" s="14"/>
      <c r="BF27" s="14">
        <v>6.5086061656969299E-2</v>
      </c>
      <c r="BG27" s="14">
        <v>9.2618929457028598E-2</v>
      </c>
      <c r="BH27" s="14">
        <v>6.6047042848316806E-2</v>
      </c>
      <c r="BI27" s="14"/>
      <c r="BJ27" s="14">
        <v>7.0892158258338306E-2</v>
      </c>
      <c r="BK27" s="14">
        <v>5.4849963793787003E-2</v>
      </c>
      <c r="BL27" s="14">
        <v>9.8569638116498298E-2</v>
      </c>
      <c r="BM27" s="14"/>
      <c r="BN27" s="14">
        <v>0.55204714156952905</v>
      </c>
      <c r="BO27" s="14">
        <v>0</v>
      </c>
      <c r="BP27" s="14">
        <v>0</v>
      </c>
      <c r="BQ27" s="14">
        <v>0</v>
      </c>
      <c r="BR27" s="14">
        <v>0</v>
      </c>
      <c r="BS27" s="14">
        <v>0</v>
      </c>
      <c r="BT27" s="14">
        <v>0</v>
      </c>
      <c r="BU27" s="14">
        <v>0</v>
      </c>
      <c r="BV27" s="14"/>
      <c r="BW27" s="14">
        <v>8.0164365445676206E-2</v>
      </c>
      <c r="BX27" s="14">
        <v>7.6780246836241101E-2</v>
      </c>
      <c r="BY27" s="14"/>
      <c r="BZ27" s="14">
        <v>7.5263947749807894E-2</v>
      </c>
      <c r="CA27" s="14">
        <v>7.2195202142658496E-2</v>
      </c>
      <c r="CB27" s="14"/>
      <c r="CC27" s="14">
        <v>7.2003121334688794E-2</v>
      </c>
      <c r="CD27" s="14">
        <v>7.6289663411290898E-2</v>
      </c>
    </row>
    <row r="28" spans="2:82" x14ac:dyDescent="0.25">
      <c r="B28" s="15" t="s">
        <v>205</v>
      </c>
      <c r="C28" s="20">
        <v>0.126104550571286</v>
      </c>
      <c r="D28" s="20">
        <v>0.107945795097703</v>
      </c>
      <c r="E28" s="20">
        <v>0.14438929136558201</v>
      </c>
      <c r="F28" s="20"/>
      <c r="G28" s="20">
        <v>0.111698707081112</v>
      </c>
      <c r="H28" s="20">
        <v>0.12393389874948101</v>
      </c>
      <c r="I28" s="20">
        <v>0.159298982433525</v>
      </c>
      <c r="J28" s="20"/>
      <c r="K28" s="20">
        <v>8.4406503752231701E-2</v>
      </c>
      <c r="L28" s="20">
        <v>0.106842789646554</v>
      </c>
      <c r="M28" s="20">
        <v>0.122709949461799</v>
      </c>
      <c r="N28" s="20">
        <v>0.215337589082222</v>
      </c>
      <c r="O28" s="20"/>
      <c r="P28" s="20">
        <v>0.11017816569168699</v>
      </c>
      <c r="Q28" s="20">
        <v>9.6813772020820504E-2</v>
      </c>
      <c r="R28" s="20">
        <v>0.124089160500791</v>
      </c>
      <c r="S28" s="20">
        <v>0.117585118311945</v>
      </c>
      <c r="T28" s="20">
        <v>0.18462108571163199</v>
      </c>
      <c r="U28" s="20"/>
      <c r="V28" s="20">
        <v>9.3170976684814305E-2</v>
      </c>
      <c r="W28" s="20">
        <v>0.114225007471601</v>
      </c>
      <c r="X28" s="20">
        <v>0.245022955807503</v>
      </c>
      <c r="Y28" s="20"/>
      <c r="Z28" s="20">
        <v>0.102554956006756</v>
      </c>
      <c r="AA28" s="20">
        <v>0.146537338897963</v>
      </c>
      <c r="AB28" s="20"/>
      <c r="AC28" s="20">
        <v>0.25529277334269501</v>
      </c>
      <c r="AD28" s="20">
        <v>0.17307708404241101</v>
      </c>
      <c r="AE28" s="20">
        <v>9.1788265320864607E-2</v>
      </c>
      <c r="AF28" s="20">
        <v>8.4708574545874799E-2</v>
      </c>
      <c r="AG28" s="20"/>
      <c r="AH28" s="20">
        <v>0.22684489952067599</v>
      </c>
      <c r="AI28" s="20">
        <v>0.12657279807114399</v>
      </c>
      <c r="AJ28" s="20">
        <v>8.6808383783457704E-2</v>
      </c>
      <c r="AK28" s="20">
        <v>9.0159679903615897E-2</v>
      </c>
      <c r="AL28" s="20"/>
      <c r="AM28" s="20">
        <v>0.163300229287554</v>
      </c>
      <c r="AN28" s="20">
        <v>9.1994244856782106E-2</v>
      </c>
      <c r="AO28" s="20">
        <v>7.3380592969691905E-2</v>
      </c>
      <c r="AP28" s="20">
        <v>9.2543144650549206E-2</v>
      </c>
      <c r="AQ28" s="20"/>
      <c r="AR28" s="20">
        <v>9.9750682440746294E-2</v>
      </c>
      <c r="AS28" s="20">
        <v>8.0894106218647399E-2</v>
      </c>
      <c r="AT28" s="20">
        <v>9.7949143590133098E-2</v>
      </c>
      <c r="AU28" s="20">
        <v>0.115576545498663</v>
      </c>
      <c r="AV28" s="20"/>
      <c r="AW28" s="20">
        <v>0.172606808975974</v>
      </c>
      <c r="AX28" s="20">
        <v>0.12442578828739401</v>
      </c>
      <c r="AY28" s="20">
        <v>0.10112759440394301</v>
      </c>
      <c r="AZ28" s="20">
        <v>0.118324834858269</v>
      </c>
      <c r="BA28" s="20"/>
      <c r="BB28" s="20">
        <v>8.6898386650201304E-2</v>
      </c>
      <c r="BC28" s="20">
        <v>0.14431307349547301</v>
      </c>
      <c r="BD28" s="20">
        <v>0.194300110029894</v>
      </c>
      <c r="BE28" s="20"/>
      <c r="BF28" s="20">
        <v>9.6956767634210003E-2</v>
      </c>
      <c r="BG28" s="20">
        <v>0.16560162364324801</v>
      </c>
      <c r="BH28" s="20">
        <v>0.108777127634309</v>
      </c>
      <c r="BI28" s="20"/>
      <c r="BJ28" s="20">
        <v>9.2125654326713505E-2</v>
      </c>
      <c r="BK28" s="20">
        <v>8.15340635138216E-2</v>
      </c>
      <c r="BL28" s="20">
        <v>0.12348671942575799</v>
      </c>
      <c r="BM28" s="20"/>
      <c r="BN28" s="20">
        <v>0</v>
      </c>
      <c r="BO28" s="20">
        <v>0</v>
      </c>
      <c r="BP28" s="20">
        <v>0</v>
      </c>
      <c r="BQ28" s="20">
        <v>0</v>
      </c>
      <c r="BR28" s="20">
        <v>0</v>
      </c>
      <c r="BS28" s="20">
        <v>0</v>
      </c>
      <c r="BT28" s="20">
        <v>0</v>
      </c>
      <c r="BU28" s="20">
        <v>0</v>
      </c>
      <c r="BV28" s="20"/>
      <c r="BW28" s="20">
        <v>0.128140629491139</v>
      </c>
      <c r="BX28" s="20">
        <v>0.12444773506316301</v>
      </c>
      <c r="BY28" s="20"/>
      <c r="BZ28" s="20">
        <v>0.11345138239225699</v>
      </c>
      <c r="CA28" s="20">
        <v>0.112869604639382</v>
      </c>
      <c r="CB28" s="20"/>
      <c r="CC28" s="20">
        <v>0.104726610212709</v>
      </c>
      <c r="CD28" s="20">
        <v>0.122373016577531</v>
      </c>
    </row>
    <row r="29" spans="2:82" x14ac:dyDescent="0.25">
      <c r="B29" s="16"/>
    </row>
    <row r="30" spans="2:82" x14ac:dyDescent="0.25">
      <c r="B30" t="s">
        <v>105</v>
      </c>
    </row>
    <row r="31" spans="2:82" x14ac:dyDescent="0.25">
      <c r="B31" t="s">
        <v>106</v>
      </c>
    </row>
    <row r="33" spans="2:2" x14ac:dyDescent="0.25">
      <c r="B33"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P16"/>
  <sheetViews>
    <sheetView showGridLines="0" topLeftCell="A3" workbookViewId="0">
      <pane xSplit="2" topLeftCell="C1" activePane="topRight" state="frozen"/>
      <selection pane="topRight" activeCell="B16" sqref="B16"/>
    </sheetView>
  </sheetViews>
  <sheetFormatPr defaultColWidth="11.42578125" defaultRowHeight="15" x14ac:dyDescent="0.25"/>
  <cols>
    <col min="2" max="2" width="25.7109375" customWidth="1"/>
    <col min="3" max="16" width="20.7109375" customWidth="1"/>
  </cols>
  <sheetData>
    <row r="2" spans="2:16" ht="39.950000000000003" customHeight="1" x14ac:dyDescent="0.25">
      <c r="D2" s="29" t="s">
        <v>224</v>
      </c>
      <c r="E2" s="26"/>
      <c r="F2" s="26"/>
      <c r="G2" s="26"/>
      <c r="H2" s="26"/>
      <c r="I2" s="26"/>
      <c r="J2" s="26"/>
      <c r="K2" s="26"/>
      <c r="L2" s="26"/>
      <c r="M2" s="26"/>
      <c r="N2" s="26"/>
      <c r="O2" s="26"/>
      <c r="P2" s="26"/>
    </row>
    <row r="6" spans="2:16" ht="50.1" customHeight="1" x14ac:dyDescent="0.25">
      <c r="B6" s="17" t="s">
        <v>15</v>
      </c>
      <c r="C6" s="17" t="s">
        <v>209</v>
      </c>
      <c r="D6" s="17" t="s">
        <v>210</v>
      </c>
      <c r="E6" s="17" t="s">
        <v>211</v>
      </c>
      <c r="F6" s="17" t="s">
        <v>212</v>
      </c>
      <c r="G6" s="17" t="s">
        <v>213</v>
      </c>
      <c r="H6" s="17" t="s">
        <v>214</v>
      </c>
      <c r="I6" s="17" t="s">
        <v>215</v>
      </c>
      <c r="J6" s="17" t="s">
        <v>216</v>
      </c>
      <c r="K6" s="17" t="s">
        <v>217</v>
      </c>
      <c r="L6" s="17" t="s">
        <v>218</v>
      </c>
      <c r="M6" s="17" t="s">
        <v>219</v>
      </c>
      <c r="N6" s="17" t="s">
        <v>220</v>
      </c>
      <c r="O6" s="17" t="s">
        <v>221</v>
      </c>
    </row>
    <row r="7" spans="2:16" x14ac:dyDescent="0.25">
      <c r="B7" s="15" t="s">
        <v>222</v>
      </c>
      <c r="C7" s="14">
        <v>0.36198053637294197</v>
      </c>
      <c r="D7" s="14">
        <v>0.62537216405029605</v>
      </c>
      <c r="E7" s="14">
        <v>0.183055739917174</v>
      </c>
      <c r="F7" s="14">
        <v>0.46685098705210998</v>
      </c>
      <c r="G7" s="14">
        <v>0.29723330770034501</v>
      </c>
      <c r="H7" s="14">
        <v>0.44540819322451902</v>
      </c>
      <c r="I7" s="14">
        <v>0.39248418100736299</v>
      </c>
      <c r="J7" s="14">
        <v>0.44864957296678398</v>
      </c>
      <c r="K7" s="14">
        <v>0.21602011708921501</v>
      </c>
      <c r="L7" s="14">
        <v>0.27046794871086099</v>
      </c>
      <c r="M7" s="14">
        <v>4.6404606755620699E-2</v>
      </c>
      <c r="N7" s="14">
        <v>0.43760206939848001</v>
      </c>
      <c r="O7" s="14">
        <v>0.427644972992682</v>
      </c>
    </row>
    <row r="8" spans="2:16" x14ac:dyDescent="0.25">
      <c r="B8" s="15" t="s">
        <v>223</v>
      </c>
      <c r="C8" s="14">
        <v>0.61802591873113599</v>
      </c>
      <c r="D8" s="14">
        <v>0.35215205795805299</v>
      </c>
      <c r="E8" s="14">
        <v>0.80044046647393097</v>
      </c>
      <c r="F8" s="14">
        <v>0.51617306837640498</v>
      </c>
      <c r="G8" s="14">
        <v>0.68075157133117303</v>
      </c>
      <c r="H8" s="14">
        <v>0.54009096667767298</v>
      </c>
      <c r="I8" s="14">
        <v>0.58748324985306699</v>
      </c>
      <c r="J8" s="14">
        <v>0.53533501753006496</v>
      </c>
      <c r="K8" s="14">
        <v>0.76744786328352599</v>
      </c>
      <c r="L8" s="14">
        <v>0.71512068050442301</v>
      </c>
      <c r="M8" s="14">
        <v>0.93520905151983702</v>
      </c>
      <c r="N8" s="14">
        <v>0.54382412702541405</v>
      </c>
      <c r="O8" s="14">
        <v>0.51876593383361402</v>
      </c>
    </row>
    <row r="9" spans="2:16" x14ac:dyDescent="0.25">
      <c r="B9" s="15" t="s">
        <v>131</v>
      </c>
      <c r="C9" s="14">
        <v>1.9993544895921998E-2</v>
      </c>
      <c r="D9" s="14">
        <v>2.2475777991650601E-2</v>
      </c>
      <c r="E9" s="14">
        <v>1.6503793608895201E-2</v>
      </c>
      <c r="F9" s="14">
        <v>1.6975944571484901E-2</v>
      </c>
      <c r="G9" s="14">
        <v>2.20151209684822E-2</v>
      </c>
      <c r="H9" s="14">
        <v>1.45008400978082E-2</v>
      </c>
      <c r="I9" s="14">
        <v>2.0032569139569401E-2</v>
      </c>
      <c r="J9" s="14">
        <v>1.6015409503151098E-2</v>
      </c>
      <c r="K9" s="14">
        <v>1.65320196272584E-2</v>
      </c>
      <c r="L9" s="14">
        <v>1.4411370784715801E-2</v>
      </c>
      <c r="M9" s="14">
        <v>1.8386341724541799E-2</v>
      </c>
      <c r="N9" s="14">
        <v>1.85738035761061E-2</v>
      </c>
      <c r="O9" s="14">
        <v>5.3589093173703799E-2</v>
      </c>
    </row>
    <row r="10" spans="2:16" x14ac:dyDescent="0.25">
      <c r="B10" s="16"/>
      <c r="C10" s="16"/>
      <c r="D10" s="16"/>
      <c r="E10" s="16"/>
      <c r="F10" s="16"/>
      <c r="G10" s="16"/>
      <c r="H10" s="16"/>
      <c r="I10" s="16"/>
      <c r="J10" s="16"/>
      <c r="K10" s="16"/>
      <c r="L10" s="16"/>
      <c r="M10" s="16"/>
      <c r="N10" s="16"/>
      <c r="O10" s="16"/>
    </row>
    <row r="11" spans="2:16" x14ac:dyDescent="0.25">
      <c r="B11" t="s">
        <v>105</v>
      </c>
    </row>
    <row r="12" spans="2:16" x14ac:dyDescent="0.25">
      <c r="B12" t="s">
        <v>106</v>
      </c>
    </row>
    <row r="16" spans="2:16" x14ac:dyDescent="0.25">
      <c r="B16" s="8" t="str">
        <f>HYPERLINK("#'Contents'!A1", "Return to Contents")</f>
        <v>Return to Contents</v>
      </c>
    </row>
  </sheetData>
  <mergeCells count="1">
    <mergeCell ref="D2:P2"/>
  </mergeCells>
  <pageMargins left="0.7" right="0.7" top="0.75" bottom="0.75" header="0.3" footer="0.3"/>
  <pageSetup paperSize="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225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0.36198053637294197</v>
      </c>
      <c r="D9" s="14">
        <v>0.419053696742332</v>
      </c>
      <c r="E9" s="14">
        <v>0.30493198666390797</v>
      </c>
      <c r="F9" s="14"/>
      <c r="G9" s="14">
        <v>0.29264857664319999</v>
      </c>
      <c r="H9" s="14">
        <v>0.39773207413240202</v>
      </c>
      <c r="I9" s="14">
        <v>0.42922533136843</v>
      </c>
      <c r="J9" s="14"/>
      <c r="K9" s="14">
        <v>0.32817490871094801</v>
      </c>
      <c r="L9" s="14">
        <v>0.38017509149119899</v>
      </c>
      <c r="M9" s="14">
        <v>0.38841684371067597</v>
      </c>
      <c r="N9" s="14">
        <v>0.37226503717468601</v>
      </c>
      <c r="O9" s="14"/>
      <c r="P9" s="14">
        <v>0.39264682663168998</v>
      </c>
      <c r="Q9" s="14">
        <v>0.39277963905504998</v>
      </c>
      <c r="R9" s="14">
        <v>0.31964029881816902</v>
      </c>
      <c r="S9" s="14">
        <v>0.38844190931279898</v>
      </c>
      <c r="T9" s="14">
        <v>0.31815784089098598</v>
      </c>
      <c r="U9" s="14"/>
      <c r="V9" s="14">
        <v>0.34732129498891301</v>
      </c>
      <c r="W9" s="14">
        <v>0.34247976960293097</v>
      </c>
      <c r="X9" s="14">
        <v>0.43040528296300001</v>
      </c>
      <c r="Y9" s="14"/>
      <c r="Z9" s="14">
        <v>0.32362917618638198</v>
      </c>
      <c r="AA9" s="14">
        <v>0.39525606570678401</v>
      </c>
      <c r="AB9" s="14"/>
      <c r="AC9" s="14">
        <v>0.52094660131874404</v>
      </c>
      <c r="AD9" s="14">
        <v>0.38314246255319701</v>
      </c>
      <c r="AE9" s="14">
        <v>0.34754415943720601</v>
      </c>
      <c r="AF9" s="14">
        <v>0.33637386110670803</v>
      </c>
      <c r="AG9" s="14"/>
      <c r="AH9" s="14">
        <v>0.406380958674321</v>
      </c>
      <c r="AI9" s="14">
        <v>0.37729642155244197</v>
      </c>
      <c r="AJ9" s="14">
        <v>0.34731751469109901</v>
      </c>
      <c r="AK9" s="14">
        <v>0.33750387131453002</v>
      </c>
      <c r="AL9" s="14"/>
      <c r="AM9" s="14">
        <v>0.41042721411852301</v>
      </c>
      <c r="AN9" s="14">
        <v>0.30321583161126098</v>
      </c>
      <c r="AO9" s="14">
        <v>0.390302099206081</v>
      </c>
      <c r="AP9" s="14">
        <v>0.33989564688523999</v>
      </c>
      <c r="AQ9" s="14"/>
      <c r="AR9" s="14">
        <v>0.362861803185141</v>
      </c>
      <c r="AS9" s="14">
        <v>0.34888607031937802</v>
      </c>
      <c r="AT9" s="14">
        <v>0.36103078165318098</v>
      </c>
      <c r="AU9" s="14">
        <v>0.40518870655970202</v>
      </c>
      <c r="AV9" s="14"/>
      <c r="AW9" s="14">
        <v>0.42209565068159399</v>
      </c>
      <c r="AX9" s="14">
        <v>0.35201657935507102</v>
      </c>
      <c r="AY9" s="14">
        <v>0.34622668382481597</v>
      </c>
      <c r="AZ9" s="14">
        <v>0.30228184514848699</v>
      </c>
      <c r="BA9" s="14"/>
      <c r="BB9" s="14">
        <v>0.40792360591063498</v>
      </c>
      <c r="BC9" s="14">
        <v>0.33248677904880303</v>
      </c>
      <c r="BD9" s="14">
        <v>0.39002530468392799</v>
      </c>
      <c r="BE9" s="14"/>
      <c r="BF9" s="14">
        <v>0.31796852057286901</v>
      </c>
      <c r="BG9" s="14">
        <v>0.40443919622685898</v>
      </c>
      <c r="BH9" s="14">
        <v>0.40481474419479402</v>
      </c>
      <c r="BI9" s="14"/>
      <c r="BJ9" s="14">
        <v>0.42716954087771197</v>
      </c>
      <c r="BK9" s="14">
        <v>0.23605620642300801</v>
      </c>
      <c r="BL9" s="14">
        <v>0.38419703117304599</v>
      </c>
      <c r="BM9" s="14"/>
      <c r="BN9" s="14">
        <v>0.33894894451735402</v>
      </c>
      <c r="BO9" s="14">
        <v>0.42395074899597202</v>
      </c>
      <c r="BP9" s="14">
        <v>0.42490903327412899</v>
      </c>
      <c r="BQ9" s="14">
        <v>0.30934999226325099</v>
      </c>
      <c r="BR9" s="14">
        <v>0.44144581466175697</v>
      </c>
      <c r="BS9" s="14">
        <v>0.245497655708735</v>
      </c>
      <c r="BT9" s="14">
        <v>0.44341177323393599</v>
      </c>
      <c r="BU9" s="14">
        <v>0.38888404223399597</v>
      </c>
      <c r="BV9" s="14"/>
      <c r="BW9" s="14">
        <v>0.53877932895985803</v>
      </c>
      <c r="BX9" s="14">
        <v>0.21811431462721201</v>
      </c>
      <c r="BY9" s="14"/>
      <c r="BZ9" s="14">
        <v>0.433829463981656</v>
      </c>
      <c r="CA9" s="14">
        <v>0.262046513240976</v>
      </c>
      <c r="CB9" s="14"/>
      <c r="CC9" s="14">
        <v>0.41535147418308299</v>
      </c>
      <c r="CD9" s="14">
        <v>0.314630526309988</v>
      </c>
    </row>
    <row r="10" spans="2:82" x14ac:dyDescent="0.25">
      <c r="B10" s="15" t="s">
        <v>223</v>
      </c>
      <c r="C10" s="14">
        <v>0.61802591873113599</v>
      </c>
      <c r="D10" s="14">
        <v>0.56596934867480997</v>
      </c>
      <c r="E10" s="14">
        <v>0.67003790350926296</v>
      </c>
      <c r="F10" s="14"/>
      <c r="G10" s="14">
        <v>0.67508129633543801</v>
      </c>
      <c r="H10" s="14">
        <v>0.58697332707948102</v>
      </c>
      <c r="I10" s="14">
        <v>0.56595533986096402</v>
      </c>
      <c r="J10" s="14"/>
      <c r="K10" s="14">
        <v>0.65725101522956098</v>
      </c>
      <c r="L10" s="14">
        <v>0.60382378540932902</v>
      </c>
      <c r="M10" s="14">
        <v>0.60201722802877899</v>
      </c>
      <c r="N10" s="14">
        <v>0.58518194381312105</v>
      </c>
      <c r="O10" s="14"/>
      <c r="P10" s="14">
        <v>0.57872334644355305</v>
      </c>
      <c r="Q10" s="14">
        <v>0.58522498567285097</v>
      </c>
      <c r="R10" s="14">
        <v>0.65864942084590095</v>
      </c>
      <c r="S10" s="14">
        <v>0.596683656852527</v>
      </c>
      <c r="T10" s="14">
        <v>0.664144183614364</v>
      </c>
      <c r="U10" s="14"/>
      <c r="V10" s="14">
        <v>0.641192388212797</v>
      </c>
      <c r="W10" s="14">
        <v>0.62581050799777405</v>
      </c>
      <c r="X10" s="14">
        <v>0.53499843657607005</v>
      </c>
      <c r="Y10" s="14"/>
      <c r="Z10" s="14">
        <v>0.65490978754427798</v>
      </c>
      <c r="AA10" s="14">
        <v>0.58602365720333205</v>
      </c>
      <c r="AB10" s="14"/>
      <c r="AC10" s="14">
        <v>0.43440033934592398</v>
      </c>
      <c r="AD10" s="14">
        <v>0.582885335297331</v>
      </c>
      <c r="AE10" s="14">
        <v>0.63991522675666102</v>
      </c>
      <c r="AF10" s="14">
        <v>0.65476916262548601</v>
      </c>
      <c r="AG10" s="14"/>
      <c r="AH10" s="14">
        <v>0.55639234682791305</v>
      </c>
      <c r="AI10" s="14">
        <v>0.60168305312916004</v>
      </c>
      <c r="AJ10" s="14">
        <v>0.64141706175400903</v>
      </c>
      <c r="AK10" s="14">
        <v>0.64867964293568603</v>
      </c>
      <c r="AL10" s="14"/>
      <c r="AM10" s="14">
        <v>0.58083442929388096</v>
      </c>
      <c r="AN10" s="14">
        <v>0.66626023040217697</v>
      </c>
      <c r="AO10" s="14">
        <v>0.59698844442503096</v>
      </c>
      <c r="AP10" s="14">
        <v>0.64741668725118495</v>
      </c>
      <c r="AQ10" s="14"/>
      <c r="AR10" s="14">
        <v>0.61791388446365902</v>
      </c>
      <c r="AS10" s="14">
        <v>0.63824998538506295</v>
      </c>
      <c r="AT10" s="14">
        <v>0.62078461950175601</v>
      </c>
      <c r="AU10" s="14">
        <v>0.59481129344029804</v>
      </c>
      <c r="AV10" s="14"/>
      <c r="AW10" s="14">
        <v>0.54926185485909595</v>
      </c>
      <c r="AX10" s="14">
        <v>0.62868447032844599</v>
      </c>
      <c r="AY10" s="14">
        <v>0.63794188132562601</v>
      </c>
      <c r="AZ10" s="14">
        <v>0.67952360623256702</v>
      </c>
      <c r="BA10" s="14"/>
      <c r="BB10" s="14">
        <v>0.58923652896485201</v>
      </c>
      <c r="BC10" s="14">
        <v>0.65692499928916903</v>
      </c>
      <c r="BD10" s="14">
        <v>0.59139711708961695</v>
      </c>
      <c r="BE10" s="14"/>
      <c r="BF10" s="14">
        <v>0.67008083526082496</v>
      </c>
      <c r="BG10" s="14">
        <v>0.57502891993201</v>
      </c>
      <c r="BH10" s="14">
        <v>0.57520310205352299</v>
      </c>
      <c r="BI10" s="14"/>
      <c r="BJ10" s="14">
        <v>0.56084757159305798</v>
      </c>
      <c r="BK10" s="14">
        <v>0.75062165405886405</v>
      </c>
      <c r="BL10" s="14">
        <v>0.59106896326173397</v>
      </c>
      <c r="BM10" s="14"/>
      <c r="BN10" s="14">
        <v>0.65045113527736498</v>
      </c>
      <c r="BO10" s="14">
        <v>0.55676227021673197</v>
      </c>
      <c r="BP10" s="14">
        <v>0.56714918440099205</v>
      </c>
      <c r="BQ10" s="14">
        <v>0.61652642830139803</v>
      </c>
      <c r="BR10" s="14">
        <v>0.55855418533824297</v>
      </c>
      <c r="BS10" s="14">
        <v>0.73388935085387597</v>
      </c>
      <c r="BT10" s="14">
        <v>0.54740837693408495</v>
      </c>
      <c r="BU10" s="14">
        <v>0.60537378835121902</v>
      </c>
      <c r="BV10" s="14"/>
      <c r="BW10" s="14">
        <v>0.44677254504672198</v>
      </c>
      <c r="BX10" s="14">
        <v>0.75737967490045</v>
      </c>
      <c r="BY10" s="14"/>
      <c r="BZ10" s="14">
        <v>0.54663449938577702</v>
      </c>
      <c r="CA10" s="14">
        <v>0.72401352130774999</v>
      </c>
      <c r="CB10" s="14"/>
      <c r="CC10" s="14">
        <v>0.56266208303056897</v>
      </c>
      <c r="CD10" s="14">
        <v>0.67300253510274199</v>
      </c>
    </row>
    <row r="11" spans="2:82" x14ac:dyDescent="0.25">
      <c r="B11" s="15" t="s">
        <v>131</v>
      </c>
      <c r="C11" s="20">
        <v>1.9993544895921998E-2</v>
      </c>
      <c r="D11" s="20">
        <v>1.49769545828577E-2</v>
      </c>
      <c r="E11" s="20">
        <v>2.5030109826829201E-2</v>
      </c>
      <c r="F11" s="20"/>
      <c r="G11" s="20">
        <v>3.2270127021362401E-2</v>
      </c>
      <c r="H11" s="20">
        <v>1.52945987881176E-2</v>
      </c>
      <c r="I11" s="20">
        <v>4.8193287706060697E-3</v>
      </c>
      <c r="J11" s="20"/>
      <c r="K11" s="20">
        <v>1.45740760594911E-2</v>
      </c>
      <c r="L11" s="20">
        <v>1.6001123099471999E-2</v>
      </c>
      <c r="M11" s="20">
        <v>9.5659282605447295E-3</v>
      </c>
      <c r="N11" s="20">
        <v>4.2553019012192703E-2</v>
      </c>
      <c r="O11" s="20"/>
      <c r="P11" s="20">
        <v>2.8629826924757601E-2</v>
      </c>
      <c r="Q11" s="20">
        <v>2.1995375272098699E-2</v>
      </c>
      <c r="R11" s="20">
        <v>2.1710280335929599E-2</v>
      </c>
      <c r="S11" s="20">
        <v>1.48744338346736E-2</v>
      </c>
      <c r="T11" s="20">
        <v>1.76979754946501E-2</v>
      </c>
      <c r="U11" s="20"/>
      <c r="V11" s="20">
        <v>1.14863167982903E-2</v>
      </c>
      <c r="W11" s="20">
        <v>3.1709722399295398E-2</v>
      </c>
      <c r="X11" s="20">
        <v>3.4596280460929801E-2</v>
      </c>
      <c r="Y11" s="20"/>
      <c r="Z11" s="20">
        <v>2.1461036269340199E-2</v>
      </c>
      <c r="AA11" s="20">
        <v>1.87202770898834E-2</v>
      </c>
      <c r="AB11" s="20"/>
      <c r="AC11" s="20">
        <v>4.4653059335331001E-2</v>
      </c>
      <c r="AD11" s="20">
        <v>3.3972202149472497E-2</v>
      </c>
      <c r="AE11" s="20">
        <v>1.2540613806132601E-2</v>
      </c>
      <c r="AF11" s="20">
        <v>8.8569762678053394E-3</v>
      </c>
      <c r="AG11" s="20"/>
      <c r="AH11" s="20">
        <v>3.72266944977655E-2</v>
      </c>
      <c r="AI11" s="20">
        <v>2.1020525318398198E-2</v>
      </c>
      <c r="AJ11" s="20">
        <v>1.12654235548925E-2</v>
      </c>
      <c r="AK11" s="20">
        <v>1.38164857497842E-2</v>
      </c>
      <c r="AL11" s="20"/>
      <c r="AM11" s="20">
        <v>8.7383565875960908E-3</v>
      </c>
      <c r="AN11" s="20">
        <v>3.0523937986562201E-2</v>
      </c>
      <c r="AO11" s="20">
        <v>1.2709456368888299E-2</v>
      </c>
      <c r="AP11" s="20">
        <v>1.26876658635747E-2</v>
      </c>
      <c r="AQ11" s="20"/>
      <c r="AR11" s="20">
        <v>1.9224312351199899E-2</v>
      </c>
      <c r="AS11" s="20">
        <v>1.2863944295560001E-2</v>
      </c>
      <c r="AT11" s="20">
        <v>1.81845988450633E-2</v>
      </c>
      <c r="AU11" s="20">
        <v>0</v>
      </c>
      <c r="AV11" s="20"/>
      <c r="AW11" s="20">
        <v>2.8642494459310001E-2</v>
      </c>
      <c r="AX11" s="20">
        <v>1.9298950316482599E-2</v>
      </c>
      <c r="AY11" s="20">
        <v>1.5831434849557902E-2</v>
      </c>
      <c r="AZ11" s="20">
        <v>1.8194548618945702E-2</v>
      </c>
      <c r="BA11" s="20"/>
      <c r="BB11" s="20">
        <v>2.8398651245132899E-3</v>
      </c>
      <c r="BC11" s="20">
        <v>1.0588221662028E-2</v>
      </c>
      <c r="BD11" s="20">
        <v>1.85775782264548E-2</v>
      </c>
      <c r="BE11" s="20"/>
      <c r="BF11" s="20">
        <v>1.19506441663066E-2</v>
      </c>
      <c r="BG11" s="20">
        <v>2.05318838411312E-2</v>
      </c>
      <c r="BH11" s="20">
        <v>1.99821537516831E-2</v>
      </c>
      <c r="BI11" s="20"/>
      <c r="BJ11" s="20">
        <v>1.1982887529229999E-2</v>
      </c>
      <c r="BK11" s="20">
        <v>1.3322139518128599E-2</v>
      </c>
      <c r="BL11" s="20">
        <v>2.4734005565219899E-2</v>
      </c>
      <c r="BM11" s="20"/>
      <c r="BN11" s="20">
        <v>1.0599920205280699E-2</v>
      </c>
      <c r="BO11" s="20">
        <v>1.9286980787296099E-2</v>
      </c>
      <c r="BP11" s="20">
        <v>7.9417823248785907E-3</v>
      </c>
      <c r="BQ11" s="20">
        <v>7.4123579435350903E-2</v>
      </c>
      <c r="BR11" s="20">
        <v>0</v>
      </c>
      <c r="BS11" s="20">
        <v>2.0612993437389301E-2</v>
      </c>
      <c r="BT11" s="20">
        <v>9.1798498319796695E-3</v>
      </c>
      <c r="BU11" s="20">
        <v>5.7421694147857701E-3</v>
      </c>
      <c r="BV11" s="20"/>
      <c r="BW11" s="20">
        <v>1.44481259934195E-2</v>
      </c>
      <c r="BX11" s="20">
        <v>2.4506010472338101E-2</v>
      </c>
      <c r="BY11" s="20"/>
      <c r="BZ11" s="20">
        <v>1.9536036632566998E-2</v>
      </c>
      <c r="CA11" s="20">
        <v>1.39399654512736E-2</v>
      </c>
      <c r="CB11" s="20"/>
      <c r="CC11" s="20">
        <v>2.1986442786348599E-2</v>
      </c>
      <c r="CD11" s="20">
        <v>1.2366938587269999E-2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226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0.62537216405029605</v>
      </c>
      <c r="D9" s="14">
        <v>0.61904350367971805</v>
      </c>
      <c r="E9" s="14">
        <v>0.63132655012774797</v>
      </c>
      <c r="F9" s="14"/>
      <c r="G9" s="14">
        <v>0.63319362721024897</v>
      </c>
      <c r="H9" s="14">
        <v>0.63744216918216901</v>
      </c>
      <c r="I9" s="14">
        <v>0.58553949879591605</v>
      </c>
      <c r="J9" s="14"/>
      <c r="K9" s="14">
        <v>0.64524781213396298</v>
      </c>
      <c r="L9" s="14">
        <v>0.63638154538092095</v>
      </c>
      <c r="M9" s="14">
        <v>0.59192396846628004</v>
      </c>
      <c r="N9" s="14">
        <v>0.60324883821795805</v>
      </c>
      <c r="O9" s="14"/>
      <c r="P9" s="14">
        <v>0.63979623586182499</v>
      </c>
      <c r="Q9" s="14">
        <v>0.65444386914563901</v>
      </c>
      <c r="R9" s="14">
        <v>0.59601351019572901</v>
      </c>
      <c r="S9" s="14">
        <v>0.66256651742232697</v>
      </c>
      <c r="T9" s="14">
        <v>0.56006352976928198</v>
      </c>
      <c r="U9" s="14"/>
      <c r="V9" s="14">
        <v>0.60675058296532902</v>
      </c>
      <c r="W9" s="14">
        <v>0.61916235343947601</v>
      </c>
      <c r="X9" s="14">
        <v>0.69205914154242398</v>
      </c>
      <c r="Y9" s="14"/>
      <c r="Z9" s="14">
        <v>0.60923070468823604</v>
      </c>
      <c r="AA9" s="14">
        <v>0.639377289341303</v>
      </c>
      <c r="AB9" s="14"/>
      <c r="AC9" s="14">
        <v>0.53479573779842005</v>
      </c>
      <c r="AD9" s="14">
        <v>0.651447730232938</v>
      </c>
      <c r="AE9" s="14">
        <v>0.61574529340418604</v>
      </c>
      <c r="AF9" s="14">
        <v>0.62467112648121503</v>
      </c>
      <c r="AG9" s="14"/>
      <c r="AH9" s="14">
        <v>0.61525680250443504</v>
      </c>
      <c r="AI9" s="14">
        <v>0.63798908985013103</v>
      </c>
      <c r="AJ9" s="14">
        <v>0.64321931754233397</v>
      </c>
      <c r="AK9" s="14">
        <v>0.59270421038290999</v>
      </c>
      <c r="AL9" s="14"/>
      <c r="AM9" s="14">
        <v>0.67040716599783901</v>
      </c>
      <c r="AN9" s="14">
        <v>0.62214853480836096</v>
      </c>
      <c r="AO9" s="14">
        <v>0.64171021573395504</v>
      </c>
      <c r="AP9" s="14">
        <v>0.59468886658572195</v>
      </c>
      <c r="AQ9" s="14"/>
      <c r="AR9" s="14">
        <v>0.62580700372641496</v>
      </c>
      <c r="AS9" s="14">
        <v>0.63341889524180195</v>
      </c>
      <c r="AT9" s="14">
        <v>0.65168179268479098</v>
      </c>
      <c r="AU9" s="14">
        <v>0.64221201181610299</v>
      </c>
      <c r="AV9" s="14"/>
      <c r="AW9" s="14">
        <v>0.61755927927437004</v>
      </c>
      <c r="AX9" s="14">
        <v>0.64061280036287105</v>
      </c>
      <c r="AY9" s="14">
        <v>0.63312051366872302</v>
      </c>
      <c r="AZ9" s="14">
        <v>0.49771491053549699</v>
      </c>
      <c r="BA9" s="14"/>
      <c r="BB9" s="14">
        <v>0.66772823945839299</v>
      </c>
      <c r="BC9" s="14">
        <v>0.54449472294007095</v>
      </c>
      <c r="BD9" s="14">
        <v>0.71278654446145395</v>
      </c>
      <c r="BE9" s="14"/>
      <c r="BF9" s="14">
        <v>0.59021733849124003</v>
      </c>
      <c r="BG9" s="14">
        <v>0.64556228993291898</v>
      </c>
      <c r="BH9" s="14">
        <v>0.68628356928787604</v>
      </c>
      <c r="BI9" s="14"/>
      <c r="BJ9" s="14">
        <v>0.63883052954861796</v>
      </c>
      <c r="BK9" s="14">
        <v>0.58346284453163999</v>
      </c>
      <c r="BL9" s="14">
        <v>0.69825444539574499</v>
      </c>
      <c r="BM9" s="14"/>
      <c r="BN9" s="14">
        <v>0.66265817014547301</v>
      </c>
      <c r="BO9" s="14">
        <v>0.57229890518553606</v>
      </c>
      <c r="BP9" s="14">
        <v>0.638635219344591</v>
      </c>
      <c r="BQ9" s="14">
        <v>0.66694393435257704</v>
      </c>
      <c r="BR9" s="14">
        <v>0.65987925037119899</v>
      </c>
      <c r="BS9" s="14">
        <v>0.62243042333502197</v>
      </c>
      <c r="BT9" s="14">
        <v>0.63029462623497801</v>
      </c>
      <c r="BU9" s="14">
        <v>0.658850982628711</v>
      </c>
      <c r="BV9" s="14"/>
      <c r="BW9" s="14">
        <v>0.84870945403673403</v>
      </c>
      <c r="BX9" s="14">
        <v>0.44363623918823403</v>
      </c>
      <c r="BY9" s="14"/>
      <c r="BZ9" s="14">
        <v>0.71964056215647898</v>
      </c>
      <c r="CA9" s="14">
        <v>0.49842650894361201</v>
      </c>
      <c r="CB9" s="14"/>
      <c r="CC9" s="14">
        <v>0.67268047866522895</v>
      </c>
      <c r="CD9" s="14">
        <v>0.591080127095161</v>
      </c>
    </row>
    <row r="10" spans="2:82" x14ac:dyDescent="0.25">
      <c r="B10" s="15" t="s">
        <v>223</v>
      </c>
      <c r="C10" s="14">
        <v>0.35215205795805299</v>
      </c>
      <c r="D10" s="14">
        <v>0.35996556481446501</v>
      </c>
      <c r="E10" s="14">
        <v>0.344690370848034</v>
      </c>
      <c r="F10" s="14"/>
      <c r="G10" s="14">
        <v>0.34073205044704402</v>
      </c>
      <c r="H10" s="14">
        <v>0.34337464300250098</v>
      </c>
      <c r="I10" s="14">
        <v>0.39259739644734198</v>
      </c>
      <c r="J10" s="14"/>
      <c r="K10" s="14">
        <v>0.34152413968537998</v>
      </c>
      <c r="L10" s="14">
        <v>0.351238741585083</v>
      </c>
      <c r="M10" s="14">
        <v>0.38555067931607301</v>
      </c>
      <c r="N10" s="14">
        <v>0.34723888423460603</v>
      </c>
      <c r="O10" s="14"/>
      <c r="P10" s="14">
        <v>0.32434899471057199</v>
      </c>
      <c r="Q10" s="14">
        <v>0.323797177172434</v>
      </c>
      <c r="R10" s="14">
        <v>0.37587641030806102</v>
      </c>
      <c r="S10" s="14">
        <v>0.32756723101161</v>
      </c>
      <c r="T10" s="14">
        <v>0.41317706344098598</v>
      </c>
      <c r="U10" s="14"/>
      <c r="V10" s="14">
        <v>0.377669915639543</v>
      </c>
      <c r="W10" s="14">
        <v>0.36377484920615999</v>
      </c>
      <c r="X10" s="14">
        <v>0.257374886598282</v>
      </c>
      <c r="Y10" s="14"/>
      <c r="Z10" s="14">
        <v>0.36919066164532699</v>
      </c>
      <c r="AA10" s="14">
        <v>0.33736852605604001</v>
      </c>
      <c r="AB10" s="14"/>
      <c r="AC10" s="14">
        <v>0.375859378555362</v>
      </c>
      <c r="AD10" s="14">
        <v>0.31993574253486301</v>
      </c>
      <c r="AE10" s="14">
        <v>0.36997409393147301</v>
      </c>
      <c r="AF10" s="14">
        <v>0.36482266916970202</v>
      </c>
      <c r="AG10" s="14"/>
      <c r="AH10" s="14">
        <v>0.366187003009524</v>
      </c>
      <c r="AI10" s="14">
        <v>0.33421407620814803</v>
      </c>
      <c r="AJ10" s="14">
        <v>0.34721421081426201</v>
      </c>
      <c r="AK10" s="14">
        <v>0.39317667907722398</v>
      </c>
      <c r="AL10" s="14"/>
      <c r="AM10" s="14">
        <v>0.31180152469655298</v>
      </c>
      <c r="AN10" s="14">
        <v>0.33901951666242303</v>
      </c>
      <c r="AO10" s="14">
        <v>0.34577783727434902</v>
      </c>
      <c r="AP10" s="14">
        <v>0.39005898134790301</v>
      </c>
      <c r="AQ10" s="14"/>
      <c r="AR10" s="14">
        <v>0.35707557887335001</v>
      </c>
      <c r="AS10" s="14">
        <v>0.351741952674333</v>
      </c>
      <c r="AT10" s="14">
        <v>0.336467615362883</v>
      </c>
      <c r="AU10" s="14">
        <v>0.33467927472987802</v>
      </c>
      <c r="AV10" s="14"/>
      <c r="AW10" s="14">
        <v>0.35847712061838599</v>
      </c>
      <c r="AX10" s="14">
        <v>0.33377272750125597</v>
      </c>
      <c r="AY10" s="14">
        <v>0.35105725750092798</v>
      </c>
      <c r="AZ10" s="14">
        <v>0.46556061447024499</v>
      </c>
      <c r="BA10" s="14"/>
      <c r="BB10" s="14">
        <v>0.32356866130209699</v>
      </c>
      <c r="BC10" s="14">
        <v>0.42355761106422002</v>
      </c>
      <c r="BD10" s="14">
        <v>0.25936710392287599</v>
      </c>
      <c r="BE10" s="14"/>
      <c r="BF10" s="14">
        <v>0.39767564887706203</v>
      </c>
      <c r="BG10" s="14">
        <v>0.32375446562391202</v>
      </c>
      <c r="BH10" s="14">
        <v>0.29407315459158401</v>
      </c>
      <c r="BI10" s="14"/>
      <c r="BJ10" s="14">
        <v>0.34327791026976701</v>
      </c>
      <c r="BK10" s="14">
        <v>0.40323345187635901</v>
      </c>
      <c r="BL10" s="14">
        <v>0.277009402881912</v>
      </c>
      <c r="BM10" s="14"/>
      <c r="BN10" s="14">
        <v>0.330421430588135</v>
      </c>
      <c r="BO10" s="14">
        <v>0.39688153632380302</v>
      </c>
      <c r="BP10" s="14">
        <v>0.35359888635714298</v>
      </c>
      <c r="BQ10" s="14">
        <v>0.30814832669378101</v>
      </c>
      <c r="BR10" s="14">
        <v>0.32729993812173203</v>
      </c>
      <c r="BS10" s="14">
        <v>0.35508749290087299</v>
      </c>
      <c r="BT10" s="14">
        <v>0.35157195668854901</v>
      </c>
      <c r="BU10" s="14">
        <v>0.31728062676608798</v>
      </c>
      <c r="BV10" s="14"/>
      <c r="BW10" s="14">
        <v>0.144602723059543</v>
      </c>
      <c r="BX10" s="14">
        <v>0.52104087332147497</v>
      </c>
      <c r="BY10" s="14"/>
      <c r="BZ10" s="14">
        <v>0.26443097865752602</v>
      </c>
      <c r="CA10" s="14">
        <v>0.47929874508009401</v>
      </c>
      <c r="CB10" s="14"/>
      <c r="CC10" s="14">
        <v>0.30333456580856299</v>
      </c>
      <c r="CD10" s="14">
        <v>0.39652612787324598</v>
      </c>
    </row>
    <row r="11" spans="2:82" x14ac:dyDescent="0.25">
      <c r="B11" s="15" t="s">
        <v>131</v>
      </c>
      <c r="C11" s="20">
        <v>2.2475777991650601E-2</v>
      </c>
      <c r="D11" s="20">
        <v>2.0990931505816601E-2</v>
      </c>
      <c r="E11" s="20">
        <v>2.3983079024218101E-2</v>
      </c>
      <c r="F11" s="20"/>
      <c r="G11" s="20">
        <v>2.6074322342707099E-2</v>
      </c>
      <c r="H11" s="20">
        <v>1.9183187815329801E-2</v>
      </c>
      <c r="I11" s="20">
        <v>2.1863104756742201E-2</v>
      </c>
      <c r="J11" s="20"/>
      <c r="K11" s="20">
        <v>1.32280481806566E-2</v>
      </c>
      <c r="L11" s="20">
        <v>1.2379713033995999E-2</v>
      </c>
      <c r="M11" s="20">
        <v>2.2525352217647E-2</v>
      </c>
      <c r="N11" s="20">
        <v>4.9512277547436097E-2</v>
      </c>
      <c r="O11" s="20"/>
      <c r="P11" s="20">
        <v>3.5854769427603697E-2</v>
      </c>
      <c r="Q11" s="20">
        <v>2.17589536819272E-2</v>
      </c>
      <c r="R11" s="20">
        <v>2.8110079496210302E-2</v>
      </c>
      <c r="S11" s="20">
        <v>9.8662515660634699E-3</v>
      </c>
      <c r="T11" s="20">
        <v>2.6759406789732099E-2</v>
      </c>
      <c r="U11" s="20"/>
      <c r="V11" s="20">
        <v>1.55795013951279E-2</v>
      </c>
      <c r="W11" s="20">
        <v>1.7062797354363699E-2</v>
      </c>
      <c r="X11" s="20">
        <v>5.05659718592937E-2</v>
      </c>
      <c r="Y11" s="20"/>
      <c r="Z11" s="20">
        <v>2.1578633666437599E-2</v>
      </c>
      <c r="AA11" s="20">
        <v>2.3254184602657199E-2</v>
      </c>
      <c r="AB11" s="20"/>
      <c r="AC11" s="20">
        <v>8.9344883646217899E-2</v>
      </c>
      <c r="AD11" s="20">
        <v>2.8616527232199498E-2</v>
      </c>
      <c r="AE11" s="20">
        <v>1.4280612664341099E-2</v>
      </c>
      <c r="AF11" s="20">
        <v>1.0506204349083E-2</v>
      </c>
      <c r="AG11" s="20"/>
      <c r="AH11" s="20">
        <v>1.8556194486041001E-2</v>
      </c>
      <c r="AI11" s="20">
        <v>2.77968339417211E-2</v>
      </c>
      <c r="AJ11" s="20">
        <v>9.5664716434035093E-3</v>
      </c>
      <c r="AK11" s="20">
        <v>1.4119110539866E-2</v>
      </c>
      <c r="AL11" s="20"/>
      <c r="AM11" s="20">
        <v>1.7791309305607399E-2</v>
      </c>
      <c r="AN11" s="20">
        <v>3.8831948529216197E-2</v>
      </c>
      <c r="AO11" s="20">
        <v>1.25119469916961E-2</v>
      </c>
      <c r="AP11" s="20">
        <v>1.5252152066375001E-2</v>
      </c>
      <c r="AQ11" s="20"/>
      <c r="AR11" s="20">
        <v>1.7117417400235001E-2</v>
      </c>
      <c r="AS11" s="20">
        <v>1.4839152083864699E-2</v>
      </c>
      <c r="AT11" s="20">
        <v>1.18505919523263E-2</v>
      </c>
      <c r="AU11" s="20">
        <v>2.3108713454018898E-2</v>
      </c>
      <c r="AV11" s="20"/>
      <c r="AW11" s="20">
        <v>2.3963600107243899E-2</v>
      </c>
      <c r="AX11" s="20">
        <v>2.5614472135872701E-2</v>
      </c>
      <c r="AY11" s="20">
        <v>1.58222288303487E-2</v>
      </c>
      <c r="AZ11" s="20">
        <v>3.6724474994258197E-2</v>
      </c>
      <c r="BA11" s="20"/>
      <c r="BB11" s="20">
        <v>8.70309923950989E-3</v>
      </c>
      <c r="BC11" s="20">
        <v>3.1947665995709203E-2</v>
      </c>
      <c r="BD11" s="20">
        <v>2.7846351615670398E-2</v>
      </c>
      <c r="BE11" s="20"/>
      <c r="BF11" s="20">
        <v>1.21070126316986E-2</v>
      </c>
      <c r="BG11" s="20">
        <v>3.06832444431695E-2</v>
      </c>
      <c r="BH11" s="20">
        <v>1.9643276120539802E-2</v>
      </c>
      <c r="BI11" s="20"/>
      <c r="BJ11" s="20">
        <v>1.78915601816153E-2</v>
      </c>
      <c r="BK11" s="20">
        <v>1.33037035920006E-2</v>
      </c>
      <c r="BL11" s="20">
        <v>2.4736151722342899E-2</v>
      </c>
      <c r="BM11" s="20"/>
      <c r="BN11" s="20">
        <v>6.9203992663913298E-3</v>
      </c>
      <c r="BO11" s="20">
        <v>3.08195584906613E-2</v>
      </c>
      <c r="BP11" s="20">
        <v>7.7658942982658597E-3</v>
      </c>
      <c r="BQ11" s="20">
        <v>2.49077389536424E-2</v>
      </c>
      <c r="BR11" s="20">
        <v>1.2820811507069501E-2</v>
      </c>
      <c r="BS11" s="20">
        <v>2.24820837641053E-2</v>
      </c>
      <c r="BT11" s="20">
        <v>1.81334170764729E-2</v>
      </c>
      <c r="BU11" s="20">
        <v>2.3868390605201201E-2</v>
      </c>
      <c r="BV11" s="20"/>
      <c r="BW11" s="20">
        <v>6.6878229037222901E-3</v>
      </c>
      <c r="BX11" s="20">
        <v>3.5322887490290902E-2</v>
      </c>
      <c r="BY11" s="20"/>
      <c r="BZ11" s="20">
        <v>1.5928459185994601E-2</v>
      </c>
      <c r="CA11" s="20">
        <v>2.22747459762947E-2</v>
      </c>
      <c r="CB11" s="20"/>
      <c r="CC11" s="20">
        <v>2.3984955526208E-2</v>
      </c>
      <c r="CD11" s="20">
        <v>1.23937450315922E-2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227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0.183055739917174</v>
      </c>
      <c r="D9" s="14">
        <v>0.19113922538647701</v>
      </c>
      <c r="E9" s="14">
        <v>0.17515513748970099</v>
      </c>
      <c r="F9" s="14"/>
      <c r="G9" s="14">
        <v>0.198139998756798</v>
      </c>
      <c r="H9" s="14">
        <v>0.17977330384783599</v>
      </c>
      <c r="I9" s="14">
        <v>0.159422589819676</v>
      </c>
      <c r="J9" s="14"/>
      <c r="K9" s="14">
        <v>0.176926186778574</v>
      </c>
      <c r="L9" s="14">
        <v>0.19091713923829501</v>
      </c>
      <c r="M9" s="14">
        <v>0.19762467600547401</v>
      </c>
      <c r="N9" s="14">
        <v>0.17031980547548201</v>
      </c>
      <c r="O9" s="14"/>
      <c r="P9" s="14">
        <v>0.19595820079631099</v>
      </c>
      <c r="Q9" s="14">
        <v>0.240791484916999</v>
      </c>
      <c r="R9" s="14">
        <v>0.16517799458091301</v>
      </c>
      <c r="S9" s="14">
        <v>0.176220400312919</v>
      </c>
      <c r="T9" s="14">
        <v>0.15432271540811601</v>
      </c>
      <c r="U9" s="14"/>
      <c r="V9" s="14">
        <v>0.21525578486064101</v>
      </c>
      <c r="W9" s="14">
        <v>0.16828809970015399</v>
      </c>
      <c r="X9" s="14">
        <v>9.5543327467610503E-2</v>
      </c>
      <c r="Y9" s="14"/>
      <c r="Z9" s="14">
        <v>0.18613142908081801</v>
      </c>
      <c r="AA9" s="14">
        <v>0.18038712048649999</v>
      </c>
      <c r="AB9" s="14"/>
      <c r="AC9" s="14">
        <v>0.14402864944562399</v>
      </c>
      <c r="AD9" s="14">
        <v>0.16847993196386801</v>
      </c>
      <c r="AE9" s="14">
        <v>0.20659265266319299</v>
      </c>
      <c r="AF9" s="14">
        <v>0.17921737663503801</v>
      </c>
      <c r="AG9" s="14"/>
      <c r="AH9" s="14">
        <v>0.10468011849895301</v>
      </c>
      <c r="AI9" s="14">
        <v>0.19078088448092101</v>
      </c>
      <c r="AJ9" s="14">
        <v>0.20714295869760699</v>
      </c>
      <c r="AK9" s="14">
        <v>0.16647871436092701</v>
      </c>
      <c r="AL9" s="14"/>
      <c r="AM9" s="14">
        <v>0.177637713871168</v>
      </c>
      <c r="AN9" s="14">
        <v>0.23032365755218001</v>
      </c>
      <c r="AO9" s="14">
        <v>0.28482021434403798</v>
      </c>
      <c r="AP9" s="14">
        <v>0.16638487020352699</v>
      </c>
      <c r="AQ9" s="14"/>
      <c r="AR9" s="14">
        <v>0.20995585381449799</v>
      </c>
      <c r="AS9" s="14">
        <v>0.20418023596441501</v>
      </c>
      <c r="AT9" s="14">
        <v>0.22572640402913599</v>
      </c>
      <c r="AU9" s="14">
        <v>0.115771406335994</v>
      </c>
      <c r="AV9" s="14"/>
      <c r="AW9" s="14">
        <v>0.17168941289422401</v>
      </c>
      <c r="AX9" s="14">
        <v>0.206405436459728</v>
      </c>
      <c r="AY9" s="14">
        <v>0.175503983965904</v>
      </c>
      <c r="AZ9" s="14">
        <v>0.108587270346263</v>
      </c>
      <c r="BA9" s="14"/>
      <c r="BB9" s="14">
        <v>0.189069863393866</v>
      </c>
      <c r="BC9" s="14">
        <v>0.16657097641219201</v>
      </c>
      <c r="BD9" s="14">
        <v>0.18404431311383301</v>
      </c>
      <c r="BE9" s="14"/>
      <c r="BF9" s="14">
        <v>0.177347088121799</v>
      </c>
      <c r="BG9" s="14">
        <v>0.172848253497496</v>
      </c>
      <c r="BH9" s="14">
        <v>0.22955318326261701</v>
      </c>
      <c r="BI9" s="14"/>
      <c r="BJ9" s="14">
        <v>0.24930060662570599</v>
      </c>
      <c r="BK9" s="14">
        <v>9.3362892847756201E-2</v>
      </c>
      <c r="BL9" s="14">
        <v>0.15745970560363501</v>
      </c>
      <c r="BM9" s="14"/>
      <c r="BN9" s="14">
        <v>0.225549586439277</v>
      </c>
      <c r="BO9" s="14">
        <v>0.258261744868719</v>
      </c>
      <c r="BP9" s="14">
        <v>0.191444897506891</v>
      </c>
      <c r="BQ9" s="14">
        <v>0.16009254995208</v>
      </c>
      <c r="BR9" s="14">
        <v>0.17345887447125499</v>
      </c>
      <c r="BS9" s="14">
        <v>8.7898304590471696E-2</v>
      </c>
      <c r="BT9" s="14">
        <v>0.225000573018766</v>
      </c>
      <c r="BU9" s="14">
        <v>0.22837654469903601</v>
      </c>
      <c r="BV9" s="14"/>
      <c r="BW9" s="14">
        <v>0.23757102552864401</v>
      </c>
      <c r="BX9" s="14">
        <v>0.13869509664832499</v>
      </c>
      <c r="BY9" s="14"/>
      <c r="BZ9" s="14">
        <v>0.19992829528629599</v>
      </c>
      <c r="CA9" s="14">
        <v>0.17389239201100201</v>
      </c>
      <c r="CB9" s="14"/>
      <c r="CC9" s="14">
        <v>0.21134328332390701</v>
      </c>
      <c r="CD9" s="14">
        <v>0.16655833776534201</v>
      </c>
    </row>
    <row r="10" spans="2:82" x14ac:dyDescent="0.25">
      <c r="B10" s="15" t="s">
        <v>223</v>
      </c>
      <c r="C10" s="14">
        <v>0.80044046647393097</v>
      </c>
      <c r="D10" s="14">
        <v>0.79490522908107197</v>
      </c>
      <c r="E10" s="14">
        <v>0.80577633263731197</v>
      </c>
      <c r="F10" s="14"/>
      <c r="G10" s="14">
        <v>0.78325282728924595</v>
      </c>
      <c r="H10" s="14">
        <v>0.80490050696802495</v>
      </c>
      <c r="I10" s="14">
        <v>0.82592748285183804</v>
      </c>
      <c r="J10" s="14"/>
      <c r="K10" s="14">
        <v>0.81146289452476705</v>
      </c>
      <c r="L10" s="14">
        <v>0.80017365849761801</v>
      </c>
      <c r="M10" s="14">
        <v>0.78932543060601001</v>
      </c>
      <c r="N10" s="14">
        <v>0.79191960158991304</v>
      </c>
      <c r="O10" s="14"/>
      <c r="P10" s="14">
        <v>0.79316800985712499</v>
      </c>
      <c r="Q10" s="14">
        <v>0.74375529014573805</v>
      </c>
      <c r="R10" s="14">
        <v>0.808730849404105</v>
      </c>
      <c r="S10" s="14">
        <v>0.815600429642105</v>
      </c>
      <c r="T10" s="14">
        <v>0.82178782857555199</v>
      </c>
      <c r="U10" s="14"/>
      <c r="V10" s="14">
        <v>0.77403892524089701</v>
      </c>
      <c r="W10" s="14">
        <v>0.82693437023304805</v>
      </c>
      <c r="X10" s="14">
        <v>0.85651341190866903</v>
      </c>
      <c r="Y10" s="14"/>
      <c r="Z10" s="14">
        <v>0.79987972515932704</v>
      </c>
      <c r="AA10" s="14">
        <v>0.80092699326130001</v>
      </c>
      <c r="AB10" s="14"/>
      <c r="AC10" s="14">
        <v>0.78923787687076197</v>
      </c>
      <c r="AD10" s="14">
        <v>0.80782241873804705</v>
      </c>
      <c r="AE10" s="14">
        <v>0.78430621980760795</v>
      </c>
      <c r="AF10" s="14">
        <v>0.81344707455371301</v>
      </c>
      <c r="AG10" s="14"/>
      <c r="AH10" s="14">
        <v>0.85186925432540594</v>
      </c>
      <c r="AI10" s="14">
        <v>0.79222359383057395</v>
      </c>
      <c r="AJ10" s="14">
        <v>0.78718247807560904</v>
      </c>
      <c r="AK10" s="14">
        <v>0.82323811236511601</v>
      </c>
      <c r="AL10" s="14"/>
      <c r="AM10" s="14">
        <v>0.81052529945074303</v>
      </c>
      <c r="AN10" s="14">
        <v>0.74795769640837195</v>
      </c>
      <c r="AO10" s="14">
        <v>0.69904916536083095</v>
      </c>
      <c r="AP10" s="14">
        <v>0.82727734991949298</v>
      </c>
      <c r="AQ10" s="14"/>
      <c r="AR10" s="14">
        <v>0.77265943922662395</v>
      </c>
      <c r="AS10" s="14">
        <v>0.78930184107156798</v>
      </c>
      <c r="AT10" s="14">
        <v>0.76826680553778803</v>
      </c>
      <c r="AU10" s="14">
        <v>0.86690249663427499</v>
      </c>
      <c r="AV10" s="14"/>
      <c r="AW10" s="14">
        <v>0.81156639977823397</v>
      </c>
      <c r="AX10" s="14">
        <v>0.77166707146615898</v>
      </c>
      <c r="AY10" s="14">
        <v>0.81300911178700297</v>
      </c>
      <c r="AZ10" s="14">
        <v>0.88252611717574403</v>
      </c>
      <c r="BA10" s="14"/>
      <c r="BB10" s="14">
        <v>0.802281400417306</v>
      </c>
      <c r="BC10" s="14">
        <v>0.81208054684144804</v>
      </c>
      <c r="BD10" s="14">
        <v>0.80653677720067696</v>
      </c>
      <c r="BE10" s="14"/>
      <c r="BF10" s="14">
        <v>0.81666504243079596</v>
      </c>
      <c r="BG10" s="14">
        <v>0.80039417797687795</v>
      </c>
      <c r="BH10" s="14">
        <v>0.75813578775619594</v>
      </c>
      <c r="BI10" s="14"/>
      <c r="BJ10" s="14">
        <v>0.73956474475619105</v>
      </c>
      <c r="BK10" s="14">
        <v>0.89732376186747498</v>
      </c>
      <c r="BL10" s="14">
        <v>0.83275999801284994</v>
      </c>
      <c r="BM10" s="14"/>
      <c r="BN10" s="14">
        <v>0.75653407822735097</v>
      </c>
      <c r="BO10" s="14">
        <v>0.73012614617376603</v>
      </c>
      <c r="BP10" s="14">
        <v>0.80855510249310902</v>
      </c>
      <c r="BQ10" s="14">
        <v>0.82686861078491303</v>
      </c>
      <c r="BR10" s="14">
        <v>0.81804805756185595</v>
      </c>
      <c r="BS10" s="14">
        <v>0.90198173013542504</v>
      </c>
      <c r="BT10" s="14">
        <v>0.77499942698123403</v>
      </c>
      <c r="BU10" s="14">
        <v>0.75976556965646003</v>
      </c>
      <c r="BV10" s="14"/>
      <c r="BW10" s="14">
        <v>0.754716032992088</v>
      </c>
      <c r="BX10" s="14">
        <v>0.83764774255452201</v>
      </c>
      <c r="BY10" s="14"/>
      <c r="BZ10" s="14">
        <v>0.78946286507434604</v>
      </c>
      <c r="CA10" s="14">
        <v>0.81356220823639902</v>
      </c>
      <c r="CB10" s="14"/>
      <c r="CC10" s="14">
        <v>0.77615885616909797</v>
      </c>
      <c r="CD10" s="14">
        <v>0.82329843737835995</v>
      </c>
    </row>
    <row r="11" spans="2:82" x14ac:dyDescent="0.25">
      <c r="B11" s="15" t="s">
        <v>131</v>
      </c>
      <c r="C11" s="20">
        <v>1.6503793608895201E-2</v>
      </c>
      <c r="D11" s="20">
        <v>1.39555455324513E-2</v>
      </c>
      <c r="E11" s="20">
        <v>1.9068529872986399E-2</v>
      </c>
      <c r="F11" s="20"/>
      <c r="G11" s="20">
        <v>1.8607173953956301E-2</v>
      </c>
      <c r="H11" s="20">
        <v>1.5326189184138601E-2</v>
      </c>
      <c r="I11" s="20">
        <v>1.46499273284856E-2</v>
      </c>
      <c r="J11" s="20"/>
      <c r="K11" s="20">
        <v>1.16109186966588E-2</v>
      </c>
      <c r="L11" s="20">
        <v>8.9092022640873004E-3</v>
      </c>
      <c r="M11" s="20">
        <v>1.3049893388516001E-2</v>
      </c>
      <c r="N11" s="20">
        <v>3.7760592934604903E-2</v>
      </c>
      <c r="O11" s="20"/>
      <c r="P11" s="20">
        <v>1.08737893465641E-2</v>
      </c>
      <c r="Q11" s="20">
        <v>1.5453224937263E-2</v>
      </c>
      <c r="R11" s="20">
        <v>2.6091156014981999E-2</v>
      </c>
      <c r="S11" s="20">
        <v>8.1791700449763607E-3</v>
      </c>
      <c r="T11" s="20">
        <v>2.38894560163317E-2</v>
      </c>
      <c r="U11" s="20"/>
      <c r="V11" s="20">
        <v>1.0705289898461701E-2</v>
      </c>
      <c r="W11" s="20">
        <v>4.77753006679737E-3</v>
      </c>
      <c r="X11" s="20">
        <v>4.7943260623720202E-2</v>
      </c>
      <c r="Y11" s="20"/>
      <c r="Z11" s="20">
        <v>1.39888457598548E-2</v>
      </c>
      <c r="AA11" s="20">
        <v>1.86858862522002E-2</v>
      </c>
      <c r="AB11" s="20"/>
      <c r="AC11" s="20">
        <v>6.67334736836145E-2</v>
      </c>
      <c r="AD11" s="20">
        <v>2.3697649298085401E-2</v>
      </c>
      <c r="AE11" s="20">
        <v>9.1011275291994799E-3</v>
      </c>
      <c r="AF11" s="20">
        <v>7.3355488112492803E-3</v>
      </c>
      <c r="AG11" s="20"/>
      <c r="AH11" s="20">
        <v>4.3450627175640501E-2</v>
      </c>
      <c r="AI11" s="20">
        <v>1.6995521688505998E-2</v>
      </c>
      <c r="AJ11" s="20">
        <v>5.6745632267835803E-3</v>
      </c>
      <c r="AK11" s="20">
        <v>1.0283173273957599E-2</v>
      </c>
      <c r="AL11" s="20"/>
      <c r="AM11" s="20">
        <v>1.18369866780892E-2</v>
      </c>
      <c r="AN11" s="20">
        <v>2.1718646039448099E-2</v>
      </c>
      <c r="AO11" s="20">
        <v>1.6130620295131699E-2</v>
      </c>
      <c r="AP11" s="20">
        <v>6.3377798769801603E-3</v>
      </c>
      <c r="AQ11" s="20"/>
      <c r="AR11" s="20">
        <v>1.73847069588779E-2</v>
      </c>
      <c r="AS11" s="20">
        <v>6.5179229640169303E-3</v>
      </c>
      <c r="AT11" s="20">
        <v>6.0067904330767703E-3</v>
      </c>
      <c r="AU11" s="20">
        <v>1.73260970297302E-2</v>
      </c>
      <c r="AV11" s="20"/>
      <c r="AW11" s="20">
        <v>1.6744187327542199E-2</v>
      </c>
      <c r="AX11" s="20">
        <v>2.1927492074112299E-2</v>
      </c>
      <c r="AY11" s="20">
        <v>1.14869042470927E-2</v>
      </c>
      <c r="AZ11" s="20">
        <v>8.8866124779922104E-3</v>
      </c>
      <c r="BA11" s="20"/>
      <c r="BB11" s="20">
        <v>8.6487361888286703E-3</v>
      </c>
      <c r="BC11" s="20">
        <v>2.1348476746360302E-2</v>
      </c>
      <c r="BD11" s="20">
        <v>9.4189096854899994E-3</v>
      </c>
      <c r="BE11" s="20"/>
      <c r="BF11" s="20">
        <v>5.9878694474044597E-3</v>
      </c>
      <c r="BG11" s="20">
        <v>2.6757568525625702E-2</v>
      </c>
      <c r="BH11" s="20">
        <v>1.2311028981187201E-2</v>
      </c>
      <c r="BI11" s="20"/>
      <c r="BJ11" s="20">
        <v>1.1134648618103199E-2</v>
      </c>
      <c r="BK11" s="20">
        <v>9.3133452847685601E-3</v>
      </c>
      <c r="BL11" s="20">
        <v>9.7802963835153297E-3</v>
      </c>
      <c r="BM11" s="20"/>
      <c r="BN11" s="20">
        <v>1.79163353333728E-2</v>
      </c>
      <c r="BO11" s="20">
        <v>1.1612108957515299E-2</v>
      </c>
      <c r="BP11" s="20">
        <v>0</v>
      </c>
      <c r="BQ11" s="20">
        <v>1.30388392630079E-2</v>
      </c>
      <c r="BR11" s="20">
        <v>8.4930679668890601E-3</v>
      </c>
      <c r="BS11" s="20">
        <v>1.01199652741038E-2</v>
      </c>
      <c r="BT11" s="20">
        <v>0</v>
      </c>
      <c r="BU11" s="20">
        <v>1.1857885644503701E-2</v>
      </c>
      <c r="BV11" s="20"/>
      <c r="BW11" s="20">
        <v>7.7129414792684297E-3</v>
      </c>
      <c r="BX11" s="20">
        <v>2.3657160797152799E-2</v>
      </c>
      <c r="BY11" s="20"/>
      <c r="BZ11" s="20">
        <v>1.0608839639358899E-2</v>
      </c>
      <c r="CA11" s="20">
        <v>1.2545399752599501E-2</v>
      </c>
      <c r="CB11" s="20"/>
      <c r="CC11" s="20">
        <v>1.24978605069951E-2</v>
      </c>
      <c r="CD11" s="20">
        <v>1.01432248562982E-2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D605"/>
  <sheetViews>
    <sheetView showGridLines="0" workbookViewId="0">
      <pane xSplit="2" ySplit="8" topLeftCell="C39" activePane="bottomRight" state="frozen"/>
      <selection pane="topRight"/>
      <selection pane="bottomLeft"/>
      <selection pane="bottomRight" activeCell="C43" sqref="C1:C1048576"/>
    </sheetView>
  </sheetViews>
  <sheetFormatPr defaultColWidth="11.42578125" defaultRowHeight="15" x14ac:dyDescent="0.25"/>
  <cols>
    <col min="2" max="2" width="20.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5" t="s">
        <v>433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3"/>
      <c r="C5" s="13"/>
      <c r="D5" s="28" t="s">
        <v>75</v>
      </c>
      <c r="E5" s="28"/>
      <c r="F5" s="13"/>
      <c r="G5" s="28" t="s">
        <v>76</v>
      </c>
      <c r="H5" s="28"/>
      <c r="I5" s="28"/>
      <c r="J5" s="13"/>
      <c r="K5" s="28" t="s">
        <v>77</v>
      </c>
      <c r="L5" s="28"/>
      <c r="M5" s="28"/>
      <c r="N5" s="28"/>
      <c r="O5" s="13"/>
      <c r="P5" s="28" t="s">
        <v>78</v>
      </c>
      <c r="Q5" s="28"/>
      <c r="R5" s="28"/>
      <c r="S5" s="28"/>
      <c r="T5" s="28"/>
      <c r="U5" s="13"/>
      <c r="V5" s="28" t="s">
        <v>79</v>
      </c>
      <c r="W5" s="28"/>
      <c r="X5" s="28"/>
      <c r="Y5" s="13"/>
      <c r="Z5" s="28" t="s">
        <v>80</v>
      </c>
      <c r="AA5" s="28"/>
      <c r="AB5" s="13"/>
      <c r="AC5" s="28" t="s">
        <v>81</v>
      </c>
      <c r="AD5" s="28"/>
      <c r="AE5" s="28"/>
      <c r="AF5" s="28"/>
      <c r="AG5" s="13"/>
      <c r="AH5" s="28" t="s">
        <v>82</v>
      </c>
      <c r="AI5" s="28"/>
      <c r="AJ5" s="28"/>
      <c r="AK5" s="28"/>
      <c r="AL5" s="13"/>
      <c r="AM5" s="28" t="s">
        <v>83</v>
      </c>
      <c r="AN5" s="28"/>
      <c r="AO5" s="28"/>
      <c r="AP5" s="28"/>
      <c r="AQ5" s="13"/>
      <c r="AR5" s="28" t="s">
        <v>84</v>
      </c>
      <c r="AS5" s="28"/>
      <c r="AT5" s="28"/>
      <c r="AU5" s="28"/>
      <c r="AV5" s="13"/>
      <c r="AW5" s="28" t="s">
        <v>85</v>
      </c>
      <c r="AX5" s="28"/>
      <c r="AY5" s="28"/>
      <c r="AZ5" s="28"/>
      <c r="BA5" s="13"/>
      <c r="BB5" s="28" t="s">
        <v>86</v>
      </c>
      <c r="BC5" s="28"/>
      <c r="BD5" s="28"/>
      <c r="BE5" s="13"/>
      <c r="BF5" s="28" t="s">
        <v>87</v>
      </c>
      <c r="BG5" s="28"/>
      <c r="BH5" s="28"/>
      <c r="BI5" s="13"/>
      <c r="BJ5" s="28" t="s">
        <v>88</v>
      </c>
      <c r="BK5" s="28"/>
      <c r="BL5" s="28"/>
      <c r="BM5" s="13"/>
      <c r="BN5" s="28" t="s">
        <v>89</v>
      </c>
      <c r="BO5" s="28"/>
      <c r="BP5" s="28"/>
      <c r="BQ5" s="28"/>
      <c r="BR5" s="28"/>
      <c r="BS5" s="28"/>
      <c r="BT5" s="28"/>
      <c r="BU5" s="28"/>
      <c r="BV5" s="13"/>
      <c r="BW5" s="28" t="s">
        <v>90</v>
      </c>
      <c r="BX5" s="28"/>
      <c r="BY5" s="13"/>
      <c r="BZ5" s="28" t="s">
        <v>91</v>
      </c>
      <c r="CA5" s="28"/>
      <c r="CB5" s="13"/>
      <c r="CC5" s="28" t="s">
        <v>92</v>
      </c>
      <c r="CD5" s="28"/>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20.100000000000001"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20.100000000000001"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11" spans="2:82" x14ac:dyDescent="0.25">
      <c r="B11" s="6" t="s">
        <v>108</v>
      </c>
    </row>
    <row r="12" spans="2:82" x14ac:dyDescent="0.25">
      <c r="B12" s="24" t="s">
        <v>107</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row>
    <row r="13" spans="2:82" x14ac:dyDescent="0.25">
      <c r="B13" t="s">
        <v>101</v>
      </c>
      <c r="C13" s="14">
        <v>0.19321659826554899</v>
      </c>
      <c r="D13" s="14">
        <v>0.19643739773282501</v>
      </c>
      <c r="E13" s="14">
        <v>0.189851804225948</v>
      </c>
      <c r="F13" s="14"/>
      <c r="G13" s="14">
        <v>0.21704002284974799</v>
      </c>
      <c r="H13" s="14">
        <v>0.16802230865027601</v>
      </c>
      <c r="I13" s="14">
        <v>0.195961755490276</v>
      </c>
      <c r="J13" s="14"/>
      <c r="K13" s="14">
        <v>0.15809473127888901</v>
      </c>
      <c r="L13" s="14">
        <v>0.17699840381464599</v>
      </c>
      <c r="M13" s="14">
        <v>0.26486632721989301</v>
      </c>
      <c r="N13" s="14">
        <v>0.22321972504090301</v>
      </c>
      <c r="O13" s="14"/>
      <c r="P13" s="14">
        <v>0.19247507529765701</v>
      </c>
      <c r="Q13" s="14">
        <v>0.26942772150945499</v>
      </c>
      <c r="R13" s="14">
        <v>0.193448790273171</v>
      </c>
      <c r="S13" s="14">
        <v>0.180127262994981</v>
      </c>
      <c r="T13" s="14">
        <v>0.14492451026526801</v>
      </c>
      <c r="U13" s="14"/>
      <c r="V13" s="14">
        <v>0.198733425645057</v>
      </c>
      <c r="W13" s="14">
        <v>0.17934460193000801</v>
      </c>
      <c r="X13" s="14">
        <v>0.19058587023341</v>
      </c>
      <c r="Y13" s="14"/>
      <c r="Z13" s="14">
        <v>0.20407892094702801</v>
      </c>
      <c r="AA13" s="14">
        <v>0.183791912015493</v>
      </c>
      <c r="AB13" s="14"/>
      <c r="AC13" s="14">
        <v>0.231574155952531</v>
      </c>
      <c r="AD13" s="14">
        <v>0.22459791804603499</v>
      </c>
      <c r="AE13" s="14">
        <v>0.171986095533088</v>
      </c>
      <c r="AF13" s="14">
        <v>0.17453191375284599</v>
      </c>
      <c r="AG13" s="14"/>
      <c r="AH13" s="14">
        <v>0.24121337661408501</v>
      </c>
      <c r="AI13" s="14">
        <v>0.205031831235086</v>
      </c>
      <c r="AJ13" s="14">
        <v>0.17097422538693799</v>
      </c>
      <c r="AK13" s="14">
        <v>0.159783861296318</v>
      </c>
      <c r="AL13" s="14"/>
      <c r="AM13" s="14">
        <v>0.177720037017217</v>
      </c>
      <c r="AN13" s="14">
        <v>0.16423492585150501</v>
      </c>
      <c r="AO13" s="14">
        <v>0.25498796076582397</v>
      </c>
      <c r="AP13" s="14">
        <v>0.18159281821270601</v>
      </c>
      <c r="AQ13" s="14"/>
      <c r="AR13" s="14">
        <v>0.188716543542641</v>
      </c>
      <c r="AS13" s="14">
        <v>0.17973322291946001</v>
      </c>
      <c r="AT13" s="14">
        <v>0.201597208018966</v>
      </c>
      <c r="AU13" s="14">
        <v>0.17328390100819599</v>
      </c>
      <c r="AV13" s="14"/>
      <c r="AW13" s="14">
        <v>0.22625091327521801</v>
      </c>
      <c r="AX13" s="14">
        <v>0.188333291652201</v>
      </c>
      <c r="AY13" s="14">
        <v>0.17189846992132901</v>
      </c>
      <c r="AZ13" s="14">
        <v>0.23665851268742</v>
      </c>
      <c r="BA13" s="14"/>
      <c r="BB13" s="14">
        <v>0.16806774652332601</v>
      </c>
      <c r="BC13" s="14">
        <v>0.15008865282851999</v>
      </c>
      <c r="BD13" s="14">
        <v>0.16614916222061901</v>
      </c>
      <c r="BE13" s="14"/>
      <c r="BF13" s="14">
        <v>0.201191950515753</v>
      </c>
      <c r="BG13" s="14">
        <v>0.19094186118405099</v>
      </c>
      <c r="BH13" s="14">
        <v>0.177376640041459</v>
      </c>
      <c r="BI13" s="14"/>
      <c r="BJ13" s="14">
        <v>0.20567948653104101</v>
      </c>
      <c r="BK13" s="14">
        <v>0.16519598824535001</v>
      </c>
      <c r="BL13" s="14">
        <v>0.172545092244964</v>
      </c>
      <c r="BM13" s="14"/>
      <c r="BN13" s="14">
        <v>0.17582247795078701</v>
      </c>
      <c r="BO13" s="14">
        <v>0.23583160780948301</v>
      </c>
      <c r="BP13" s="14">
        <v>0.22505171439571001</v>
      </c>
      <c r="BQ13" s="14">
        <v>0.196012735665583</v>
      </c>
      <c r="BR13" s="14">
        <v>0.20888098887006801</v>
      </c>
      <c r="BS13" s="14">
        <v>0.13894858944183999</v>
      </c>
      <c r="BT13" s="14">
        <v>0.18908205928048899</v>
      </c>
      <c r="BU13" s="14">
        <v>0.246292588891003</v>
      </c>
      <c r="BV13" s="14"/>
      <c r="BW13" s="14">
        <v>0.17367586099353099</v>
      </c>
      <c r="BX13" s="14">
        <v>0.209117453697405</v>
      </c>
      <c r="BY13" s="14"/>
      <c r="BZ13" s="14">
        <v>0.175713403534933</v>
      </c>
      <c r="CA13" s="14">
        <v>0.215136589587825</v>
      </c>
      <c r="CB13" s="14"/>
      <c r="CC13" s="14">
        <v>0.19431929535364401</v>
      </c>
      <c r="CD13" s="14">
        <v>0.18760383084652299</v>
      </c>
    </row>
    <row r="14" spans="2:82" x14ac:dyDescent="0.25">
      <c r="B14" t="s">
        <v>102</v>
      </c>
      <c r="C14" s="14">
        <v>0.74239201530489496</v>
      </c>
      <c r="D14" s="14">
        <v>0.74847765702100899</v>
      </c>
      <c r="E14" s="14">
        <v>0.73638603765609001</v>
      </c>
      <c r="F14" s="14"/>
      <c r="G14" s="14">
        <v>0.71493604248423304</v>
      </c>
      <c r="H14" s="14">
        <v>0.77458360280730398</v>
      </c>
      <c r="I14" s="14">
        <v>0.73290894690469899</v>
      </c>
      <c r="J14" s="14"/>
      <c r="K14" s="14">
        <v>0.806839639495603</v>
      </c>
      <c r="L14" s="14">
        <v>0.76249372086135903</v>
      </c>
      <c r="M14" s="14">
        <v>0.64482032436802095</v>
      </c>
      <c r="N14" s="14">
        <v>0.67800777307221605</v>
      </c>
      <c r="O14" s="14"/>
      <c r="P14" s="14">
        <v>0.73273370204508703</v>
      </c>
      <c r="Q14" s="14">
        <v>0.67513040953173997</v>
      </c>
      <c r="R14" s="14">
        <v>0.73238865110252704</v>
      </c>
      <c r="S14" s="14">
        <v>0.76206779816935399</v>
      </c>
      <c r="T14" s="14">
        <v>0.79243349347853398</v>
      </c>
      <c r="U14" s="14"/>
      <c r="V14" s="14">
        <v>0.753359357482837</v>
      </c>
      <c r="W14" s="14">
        <v>0.74106006579305705</v>
      </c>
      <c r="X14" s="14">
        <v>0.70855450272075804</v>
      </c>
      <c r="Y14" s="14"/>
      <c r="Z14" s="14">
        <v>0.74535522074725402</v>
      </c>
      <c r="AA14" s="14">
        <v>0.73982099229189702</v>
      </c>
      <c r="AB14" s="14"/>
      <c r="AC14" s="14">
        <v>0.65916400315150603</v>
      </c>
      <c r="AD14" s="14">
        <v>0.70098454514809005</v>
      </c>
      <c r="AE14" s="14">
        <v>0.75434504599600205</v>
      </c>
      <c r="AF14" s="14">
        <v>0.79274101228574401</v>
      </c>
      <c r="AG14" s="14"/>
      <c r="AH14" s="14">
        <v>0.64862793047602496</v>
      </c>
      <c r="AI14" s="14">
        <v>0.72311096111052897</v>
      </c>
      <c r="AJ14" s="14">
        <v>0.77796314878739303</v>
      </c>
      <c r="AK14" s="14">
        <v>0.81915435867481901</v>
      </c>
      <c r="AL14" s="14"/>
      <c r="AM14" s="14">
        <v>0.75756024798223198</v>
      </c>
      <c r="AN14" s="14">
        <v>0.78377514438033302</v>
      </c>
      <c r="AO14" s="14">
        <v>0.687531876208751</v>
      </c>
      <c r="AP14" s="14">
        <v>0.77261329325988204</v>
      </c>
      <c r="AQ14" s="14"/>
      <c r="AR14" s="14">
        <v>0.74858368214538795</v>
      </c>
      <c r="AS14" s="14">
        <v>0.77151764243824195</v>
      </c>
      <c r="AT14" s="14">
        <v>0.78009042634270898</v>
      </c>
      <c r="AU14" s="14">
        <v>0.77514270698210996</v>
      </c>
      <c r="AV14" s="14"/>
      <c r="AW14" s="14">
        <v>0.693054693845637</v>
      </c>
      <c r="AX14" s="14">
        <v>0.73422051442389302</v>
      </c>
      <c r="AY14" s="14">
        <v>0.78371380039801697</v>
      </c>
      <c r="AZ14" s="14">
        <v>0.72724277618491295</v>
      </c>
      <c r="BA14" s="14"/>
      <c r="BB14" s="14">
        <v>0.79125296494757102</v>
      </c>
      <c r="BC14" s="14">
        <v>0.80751260606663</v>
      </c>
      <c r="BD14" s="14">
        <v>0.75069734460464699</v>
      </c>
      <c r="BE14" s="14"/>
      <c r="BF14" s="14">
        <v>0.74892198703626001</v>
      </c>
      <c r="BG14" s="14">
        <v>0.73952386115228497</v>
      </c>
      <c r="BH14" s="14">
        <v>0.75040367490511495</v>
      </c>
      <c r="BI14" s="14"/>
      <c r="BJ14" s="14">
        <v>0.733288406724662</v>
      </c>
      <c r="BK14" s="14">
        <v>0.79493577991251696</v>
      </c>
      <c r="BL14" s="14">
        <v>0.76400120964502305</v>
      </c>
      <c r="BM14" s="14"/>
      <c r="BN14" s="14">
        <v>0.732967068740358</v>
      </c>
      <c r="BO14" s="14">
        <v>0.71742104254851402</v>
      </c>
      <c r="BP14" s="14">
        <v>0.73527303449736103</v>
      </c>
      <c r="BQ14" s="14">
        <v>0.79185793626581702</v>
      </c>
      <c r="BR14" s="14">
        <v>0.74454386420899299</v>
      </c>
      <c r="BS14" s="14">
        <v>0.80367515805476897</v>
      </c>
      <c r="BT14" s="14">
        <v>0.74753400823969696</v>
      </c>
      <c r="BU14" s="14">
        <v>0.69429452835135497</v>
      </c>
      <c r="BV14" s="14"/>
      <c r="BW14" s="14">
        <v>0.77961226360328195</v>
      </c>
      <c r="BX14" s="14">
        <v>0.71210483733961405</v>
      </c>
      <c r="BY14" s="14"/>
      <c r="BZ14" s="14">
        <v>0.78008210941048794</v>
      </c>
      <c r="CA14" s="14">
        <v>0.72367651129780697</v>
      </c>
      <c r="CB14" s="14"/>
      <c r="CC14" s="14">
        <v>0.75566839235569905</v>
      </c>
      <c r="CD14" s="14">
        <v>0.76069357894345202</v>
      </c>
    </row>
    <row r="15" spans="2:82" x14ac:dyDescent="0.25">
      <c r="B15" t="s">
        <v>103</v>
      </c>
      <c r="C15" s="14">
        <v>6.4391386429555705E-2</v>
      </c>
      <c r="D15" s="14">
        <v>5.5084945246166098E-2</v>
      </c>
      <c r="E15" s="14">
        <v>7.3762158117961399E-2</v>
      </c>
      <c r="F15" s="14"/>
      <c r="G15" s="14">
        <v>6.8023934666019303E-2</v>
      </c>
      <c r="H15" s="14">
        <v>5.7394088542420701E-2</v>
      </c>
      <c r="I15" s="14">
        <v>7.1129297605024899E-2</v>
      </c>
      <c r="J15" s="14"/>
      <c r="K15" s="14">
        <v>3.5065629225507801E-2</v>
      </c>
      <c r="L15" s="14">
        <v>6.0507875323994098E-2</v>
      </c>
      <c r="M15" s="14">
        <v>9.0313348412085603E-2</v>
      </c>
      <c r="N15" s="14">
        <v>9.8772501886881206E-2</v>
      </c>
      <c r="O15" s="14"/>
      <c r="P15" s="14">
        <v>7.4791222657255504E-2</v>
      </c>
      <c r="Q15" s="14">
        <v>5.54418689588052E-2</v>
      </c>
      <c r="R15" s="14">
        <v>7.4162558624301295E-2</v>
      </c>
      <c r="S15" s="14">
        <v>5.7804938835664697E-2</v>
      </c>
      <c r="T15" s="14">
        <v>6.2641996256197499E-2</v>
      </c>
      <c r="U15" s="14"/>
      <c r="V15" s="14">
        <v>4.7907216872105897E-2</v>
      </c>
      <c r="W15" s="14">
        <v>7.9595332276934994E-2</v>
      </c>
      <c r="X15" s="14">
        <v>0.100859627045832</v>
      </c>
      <c r="Y15" s="14"/>
      <c r="Z15" s="14">
        <v>5.0565858305718102E-2</v>
      </c>
      <c r="AA15" s="14">
        <v>7.6387095692609402E-2</v>
      </c>
      <c r="AB15" s="14"/>
      <c r="AC15" s="14">
        <v>0.109261840895963</v>
      </c>
      <c r="AD15" s="14">
        <v>7.4417536805875706E-2</v>
      </c>
      <c r="AE15" s="14">
        <v>7.3668858470910897E-2</v>
      </c>
      <c r="AF15" s="14">
        <v>3.2727073961409697E-2</v>
      </c>
      <c r="AG15" s="14"/>
      <c r="AH15" s="14">
        <v>0.11015869290989</v>
      </c>
      <c r="AI15" s="14">
        <v>7.1857207654384497E-2</v>
      </c>
      <c r="AJ15" s="14">
        <v>5.10626258256687E-2</v>
      </c>
      <c r="AK15" s="14">
        <v>2.1061780028863001E-2</v>
      </c>
      <c r="AL15" s="14"/>
      <c r="AM15" s="14">
        <v>6.4719715000551306E-2</v>
      </c>
      <c r="AN15" s="14">
        <v>5.19899297681614E-2</v>
      </c>
      <c r="AO15" s="14">
        <v>5.7480163025424601E-2</v>
      </c>
      <c r="AP15" s="14">
        <v>4.5793888527411203E-2</v>
      </c>
      <c r="AQ15" s="14"/>
      <c r="AR15" s="14">
        <v>6.2699774311971795E-2</v>
      </c>
      <c r="AS15" s="14">
        <v>4.8749134642297902E-2</v>
      </c>
      <c r="AT15" s="14">
        <v>1.8312365638325001E-2</v>
      </c>
      <c r="AU15" s="14">
        <v>5.1573392009693901E-2</v>
      </c>
      <c r="AV15" s="14"/>
      <c r="AW15" s="14">
        <v>8.0694392879145205E-2</v>
      </c>
      <c r="AX15" s="14">
        <v>7.7446193923905907E-2</v>
      </c>
      <c r="AY15" s="14">
        <v>4.4387729680653701E-2</v>
      </c>
      <c r="AZ15" s="14">
        <v>3.6098711127666501E-2</v>
      </c>
      <c r="BA15" s="14"/>
      <c r="BB15" s="14">
        <v>4.06792885291032E-2</v>
      </c>
      <c r="BC15" s="14">
        <v>4.2398741104850701E-2</v>
      </c>
      <c r="BD15" s="14">
        <v>8.31534931747335E-2</v>
      </c>
      <c r="BE15" s="14"/>
      <c r="BF15" s="14">
        <v>4.9886062447986997E-2</v>
      </c>
      <c r="BG15" s="14">
        <v>6.9534277663664906E-2</v>
      </c>
      <c r="BH15" s="14">
        <v>7.2219685053426394E-2</v>
      </c>
      <c r="BI15" s="14"/>
      <c r="BJ15" s="14">
        <v>6.1032106744297002E-2</v>
      </c>
      <c r="BK15" s="14">
        <v>3.9868231842132999E-2</v>
      </c>
      <c r="BL15" s="14">
        <v>6.3453698110013196E-2</v>
      </c>
      <c r="BM15" s="14"/>
      <c r="BN15" s="14">
        <v>9.1210453308854605E-2</v>
      </c>
      <c r="BO15" s="14">
        <v>4.6747349642003597E-2</v>
      </c>
      <c r="BP15" s="14">
        <v>3.9675251106929703E-2</v>
      </c>
      <c r="BQ15" s="14">
        <v>1.21293280686001E-2</v>
      </c>
      <c r="BR15" s="14">
        <v>4.6575146920939899E-2</v>
      </c>
      <c r="BS15" s="14">
        <v>5.7376252503390901E-2</v>
      </c>
      <c r="BT15" s="14">
        <v>6.3383932479813901E-2</v>
      </c>
      <c r="BU15" s="14">
        <v>5.94128827576424E-2</v>
      </c>
      <c r="BV15" s="14"/>
      <c r="BW15" s="14">
        <v>4.67118754031879E-2</v>
      </c>
      <c r="BX15" s="14">
        <v>7.8777708962980697E-2</v>
      </c>
      <c r="BY15" s="14"/>
      <c r="BZ15" s="14">
        <v>4.4204487054579598E-2</v>
      </c>
      <c r="CA15" s="14">
        <v>6.1186899114368101E-2</v>
      </c>
      <c r="CB15" s="14"/>
      <c r="CC15" s="14">
        <v>5.0012312290656898E-2</v>
      </c>
      <c r="CD15" s="14">
        <v>5.1702590210024602E-2</v>
      </c>
    </row>
    <row r="16" spans="2:82" x14ac:dyDescent="0.2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row>
    <row r="17" spans="2:82" x14ac:dyDescent="0.25">
      <c r="B17" s="6" t="s">
        <v>109</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row>
    <row r="18" spans="2:82" x14ac:dyDescent="0.25">
      <c r="B18" s="24" t="s">
        <v>107</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row>
    <row r="19" spans="2:82" x14ac:dyDescent="0.25">
      <c r="B19" t="s">
        <v>101</v>
      </c>
      <c r="C19" s="14">
        <v>6.8727926189028801E-2</v>
      </c>
      <c r="D19" s="14">
        <v>7.2641239842104202E-2</v>
      </c>
      <c r="E19" s="14">
        <v>6.4883275632622694E-2</v>
      </c>
      <c r="F19" s="14"/>
      <c r="G19" s="14">
        <v>8.6633006599761503E-2</v>
      </c>
      <c r="H19" s="14">
        <v>5.0936565767789099E-2</v>
      </c>
      <c r="I19" s="14">
        <v>6.8500201910069294E-2</v>
      </c>
      <c r="J19" s="14"/>
      <c r="K19" s="14">
        <v>5.9265586094483701E-2</v>
      </c>
      <c r="L19" s="14">
        <v>5.1648828477668697E-2</v>
      </c>
      <c r="M19" s="14">
        <v>8.68544570929628E-2</v>
      </c>
      <c r="N19" s="14">
        <v>9.4113509668417999E-2</v>
      </c>
      <c r="O19" s="14"/>
      <c r="P19" s="14">
        <v>7.4925381276044006E-2</v>
      </c>
      <c r="Q19" s="14">
        <v>7.7353533517253506E-2</v>
      </c>
      <c r="R19" s="14">
        <v>6.5065167486899403E-2</v>
      </c>
      <c r="S19" s="14">
        <v>6.7715322568195804E-2</v>
      </c>
      <c r="T19" s="14">
        <v>6.22331158284605E-2</v>
      </c>
      <c r="U19" s="14"/>
      <c r="V19" s="14">
        <v>7.4807784690085602E-2</v>
      </c>
      <c r="W19" s="14">
        <v>6.0336982410589497E-2</v>
      </c>
      <c r="X19" s="14">
        <v>5.8311136545947301E-2</v>
      </c>
      <c r="Y19" s="14"/>
      <c r="Z19" s="14">
        <v>6.6448973412268797E-2</v>
      </c>
      <c r="AA19" s="14">
        <v>7.0705257882210798E-2</v>
      </c>
      <c r="AB19" s="14"/>
      <c r="AC19" s="14">
        <v>4.4215553992977101E-2</v>
      </c>
      <c r="AD19" s="14">
        <v>7.4653020531184999E-2</v>
      </c>
      <c r="AE19" s="14">
        <v>8.2349043397828101E-2</v>
      </c>
      <c r="AF19" s="14">
        <v>5.45475121515736E-2</v>
      </c>
      <c r="AG19" s="14"/>
      <c r="AH19" s="14">
        <v>7.3348255100281201E-2</v>
      </c>
      <c r="AI19" s="14">
        <v>7.1026398237020699E-2</v>
      </c>
      <c r="AJ19" s="14">
        <v>6.5535191759189398E-2</v>
      </c>
      <c r="AK19" s="14">
        <v>5.8823733732350197E-2</v>
      </c>
      <c r="AL19" s="14"/>
      <c r="AM19" s="14">
        <v>7.3907556947290703E-2</v>
      </c>
      <c r="AN19" s="14">
        <v>6.0292699053901902E-2</v>
      </c>
      <c r="AO19" s="14">
        <v>8.5665359776862599E-2</v>
      </c>
      <c r="AP19" s="14">
        <v>6.1960118305477499E-2</v>
      </c>
      <c r="AQ19" s="14"/>
      <c r="AR19" s="14">
        <v>7.29048433066673E-2</v>
      </c>
      <c r="AS19" s="14">
        <v>5.4952460651128403E-2</v>
      </c>
      <c r="AT19" s="14">
        <v>9.7452087170418797E-2</v>
      </c>
      <c r="AU19" s="14">
        <v>5.7599944910921998E-2</v>
      </c>
      <c r="AV19" s="14"/>
      <c r="AW19" s="14">
        <v>8.0797604915677404E-2</v>
      </c>
      <c r="AX19" s="14">
        <v>6.9447091805337799E-2</v>
      </c>
      <c r="AY19" s="14">
        <v>6.2869608456682505E-2</v>
      </c>
      <c r="AZ19" s="14">
        <v>5.4526279726077702E-2</v>
      </c>
      <c r="BA19" s="14"/>
      <c r="BB19" s="14">
        <v>5.1809217301764798E-2</v>
      </c>
      <c r="BC19" s="14">
        <v>6.3829738405214498E-2</v>
      </c>
      <c r="BD19" s="14">
        <v>7.3996196591662303E-2</v>
      </c>
      <c r="BE19" s="14"/>
      <c r="BF19" s="14">
        <v>6.3756443762487097E-2</v>
      </c>
      <c r="BG19" s="14">
        <v>7.8202750321036699E-2</v>
      </c>
      <c r="BH19" s="14">
        <v>6.8907926292074803E-2</v>
      </c>
      <c r="BI19" s="14"/>
      <c r="BJ19" s="14">
        <v>7.4780278487234703E-2</v>
      </c>
      <c r="BK19" s="14">
        <v>5.4807317148773599E-2</v>
      </c>
      <c r="BL19" s="14">
        <v>6.8560862706886494E-2</v>
      </c>
      <c r="BM19" s="14"/>
      <c r="BN19" s="14">
        <v>6.6483850521273299E-2</v>
      </c>
      <c r="BO19" s="14">
        <v>8.4918069409549504E-2</v>
      </c>
      <c r="BP19" s="14">
        <v>3.9747208353301998E-2</v>
      </c>
      <c r="BQ19" s="14">
        <v>6.0866496822775298E-2</v>
      </c>
      <c r="BR19" s="14">
        <v>9.3761598918633601E-2</v>
      </c>
      <c r="BS19" s="14">
        <v>5.3014982175046299E-2</v>
      </c>
      <c r="BT19" s="14">
        <v>8.0865178265811202E-2</v>
      </c>
      <c r="BU19" s="14">
        <v>5.9658632954432703E-2</v>
      </c>
      <c r="BV19" s="14"/>
      <c r="BW19" s="14">
        <v>6.3203093964975296E-2</v>
      </c>
      <c r="BX19" s="14">
        <v>7.3223639797835804E-2</v>
      </c>
      <c r="BY19" s="14"/>
      <c r="BZ19" s="14">
        <v>6.5299838531845802E-2</v>
      </c>
      <c r="CA19" s="14">
        <v>7.4941498291189595E-2</v>
      </c>
      <c r="CB19" s="14"/>
      <c r="CC19" s="14">
        <v>6.7598770087366894E-2</v>
      </c>
      <c r="CD19" s="14">
        <v>7.0631700097805103E-2</v>
      </c>
    </row>
    <row r="20" spans="2:82" x14ac:dyDescent="0.25">
      <c r="B20" t="s">
        <v>102</v>
      </c>
      <c r="C20" s="14">
        <v>0.90538651783873902</v>
      </c>
      <c r="D20" s="14">
        <v>0.90443264253737499</v>
      </c>
      <c r="E20" s="14">
        <v>0.90624586895341297</v>
      </c>
      <c r="F20" s="14"/>
      <c r="G20" s="14">
        <v>0.88610421733124001</v>
      </c>
      <c r="H20" s="14">
        <v>0.92878141027536398</v>
      </c>
      <c r="I20" s="14">
        <v>0.89715105250066796</v>
      </c>
      <c r="J20" s="14"/>
      <c r="K20" s="14">
        <v>0.92912153881414505</v>
      </c>
      <c r="L20" s="14">
        <v>0.91821351920517802</v>
      </c>
      <c r="M20" s="14">
        <v>0.87125020931726205</v>
      </c>
      <c r="N20" s="14">
        <v>0.87532770611117505</v>
      </c>
      <c r="O20" s="14"/>
      <c r="P20" s="14">
        <v>0.88580220552480804</v>
      </c>
      <c r="Q20" s="14">
        <v>0.90413914532838302</v>
      </c>
      <c r="R20" s="14">
        <v>0.90677985352596602</v>
      </c>
      <c r="S20" s="14">
        <v>0.90918248338831398</v>
      </c>
      <c r="T20" s="14">
        <v>0.914151345393732</v>
      </c>
      <c r="U20" s="14"/>
      <c r="V20" s="14">
        <v>0.90801794016850501</v>
      </c>
      <c r="W20" s="14">
        <v>0.90817034985291401</v>
      </c>
      <c r="X20" s="14">
        <v>0.89388504487388398</v>
      </c>
      <c r="Y20" s="14"/>
      <c r="Z20" s="14">
        <v>0.91434428065720497</v>
      </c>
      <c r="AA20" s="14">
        <v>0.89761432154683496</v>
      </c>
      <c r="AB20" s="14"/>
      <c r="AC20" s="14">
        <v>0.92340802711973302</v>
      </c>
      <c r="AD20" s="14">
        <v>0.89306512340495503</v>
      </c>
      <c r="AE20" s="14">
        <v>0.88729028232263296</v>
      </c>
      <c r="AF20" s="14">
        <v>0.93515615215137804</v>
      </c>
      <c r="AG20" s="14"/>
      <c r="AH20" s="14">
        <v>0.88374481865897503</v>
      </c>
      <c r="AI20" s="14">
        <v>0.90507267577706096</v>
      </c>
      <c r="AJ20" s="14">
        <v>0.91007739191688097</v>
      </c>
      <c r="AK20" s="14">
        <v>0.93074905662432905</v>
      </c>
      <c r="AL20" s="14"/>
      <c r="AM20" s="14">
        <v>0.91115509352482205</v>
      </c>
      <c r="AN20" s="14">
        <v>0.91808729779964104</v>
      </c>
      <c r="AO20" s="14">
        <v>0.88569419580628606</v>
      </c>
      <c r="AP20" s="14">
        <v>0.92297442199026902</v>
      </c>
      <c r="AQ20" s="14"/>
      <c r="AR20" s="14">
        <v>0.89947197862858397</v>
      </c>
      <c r="AS20" s="14">
        <v>0.93213295503927995</v>
      </c>
      <c r="AT20" s="14">
        <v>0.89630382934452202</v>
      </c>
      <c r="AU20" s="14">
        <v>0.93097709939306095</v>
      </c>
      <c r="AV20" s="14"/>
      <c r="AW20" s="14">
        <v>0.88835129034186999</v>
      </c>
      <c r="AX20" s="14">
        <v>0.90235559183527203</v>
      </c>
      <c r="AY20" s="14">
        <v>0.91845488427018496</v>
      </c>
      <c r="AZ20" s="14">
        <v>0.90926654571812404</v>
      </c>
      <c r="BA20" s="14"/>
      <c r="BB20" s="14">
        <v>0.93080033434884801</v>
      </c>
      <c r="BC20" s="14">
        <v>0.92559382896660602</v>
      </c>
      <c r="BD20" s="14">
        <v>0.88914085282821897</v>
      </c>
      <c r="BE20" s="14"/>
      <c r="BF20" s="14">
        <v>0.92228735880082202</v>
      </c>
      <c r="BG20" s="14">
        <v>0.88912578006244902</v>
      </c>
      <c r="BH20" s="14">
        <v>0.89655672515249196</v>
      </c>
      <c r="BI20" s="14"/>
      <c r="BJ20" s="14">
        <v>0.90027066599151595</v>
      </c>
      <c r="BK20" s="14">
        <v>0.93029483198979002</v>
      </c>
      <c r="BL20" s="14">
        <v>0.91682328521369705</v>
      </c>
      <c r="BM20" s="14"/>
      <c r="BN20" s="14">
        <v>0.89132845743368605</v>
      </c>
      <c r="BO20" s="14">
        <v>0.89983037407960398</v>
      </c>
      <c r="BP20" s="14">
        <v>0.94453228647946896</v>
      </c>
      <c r="BQ20" s="14">
        <v>0.91488890994524696</v>
      </c>
      <c r="BR20" s="14">
        <v>0.88520567466310196</v>
      </c>
      <c r="BS20" s="14">
        <v>0.92865452931566905</v>
      </c>
      <c r="BT20" s="14">
        <v>0.90989941950929898</v>
      </c>
      <c r="BU20" s="14">
        <v>0.91632464486633802</v>
      </c>
      <c r="BV20" s="14"/>
      <c r="BW20" s="14">
        <v>0.91899897682417597</v>
      </c>
      <c r="BX20" s="14">
        <v>0.89430967158742403</v>
      </c>
      <c r="BY20" s="14"/>
      <c r="BZ20" s="14">
        <v>0.91355510203052304</v>
      </c>
      <c r="CA20" s="14">
        <v>0.90976907251383998</v>
      </c>
      <c r="CB20" s="14"/>
      <c r="CC20" s="14">
        <v>0.91270674461803603</v>
      </c>
      <c r="CD20" s="14">
        <v>0.91140288251632495</v>
      </c>
    </row>
    <row r="21" spans="2:82" x14ac:dyDescent="0.25">
      <c r="B21" t="s">
        <v>103</v>
      </c>
      <c r="C21" s="14">
        <v>2.58855559722318E-2</v>
      </c>
      <c r="D21" s="14">
        <v>2.29261176205213E-2</v>
      </c>
      <c r="E21" s="14">
        <v>2.8870855413964499E-2</v>
      </c>
      <c r="F21" s="14"/>
      <c r="G21" s="14">
        <v>2.7262776068999101E-2</v>
      </c>
      <c r="H21" s="14">
        <v>2.0282023956847299E-2</v>
      </c>
      <c r="I21" s="14">
        <v>3.4348745589263097E-2</v>
      </c>
      <c r="J21" s="14"/>
      <c r="K21" s="14">
        <v>1.16128750913717E-2</v>
      </c>
      <c r="L21" s="14">
        <v>3.0137652317152899E-2</v>
      </c>
      <c r="M21" s="14">
        <v>4.1895333589774701E-2</v>
      </c>
      <c r="N21" s="14">
        <v>3.0558784220407E-2</v>
      </c>
      <c r="O21" s="14"/>
      <c r="P21" s="14">
        <v>3.9272413199148301E-2</v>
      </c>
      <c r="Q21" s="14">
        <v>1.85073211543633E-2</v>
      </c>
      <c r="R21" s="14">
        <v>2.8154978987134399E-2</v>
      </c>
      <c r="S21" s="14">
        <v>2.31021940434901E-2</v>
      </c>
      <c r="T21" s="14">
        <v>2.36155387778079E-2</v>
      </c>
      <c r="U21" s="14"/>
      <c r="V21" s="14">
        <v>1.71742751414092E-2</v>
      </c>
      <c r="W21" s="14">
        <v>3.1492667736495998E-2</v>
      </c>
      <c r="X21" s="14">
        <v>4.7803818580168897E-2</v>
      </c>
      <c r="Y21" s="14"/>
      <c r="Z21" s="14">
        <v>1.92067459305258E-2</v>
      </c>
      <c r="AA21" s="14">
        <v>3.1680420570954299E-2</v>
      </c>
      <c r="AB21" s="14"/>
      <c r="AC21" s="14">
        <v>3.2376418887289898E-2</v>
      </c>
      <c r="AD21" s="14">
        <v>3.2281856063860102E-2</v>
      </c>
      <c r="AE21" s="14">
        <v>3.0360674279538799E-2</v>
      </c>
      <c r="AF21" s="14">
        <v>1.0296335697048501E-2</v>
      </c>
      <c r="AG21" s="14"/>
      <c r="AH21" s="14">
        <v>4.29069262407435E-2</v>
      </c>
      <c r="AI21" s="14">
        <v>2.3900925985918801E-2</v>
      </c>
      <c r="AJ21" s="14">
        <v>2.4387416323929299E-2</v>
      </c>
      <c r="AK21" s="14">
        <v>1.0427209643321099E-2</v>
      </c>
      <c r="AL21" s="14"/>
      <c r="AM21" s="14">
        <v>1.49373495278877E-2</v>
      </c>
      <c r="AN21" s="14">
        <v>2.1620003146457199E-2</v>
      </c>
      <c r="AO21" s="14">
        <v>2.8640444416851599E-2</v>
      </c>
      <c r="AP21" s="14">
        <v>1.5065459704253201E-2</v>
      </c>
      <c r="AQ21" s="14"/>
      <c r="AR21" s="14">
        <v>2.7623178064749E-2</v>
      </c>
      <c r="AS21" s="14">
        <v>1.2914584309591699E-2</v>
      </c>
      <c r="AT21" s="14">
        <v>6.2440834850590503E-3</v>
      </c>
      <c r="AU21" s="14">
        <v>1.1422955696017E-2</v>
      </c>
      <c r="AV21" s="14"/>
      <c r="AW21" s="14">
        <v>3.0851104742452801E-2</v>
      </c>
      <c r="AX21" s="14">
        <v>2.8197316359390202E-2</v>
      </c>
      <c r="AY21" s="14">
        <v>1.8675507273132899E-2</v>
      </c>
      <c r="AZ21" s="14">
        <v>3.6207174555798097E-2</v>
      </c>
      <c r="BA21" s="14"/>
      <c r="BB21" s="14">
        <v>1.7390448349387501E-2</v>
      </c>
      <c r="BC21" s="14">
        <v>1.05764326281795E-2</v>
      </c>
      <c r="BD21" s="14">
        <v>3.68629505801185E-2</v>
      </c>
      <c r="BE21" s="14"/>
      <c r="BF21" s="14">
        <v>1.3956197436690699E-2</v>
      </c>
      <c r="BG21" s="14">
        <v>3.2671469616514903E-2</v>
      </c>
      <c r="BH21" s="14">
        <v>3.4535348555432797E-2</v>
      </c>
      <c r="BI21" s="14"/>
      <c r="BJ21" s="14">
        <v>2.4949055521249399E-2</v>
      </c>
      <c r="BK21" s="14">
        <v>1.48978508614366E-2</v>
      </c>
      <c r="BL21" s="14">
        <v>1.4615852079416699E-2</v>
      </c>
      <c r="BM21" s="14"/>
      <c r="BN21" s="14">
        <v>4.2187692045041199E-2</v>
      </c>
      <c r="BO21" s="14">
        <v>1.52515565108462E-2</v>
      </c>
      <c r="BP21" s="14">
        <v>1.57205051672289E-2</v>
      </c>
      <c r="BQ21" s="14">
        <v>2.4244593231977401E-2</v>
      </c>
      <c r="BR21" s="14">
        <v>2.1032726418264602E-2</v>
      </c>
      <c r="BS21" s="14">
        <v>1.8330488509284801E-2</v>
      </c>
      <c r="BT21" s="14">
        <v>9.2354022248893296E-3</v>
      </c>
      <c r="BU21" s="14">
        <v>2.4016722179229399E-2</v>
      </c>
      <c r="BV21" s="14"/>
      <c r="BW21" s="14">
        <v>1.7797929210848301E-2</v>
      </c>
      <c r="BX21" s="14">
        <v>3.2466688614740703E-2</v>
      </c>
      <c r="BY21" s="14"/>
      <c r="BZ21" s="14">
        <v>2.1145059437631598E-2</v>
      </c>
      <c r="CA21" s="14">
        <v>1.5289429194970399E-2</v>
      </c>
      <c r="CB21" s="14"/>
      <c r="CC21" s="14">
        <v>1.9694485294596699E-2</v>
      </c>
      <c r="CD21" s="14">
        <v>1.7965417385870298E-2</v>
      </c>
    </row>
    <row r="22" spans="2:82" x14ac:dyDescent="0.25">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row>
    <row r="23" spans="2:82" x14ac:dyDescent="0.25">
      <c r="B23" s="6" t="s">
        <v>110</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row>
    <row r="24" spans="2:82" x14ac:dyDescent="0.25">
      <c r="B24" s="24" t="s">
        <v>107</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row>
    <row r="25" spans="2:82" x14ac:dyDescent="0.25">
      <c r="B25" t="s">
        <v>101</v>
      </c>
      <c r="C25" s="14">
        <v>0.37674952709535098</v>
      </c>
      <c r="D25" s="14">
        <v>0.35650538834378798</v>
      </c>
      <c r="E25" s="14">
        <v>0.39637100343966503</v>
      </c>
      <c r="F25" s="14"/>
      <c r="G25" s="14">
        <v>0.42039057895434401</v>
      </c>
      <c r="H25" s="14">
        <v>0.35973559524172999</v>
      </c>
      <c r="I25" s="14">
        <v>0.32342871928459299</v>
      </c>
      <c r="J25" s="14"/>
      <c r="K25" s="14">
        <v>0.38990414744110702</v>
      </c>
      <c r="L25" s="14">
        <v>0.37096204496596502</v>
      </c>
      <c r="M25" s="14">
        <v>0.35287025404195499</v>
      </c>
      <c r="N25" s="14">
        <v>0.389397228367305</v>
      </c>
      <c r="O25" s="14"/>
      <c r="P25" s="14">
        <v>0.40351056984496603</v>
      </c>
      <c r="Q25" s="14">
        <v>0.40965548618568198</v>
      </c>
      <c r="R25" s="14">
        <v>0.35888074945836701</v>
      </c>
      <c r="S25" s="14">
        <v>0.37602630246040802</v>
      </c>
      <c r="T25" s="14">
        <v>0.34911580799356901</v>
      </c>
      <c r="U25" s="14"/>
      <c r="V25" s="14">
        <v>0.387974746424743</v>
      </c>
      <c r="W25" s="14">
        <v>0.37320299792395301</v>
      </c>
      <c r="X25" s="14">
        <v>0.34449616655204102</v>
      </c>
      <c r="Y25" s="14"/>
      <c r="Z25" s="14">
        <v>0.39595483495814399</v>
      </c>
      <c r="AA25" s="14">
        <v>0.36008605591609899</v>
      </c>
      <c r="AB25" s="14"/>
      <c r="AC25" s="14">
        <v>0.44609735325285099</v>
      </c>
      <c r="AD25" s="14">
        <v>0.36196157541915902</v>
      </c>
      <c r="AE25" s="14">
        <v>0.337910493560519</v>
      </c>
      <c r="AF25" s="14">
        <v>0.41812273305104097</v>
      </c>
      <c r="AG25" s="14"/>
      <c r="AH25" s="14">
        <v>0.35120219097254901</v>
      </c>
      <c r="AI25" s="14">
        <v>0.372236524647373</v>
      </c>
      <c r="AJ25" s="14">
        <v>0.38294084106768</v>
      </c>
      <c r="AK25" s="14">
        <v>0.40133185265015497</v>
      </c>
      <c r="AL25" s="14"/>
      <c r="AM25" s="14">
        <v>0.33576600873078699</v>
      </c>
      <c r="AN25" s="14">
        <v>0.33054057073162402</v>
      </c>
      <c r="AO25" s="14">
        <v>0.43094793240781198</v>
      </c>
      <c r="AP25" s="14">
        <v>0.39367383998397798</v>
      </c>
      <c r="AQ25" s="14"/>
      <c r="AR25" s="14">
        <v>0.36120327404748098</v>
      </c>
      <c r="AS25" s="14">
        <v>0.39273591589665602</v>
      </c>
      <c r="AT25" s="14">
        <v>0.44326893822150798</v>
      </c>
      <c r="AU25" s="14">
        <v>0.34173407713359399</v>
      </c>
      <c r="AV25" s="14"/>
      <c r="AW25" s="14">
        <v>0.37281255521894102</v>
      </c>
      <c r="AX25" s="14">
        <v>0.36982755963645397</v>
      </c>
      <c r="AY25" s="14">
        <v>0.38096597816272398</v>
      </c>
      <c r="AZ25" s="14">
        <v>0.41429454805681898</v>
      </c>
      <c r="BA25" s="14"/>
      <c r="BB25" s="14">
        <v>0.37929760113278299</v>
      </c>
      <c r="BC25" s="14">
        <v>0.32843344431251198</v>
      </c>
      <c r="BD25" s="14">
        <v>0.23062972657070199</v>
      </c>
      <c r="BE25" s="14"/>
      <c r="BF25" s="14">
        <v>0.385816362881716</v>
      </c>
      <c r="BG25" s="14">
        <v>0.35947908718515298</v>
      </c>
      <c r="BH25" s="14">
        <v>0.37244276156335399</v>
      </c>
      <c r="BI25" s="14"/>
      <c r="BJ25" s="14">
        <v>0.375139469587569</v>
      </c>
      <c r="BK25" s="14">
        <v>0.40491255848146701</v>
      </c>
      <c r="BL25" s="14">
        <v>0.33062917252425</v>
      </c>
      <c r="BM25" s="14"/>
      <c r="BN25" s="14">
        <v>0.35471395176436299</v>
      </c>
      <c r="BO25" s="14">
        <v>0.38885318098383198</v>
      </c>
      <c r="BP25" s="14">
        <v>0.37643626031433802</v>
      </c>
      <c r="BQ25" s="14">
        <v>0.36924565095918299</v>
      </c>
      <c r="BR25" s="14">
        <v>0.414016974259793</v>
      </c>
      <c r="BS25" s="14">
        <v>0.36519761689596503</v>
      </c>
      <c r="BT25" s="14">
        <v>0.37761665826404101</v>
      </c>
      <c r="BU25" s="14">
        <v>0.40908102767048399</v>
      </c>
      <c r="BV25" s="14"/>
      <c r="BW25" s="14">
        <v>0.37733085434123098</v>
      </c>
      <c r="BX25" s="14">
        <v>0.37627648452962398</v>
      </c>
      <c r="BY25" s="14"/>
      <c r="BZ25" s="14">
        <v>0.38056220731671803</v>
      </c>
      <c r="CA25" s="14">
        <v>0.38801750667135199</v>
      </c>
      <c r="CB25" s="14"/>
      <c r="CC25" s="14">
        <v>0.38060394262698699</v>
      </c>
      <c r="CD25" s="14">
        <v>0.38655378302513499</v>
      </c>
    </row>
    <row r="26" spans="2:82" x14ac:dyDescent="0.25">
      <c r="B26" t="s">
        <v>102</v>
      </c>
      <c r="C26" s="14">
        <v>0.56534516284091796</v>
      </c>
      <c r="D26" s="14">
        <v>0.59048403874861399</v>
      </c>
      <c r="E26" s="14">
        <v>0.54077109874114804</v>
      </c>
      <c r="F26" s="14"/>
      <c r="G26" s="14">
        <v>0.52376443452617905</v>
      </c>
      <c r="H26" s="14">
        <v>0.58946790518978598</v>
      </c>
      <c r="I26" s="14">
        <v>0.60030477973757401</v>
      </c>
      <c r="J26" s="14"/>
      <c r="K26" s="14">
        <v>0.55940244563517605</v>
      </c>
      <c r="L26" s="14">
        <v>0.57041654626167504</v>
      </c>
      <c r="M26" s="14">
        <v>0.56300478712801905</v>
      </c>
      <c r="N26" s="14">
        <v>0.55853738499435601</v>
      </c>
      <c r="O26" s="14"/>
      <c r="P26" s="14">
        <v>0.52505503356301098</v>
      </c>
      <c r="Q26" s="14">
        <v>0.54343969221694799</v>
      </c>
      <c r="R26" s="14">
        <v>0.58250175067917198</v>
      </c>
      <c r="S26" s="14">
        <v>0.56273491481349003</v>
      </c>
      <c r="T26" s="14">
        <v>0.600662827253587</v>
      </c>
      <c r="U26" s="14"/>
      <c r="V26" s="14">
        <v>0.56266191941813404</v>
      </c>
      <c r="W26" s="14">
        <v>0.55875071302185098</v>
      </c>
      <c r="X26" s="14">
        <v>0.58116699624869606</v>
      </c>
      <c r="Y26" s="14"/>
      <c r="Z26" s="14">
        <v>0.55470059551497197</v>
      </c>
      <c r="AA26" s="14">
        <v>0.574580913817613</v>
      </c>
      <c r="AB26" s="14"/>
      <c r="AC26" s="14">
        <v>0.51017525735273295</v>
      </c>
      <c r="AD26" s="14">
        <v>0.57848737140301398</v>
      </c>
      <c r="AE26" s="14">
        <v>0.59417225038735</v>
      </c>
      <c r="AF26" s="14">
        <v>0.53891604137461901</v>
      </c>
      <c r="AG26" s="14"/>
      <c r="AH26" s="14">
        <v>0.56967428695936895</v>
      </c>
      <c r="AI26" s="14">
        <v>0.57658216658302097</v>
      </c>
      <c r="AJ26" s="14">
        <v>0.55116948279659606</v>
      </c>
      <c r="AK26" s="14">
        <v>0.56404309021564503</v>
      </c>
      <c r="AL26" s="14"/>
      <c r="AM26" s="14">
        <v>0.61087382310076899</v>
      </c>
      <c r="AN26" s="14">
        <v>0.60060334577378305</v>
      </c>
      <c r="AO26" s="14">
        <v>0.52114032397405097</v>
      </c>
      <c r="AP26" s="14">
        <v>0.55302431264533902</v>
      </c>
      <c r="AQ26" s="14"/>
      <c r="AR26" s="14">
        <v>0.584768126848347</v>
      </c>
      <c r="AS26" s="14">
        <v>0.548926763692826</v>
      </c>
      <c r="AT26" s="14">
        <v>0.51403810941368699</v>
      </c>
      <c r="AU26" s="14">
        <v>0.62968660932222198</v>
      </c>
      <c r="AV26" s="14"/>
      <c r="AW26" s="14">
        <v>0.56546546045032398</v>
      </c>
      <c r="AX26" s="14">
        <v>0.57214879166639798</v>
      </c>
      <c r="AY26" s="14">
        <v>0.55733222613187405</v>
      </c>
      <c r="AZ26" s="14">
        <v>0.56741330206282403</v>
      </c>
      <c r="BA26" s="14"/>
      <c r="BB26" s="14">
        <v>0.57146369617303105</v>
      </c>
      <c r="BC26" s="14">
        <v>0.63957709199639101</v>
      </c>
      <c r="BD26" s="14">
        <v>0.69525945027170699</v>
      </c>
      <c r="BE26" s="14"/>
      <c r="BF26" s="14">
        <v>0.55216576032407105</v>
      </c>
      <c r="BG26" s="14">
        <v>0.59568332794122703</v>
      </c>
      <c r="BH26" s="14">
        <v>0.58307185276220597</v>
      </c>
      <c r="BI26" s="14"/>
      <c r="BJ26" s="14">
        <v>0.56691544980741004</v>
      </c>
      <c r="BK26" s="14">
        <v>0.54561606915872296</v>
      </c>
      <c r="BL26" s="14">
        <v>0.62055285254238102</v>
      </c>
      <c r="BM26" s="14"/>
      <c r="BN26" s="14">
        <v>0.58186684255646504</v>
      </c>
      <c r="BO26" s="14">
        <v>0.56860823620632595</v>
      </c>
      <c r="BP26" s="14">
        <v>0.55130017126697195</v>
      </c>
      <c r="BQ26" s="14">
        <v>0.56937048940596702</v>
      </c>
      <c r="BR26" s="14">
        <v>0.53522919854835405</v>
      </c>
      <c r="BS26" s="14">
        <v>0.57950193573375397</v>
      </c>
      <c r="BT26" s="14">
        <v>0.55012614184324804</v>
      </c>
      <c r="BU26" s="14">
        <v>0.55520142125085903</v>
      </c>
      <c r="BV26" s="14"/>
      <c r="BW26" s="14">
        <v>0.57477703369468902</v>
      </c>
      <c r="BX26" s="14">
        <v>0.55767018042802297</v>
      </c>
      <c r="BY26" s="14"/>
      <c r="BZ26" s="14">
        <v>0.56982107272456795</v>
      </c>
      <c r="CA26" s="14">
        <v>0.55914748405608306</v>
      </c>
      <c r="CB26" s="14"/>
      <c r="CC26" s="14">
        <v>0.57233561645198305</v>
      </c>
      <c r="CD26" s="14">
        <v>0.55847169509075101</v>
      </c>
    </row>
    <row r="27" spans="2:82" x14ac:dyDescent="0.25">
      <c r="B27" t="s">
        <v>103</v>
      </c>
      <c r="C27" s="14">
        <v>5.7905310063731202E-2</v>
      </c>
      <c r="D27" s="14">
        <v>5.3010572907597503E-2</v>
      </c>
      <c r="E27" s="14">
        <v>6.2857897819186798E-2</v>
      </c>
      <c r="F27" s="14"/>
      <c r="G27" s="14">
        <v>5.5844986519476301E-2</v>
      </c>
      <c r="H27" s="14">
        <v>5.0796499568484199E-2</v>
      </c>
      <c r="I27" s="14">
        <v>7.6266500977833607E-2</v>
      </c>
      <c r="J27" s="14"/>
      <c r="K27" s="14">
        <v>5.0693406923716898E-2</v>
      </c>
      <c r="L27" s="14">
        <v>5.8621408772359503E-2</v>
      </c>
      <c r="M27" s="14">
        <v>8.4124958830026603E-2</v>
      </c>
      <c r="N27" s="14">
        <v>5.2065386638338103E-2</v>
      </c>
      <c r="O27" s="14"/>
      <c r="P27" s="14">
        <v>7.1434396592023303E-2</v>
      </c>
      <c r="Q27" s="14">
        <v>4.690482159737E-2</v>
      </c>
      <c r="R27" s="14">
        <v>5.8617499862461002E-2</v>
      </c>
      <c r="S27" s="14">
        <v>6.1238782726102101E-2</v>
      </c>
      <c r="T27" s="14">
        <v>5.0221364752844E-2</v>
      </c>
      <c r="U27" s="14"/>
      <c r="V27" s="14">
        <v>4.9363334157123698E-2</v>
      </c>
      <c r="W27" s="14">
        <v>6.8046289054196102E-2</v>
      </c>
      <c r="X27" s="14">
        <v>7.4336837199263206E-2</v>
      </c>
      <c r="Y27" s="14"/>
      <c r="Z27" s="14">
        <v>4.9344569526884499E-2</v>
      </c>
      <c r="AA27" s="14">
        <v>6.5333030266288297E-2</v>
      </c>
      <c r="AB27" s="14"/>
      <c r="AC27" s="14">
        <v>4.37273893944162E-2</v>
      </c>
      <c r="AD27" s="14">
        <v>5.9551053177827003E-2</v>
      </c>
      <c r="AE27" s="14">
        <v>6.7917256052130198E-2</v>
      </c>
      <c r="AF27" s="14">
        <v>4.2961225574340303E-2</v>
      </c>
      <c r="AG27" s="14"/>
      <c r="AH27" s="14">
        <v>7.9123522068082305E-2</v>
      </c>
      <c r="AI27" s="14">
        <v>5.1181308769606602E-2</v>
      </c>
      <c r="AJ27" s="14">
        <v>6.5889676135723801E-2</v>
      </c>
      <c r="AK27" s="14">
        <v>3.46250571342002E-2</v>
      </c>
      <c r="AL27" s="14"/>
      <c r="AM27" s="14">
        <v>5.3360168168443599E-2</v>
      </c>
      <c r="AN27" s="14">
        <v>6.8856083494593198E-2</v>
      </c>
      <c r="AO27" s="14">
        <v>4.7911743618137201E-2</v>
      </c>
      <c r="AP27" s="14">
        <v>5.33018473706834E-2</v>
      </c>
      <c r="AQ27" s="14"/>
      <c r="AR27" s="14">
        <v>5.4028599104172098E-2</v>
      </c>
      <c r="AS27" s="14">
        <v>5.8337320410518201E-2</v>
      </c>
      <c r="AT27" s="14">
        <v>4.26929523648054E-2</v>
      </c>
      <c r="AU27" s="14">
        <v>2.85793135441842E-2</v>
      </c>
      <c r="AV27" s="14"/>
      <c r="AW27" s="14">
        <v>6.1721984330735398E-2</v>
      </c>
      <c r="AX27" s="14">
        <v>5.8023648697147899E-2</v>
      </c>
      <c r="AY27" s="14">
        <v>6.1701795705401997E-2</v>
      </c>
      <c r="AZ27" s="14">
        <v>1.82921498803565E-2</v>
      </c>
      <c r="BA27" s="14"/>
      <c r="BB27" s="14">
        <v>4.9238702694185801E-2</v>
      </c>
      <c r="BC27" s="14">
        <v>3.1989463691096898E-2</v>
      </c>
      <c r="BD27" s="14">
        <v>7.4110823157590405E-2</v>
      </c>
      <c r="BE27" s="14"/>
      <c r="BF27" s="14">
        <v>6.2017876794212903E-2</v>
      </c>
      <c r="BG27" s="14">
        <v>4.4837584873619801E-2</v>
      </c>
      <c r="BH27" s="14">
        <v>4.4485385674439902E-2</v>
      </c>
      <c r="BI27" s="14"/>
      <c r="BJ27" s="14">
        <v>5.7945080605020398E-2</v>
      </c>
      <c r="BK27" s="14">
        <v>4.9471372359809397E-2</v>
      </c>
      <c r="BL27" s="14">
        <v>4.8817974933369299E-2</v>
      </c>
      <c r="BM27" s="14"/>
      <c r="BN27" s="14">
        <v>6.3419205679172197E-2</v>
      </c>
      <c r="BO27" s="14">
        <v>4.2538582809841602E-2</v>
      </c>
      <c r="BP27" s="14">
        <v>7.2263568418689306E-2</v>
      </c>
      <c r="BQ27" s="14">
        <v>6.1383859634849297E-2</v>
      </c>
      <c r="BR27" s="14">
        <v>5.0753827191852001E-2</v>
      </c>
      <c r="BS27" s="14">
        <v>5.5300447370280302E-2</v>
      </c>
      <c r="BT27" s="14">
        <v>7.2257199892710497E-2</v>
      </c>
      <c r="BU27" s="14">
        <v>3.5717551078656602E-2</v>
      </c>
      <c r="BV27" s="14"/>
      <c r="BW27" s="14">
        <v>4.78921119640792E-2</v>
      </c>
      <c r="BX27" s="14">
        <v>6.6053335042353403E-2</v>
      </c>
      <c r="BY27" s="14"/>
      <c r="BZ27" s="14">
        <v>4.96167199587145E-2</v>
      </c>
      <c r="CA27" s="14">
        <v>5.2835009272564702E-2</v>
      </c>
      <c r="CB27" s="14"/>
      <c r="CC27" s="14">
        <v>4.7060440921030101E-2</v>
      </c>
      <c r="CD27" s="14">
        <v>5.49745218841141E-2</v>
      </c>
    </row>
    <row r="28" spans="2:82" x14ac:dyDescent="0.25">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row>
    <row r="29" spans="2:82" x14ac:dyDescent="0.25">
      <c r="B29" s="6" t="s">
        <v>111</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row>
    <row r="30" spans="2:82" x14ac:dyDescent="0.25">
      <c r="B30" s="24" t="s">
        <v>107</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row>
    <row r="31" spans="2:82" x14ac:dyDescent="0.25">
      <c r="B31" t="s">
        <v>101</v>
      </c>
      <c r="C31" s="14">
        <v>7.8661939797172703E-2</v>
      </c>
      <c r="D31" s="14">
        <v>6.4582242861076E-2</v>
      </c>
      <c r="E31" s="14">
        <v>9.2820224269220902E-2</v>
      </c>
      <c r="F31" s="14"/>
      <c r="G31" s="14">
        <v>0.101447733166625</v>
      </c>
      <c r="H31" s="14">
        <v>5.2220828531719603E-2</v>
      </c>
      <c r="I31" s="14">
        <v>8.5981713883914193E-2</v>
      </c>
      <c r="J31" s="14"/>
      <c r="K31" s="14">
        <v>5.05373986758412E-2</v>
      </c>
      <c r="L31" s="14">
        <v>7.0934354651172996E-2</v>
      </c>
      <c r="M31" s="14">
        <v>9.9928537335913295E-2</v>
      </c>
      <c r="N31" s="14">
        <v>0.12018939305220901</v>
      </c>
      <c r="O31" s="14"/>
      <c r="P31" s="14">
        <v>7.8192765156146898E-2</v>
      </c>
      <c r="Q31" s="14">
        <v>6.4598104844401094E-2</v>
      </c>
      <c r="R31" s="14">
        <v>6.68787711405915E-2</v>
      </c>
      <c r="S31" s="14">
        <v>8.9720364454699095E-2</v>
      </c>
      <c r="T31" s="14">
        <v>8.86807922051282E-2</v>
      </c>
      <c r="U31" s="14"/>
      <c r="V31" s="14">
        <v>8.0469689337403297E-2</v>
      </c>
      <c r="W31" s="14">
        <v>8.9563731944737907E-2</v>
      </c>
      <c r="X31" s="14">
        <v>6.0962109600856698E-2</v>
      </c>
      <c r="Y31" s="14"/>
      <c r="Z31" s="14">
        <v>8.2635986499032907E-2</v>
      </c>
      <c r="AA31" s="14">
        <v>7.5213861112126496E-2</v>
      </c>
      <c r="AB31" s="14"/>
      <c r="AC31" s="14">
        <v>9.8558957332822605E-2</v>
      </c>
      <c r="AD31" s="14">
        <v>0.11007421168855699</v>
      </c>
      <c r="AE31" s="14">
        <v>7.88934269570052E-2</v>
      </c>
      <c r="AF31" s="14">
        <v>5.2971766450318203E-2</v>
      </c>
      <c r="AG31" s="14"/>
      <c r="AH31" s="14">
        <v>8.5641308467584498E-2</v>
      </c>
      <c r="AI31" s="14">
        <v>9.4821916546249496E-2</v>
      </c>
      <c r="AJ31" s="14">
        <v>5.8199847632480602E-2</v>
      </c>
      <c r="AK31" s="14">
        <v>5.5238273812412302E-2</v>
      </c>
      <c r="AL31" s="14"/>
      <c r="AM31" s="14">
        <v>6.2109079301180203E-2</v>
      </c>
      <c r="AN31" s="14">
        <v>0.11225728421837999</v>
      </c>
      <c r="AO31" s="14">
        <v>0.111157841483216</v>
      </c>
      <c r="AP31" s="14">
        <v>6.0681927260167703E-2</v>
      </c>
      <c r="AQ31" s="14"/>
      <c r="AR31" s="14">
        <v>8.8462408728804495E-2</v>
      </c>
      <c r="AS31" s="14">
        <v>5.9743545722027898E-2</v>
      </c>
      <c r="AT31" s="14">
        <v>7.2951841919711005E-2</v>
      </c>
      <c r="AU31" s="14">
        <v>6.8793813836839399E-2</v>
      </c>
      <c r="AV31" s="14"/>
      <c r="AW31" s="14">
        <v>9.7314026451624402E-2</v>
      </c>
      <c r="AX31" s="14">
        <v>6.8082855885266802E-2</v>
      </c>
      <c r="AY31" s="14">
        <v>7.5897471539824096E-2</v>
      </c>
      <c r="AZ31" s="14">
        <v>9.9899452644537395E-2</v>
      </c>
      <c r="BA31" s="14"/>
      <c r="BB31" s="14">
        <v>5.21396947376883E-2</v>
      </c>
      <c r="BC31" s="14">
        <v>6.8627222921235298E-2</v>
      </c>
      <c r="BD31" s="14">
        <v>3.6494708799203399E-2</v>
      </c>
      <c r="BE31" s="14"/>
      <c r="BF31" s="14">
        <v>7.1008327023117795E-2</v>
      </c>
      <c r="BG31" s="14">
        <v>8.5994080782922103E-2</v>
      </c>
      <c r="BH31" s="14">
        <v>8.5734882059176995E-2</v>
      </c>
      <c r="BI31" s="14"/>
      <c r="BJ31" s="14">
        <v>7.5624525098121301E-2</v>
      </c>
      <c r="BK31" s="14">
        <v>8.5227981590959095E-2</v>
      </c>
      <c r="BL31" s="14">
        <v>4.9010397922059003E-2</v>
      </c>
      <c r="BM31" s="14"/>
      <c r="BN31" s="14">
        <v>6.7094689139097205E-2</v>
      </c>
      <c r="BO31" s="14">
        <v>8.50635653844104E-2</v>
      </c>
      <c r="BP31" s="14">
        <v>6.3266413819206793E-2</v>
      </c>
      <c r="BQ31" s="14">
        <v>7.3478005267757898E-2</v>
      </c>
      <c r="BR31" s="14">
        <v>6.7612999132704701E-2</v>
      </c>
      <c r="BS31" s="14">
        <v>8.1493966795935097E-2</v>
      </c>
      <c r="BT31" s="14">
        <v>8.9835891167430404E-2</v>
      </c>
      <c r="BU31" s="14">
        <v>7.7629163851544405E-2</v>
      </c>
      <c r="BV31" s="14"/>
      <c r="BW31" s="14">
        <v>7.2086474966199798E-2</v>
      </c>
      <c r="BX31" s="14">
        <v>8.4012583133659002E-2</v>
      </c>
      <c r="BY31" s="14"/>
      <c r="BZ31" s="14">
        <v>7.4028978911160406E-2</v>
      </c>
      <c r="CA31" s="14">
        <v>8.6226167965520795E-2</v>
      </c>
      <c r="CB31" s="14"/>
      <c r="CC31" s="14">
        <v>8.3065172874955004E-2</v>
      </c>
      <c r="CD31" s="14">
        <v>7.4177002993287305E-2</v>
      </c>
    </row>
    <row r="32" spans="2:82" x14ac:dyDescent="0.25">
      <c r="B32" t="s">
        <v>102</v>
      </c>
      <c r="C32" s="14">
        <v>0.89740224574541105</v>
      </c>
      <c r="D32" s="14">
        <v>0.91350069832115199</v>
      </c>
      <c r="E32" s="14">
        <v>0.88120129243451595</v>
      </c>
      <c r="F32" s="14"/>
      <c r="G32" s="14">
        <v>0.87002550456176098</v>
      </c>
      <c r="H32" s="14">
        <v>0.92992337960332305</v>
      </c>
      <c r="I32" s="14">
        <v>0.88710059941520403</v>
      </c>
      <c r="J32" s="14"/>
      <c r="K32" s="14">
        <v>0.94080504231950401</v>
      </c>
      <c r="L32" s="14">
        <v>0.90755262080477195</v>
      </c>
      <c r="M32" s="14">
        <v>0.85814672474796405</v>
      </c>
      <c r="N32" s="14">
        <v>0.83988488934568695</v>
      </c>
      <c r="O32" s="14"/>
      <c r="P32" s="14">
        <v>0.89686422022053502</v>
      </c>
      <c r="Q32" s="14">
        <v>0.91047709186919701</v>
      </c>
      <c r="R32" s="14">
        <v>0.90479286552292604</v>
      </c>
      <c r="S32" s="14">
        <v>0.89217449267800097</v>
      </c>
      <c r="T32" s="14">
        <v>0.88478291852328605</v>
      </c>
      <c r="U32" s="14"/>
      <c r="V32" s="14">
        <v>0.90059249866027502</v>
      </c>
      <c r="W32" s="14">
        <v>0.88606083132112601</v>
      </c>
      <c r="X32" s="14">
        <v>0.899499317126078</v>
      </c>
      <c r="Y32" s="14"/>
      <c r="Z32" s="14">
        <v>0.89910420266685098</v>
      </c>
      <c r="AA32" s="14">
        <v>0.89592554407984304</v>
      </c>
      <c r="AB32" s="14"/>
      <c r="AC32" s="14">
        <v>0.85813555827120802</v>
      </c>
      <c r="AD32" s="14">
        <v>0.85762242431909896</v>
      </c>
      <c r="AE32" s="14">
        <v>0.89595230791245795</v>
      </c>
      <c r="AF32" s="14">
        <v>0.93669937592284502</v>
      </c>
      <c r="AG32" s="14"/>
      <c r="AH32" s="14">
        <v>0.89010734964668903</v>
      </c>
      <c r="AI32" s="14">
        <v>0.87909696107445201</v>
      </c>
      <c r="AJ32" s="14">
        <v>0.92292027788661202</v>
      </c>
      <c r="AK32" s="14">
        <v>0.93799522835391302</v>
      </c>
      <c r="AL32" s="14"/>
      <c r="AM32" s="14">
        <v>0.92317090776577604</v>
      </c>
      <c r="AN32" s="14">
        <v>0.86642951030473103</v>
      </c>
      <c r="AO32" s="14">
        <v>0.87270222326225999</v>
      </c>
      <c r="AP32" s="14">
        <v>0.91900658738963803</v>
      </c>
      <c r="AQ32" s="14"/>
      <c r="AR32" s="14">
        <v>0.88730725273815303</v>
      </c>
      <c r="AS32" s="14">
        <v>0.92556725821720498</v>
      </c>
      <c r="AT32" s="14">
        <v>0.90276368043997501</v>
      </c>
      <c r="AU32" s="14">
        <v>0.91968608091185799</v>
      </c>
      <c r="AV32" s="14"/>
      <c r="AW32" s="14">
        <v>0.87437552295245302</v>
      </c>
      <c r="AX32" s="14">
        <v>0.90349227721152203</v>
      </c>
      <c r="AY32" s="14">
        <v>0.90688463154747001</v>
      </c>
      <c r="AZ32" s="14">
        <v>0.88218891766640795</v>
      </c>
      <c r="BA32" s="14"/>
      <c r="BB32" s="14">
        <v>0.93636145218331202</v>
      </c>
      <c r="BC32" s="14">
        <v>0.92071751477307695</v>
      </c>
      <c r="BD32" s="14">
        <v>0.91707711980886597</v>
      </c>
      <c r="BE32" s="14"/>
      <c r="BF32" s="14">
        <v>0.91290230412477502</v>
      </c>
      <c r="BG32" s="14">
        <v>0.87934088688845802</v>
      </c>
      <c r="BH32" s="14">
        <v>0.89695321779856896</v>
      </c>
      <c r="BI32" s="14"/>
      <c r="BJ32" s="14">
        <v>0.90234031036029805</v>
      </c>
      <c r="BK32" s="14">
        <v>0.89781456077146504</v>
      </c>
      <c r="BL32" s="14">
        <v>0.926330981369763</v>
      </c>
      <c r="BM32" s="14"/>
      <c r="BN32" s="14">
        <v>0.90142481488774495</v>
      </c>
      <c r="BO32" s="14">
        <v>0.88773691651645004</v>
      </c>
      <c r="BP32" s="14">
        <v>0.93673358618079305</v>
      </c>
      <c r="BQ32" s="14">
        <v>0.92652199473224195</v>
      </c>
      <c r="BR32" s="14">
        <v>0.91122336887930799</v>
      </c>
      <c r="BS32" s="14">
        <v>0.90623696524759501</v>
      </c>
      <c r="BT32" s="14">
        <v>0.87380268295205299</v>
      </c>
      <c r="BU32" s="14">
        <v>0.91015377311693602</v>
      </c>
      <c r="BV32" s="14"/>
      <c r="BW32" s="14">
        <v>0.91011995365603704</v>
      </c>
      <c r="BX32" s="14">
        <v>0.88705348397166806</v>
      </c>
      <c r="BY32" s="14"/>
      <c r="BZ32" s="14">
        <v>0.909116006381957</v>
      </c>
      <c r="CA32" s="14">
        <v>0.89711048828669304</v>
      </c>
      <c r="CB32" s="14"/>
      <c r="CC32" s="14">
        <v>0.89925623702326496</v>
      </c>
      <c r="CD32" s="14">
        <v>0.91000980107424501</v>
      </c>
    </row>
    <row r="33" spans="2:82" x14ac:dyDescent="0.25">
      <c r="B33" t="s">
        <v>103</v>
      </c>
      <c r="C33" s="14">
        <v>2.3935814457416001E-2</v>
      </c>
      <c r="D33" s="14">
        <v>2.1917058817772499E-2</v>
      </c>
      <c r="E33" s="14">
        <v>2.5978483296263101E-2</v>
      </c>
      <c r="F33" s="14"/>
      <c r="G33" s="14">
        <v>2.8526762271613899E-2</v>
      </c>
      <c r="H33" s="14">
        <v>1.78557918649579E-2</v>
      </c>
      <c r="I33" s="14">
        <v>2.69176867008818E-2</v>
      </c>
      <c r="J33" s="14"/>
      <c r="K33" s="14">
        <v>8.6575590046546608E-3</v>
      </c>
      <c r="L33" s="14">
        <v>2.1513024544055199E-2</v>
      </c>
      <c r="M33" s="14">
        <v>4.1924737916122397E-2</v>
      </c>
      <c r="N33" s="14">
        <v>3.9925717602104401E-2</v>
      </c>
      <c r="O33" s="14"/>
      <c r="P33" s="14">
        <v>2.49430146233184E-2</v>
      </c>
      <c r="Q33" s="14">
        <v>2.4924803286401499E-2</v>
      </c>
      <c r="R33" s="14">
        <v>2.8328363336482799E-2</v>
      </c>
      <c r="S33" s="14">
        <v>1.8105142867299698E-2</v>
      </c>
      <c r="T33" s="14">
        <v>2.6536289271586199E-2</v>
      </c>
      <c r="U33" s="14"/>
      <c r="V33" s="14">
        <v>1.89378120023216E-2</v>
      </c>
      <c r="W33" s="14">
        <v>2.43754367341356E-2</v>
      </c>
      <c r="X33" s="14">
        <v>3.9538573273065099E-2</v>
      </c>
      <c r="Y33" s="14"/>
      <c r="Z33" s="14">
        <v>1.8259810834116E-2</v>
      </c>
      <c r="AA33" s="14">
        <v>2.8860594808030601E-2</v>
      </c>
      <c r="AB33" s="14"/>
      <c r="AC33" s="14">
        <v>4.33054843959697E-2</v>
      </c>
      <c r="AD33" s="14">
        <v>3.2303363992343702E-2</v>
      </c>
      <c r="AE33" s="14">
        <v>2.5154265130536601E-2</v>
      </c>
      <c r="AF33" s="14">
        <v>1.0328857626836699E-2</v>
      </c>
      <c r="AG33" s="14"/>
      <c r="AH33" s="14">
        <v>2.42513418857268E-2</v>
      </c>
      <c r="AI33" s="14">
        <v>2.6081122379298299E-2</v>
      </c>
      <c r="AJ33" s="14">
        <v>1.88798744809071E-2</v>
      </c>
      <c r="AK33" s="14">
        <v>6.7664978336743004E-3</v>
      </c>
      <c r="AL33" s="14"/>
      <c r="AM33" s="14">
        <v>1.47200129330439E-2</v>
      </c>
      <c r="AN33" s="14">
        <v>2.1313205476889301E-2</v>
      </c>
      <c r="AO33" s="14">
        <v>1.6139935254524E-2</v>
      </c>
      <c r="AP33" s="14">
        <v>2.03114853501946E-2</v>
      </c>
      <c r="AQ33" s="14"/>
      <c r="AR33" s="14">
        <v>2.4230338533042999E-2</v>
      </c>
      <c r="AS33" s="14">
        <v>1.46891960607677E-2</v>
      </c>
      <c r="AT33" s="14">
        <v>2.4284477640313801E-2</v>
      </c>
      <c r="AU33" s="14">
        <v>1.1520105251302299E-2</v>
      </c>
      <c r="AV33" s="14"/>
      <c r="AW33" s="14">
        <v>2.8310450595922802E-2</v>
      </c>
      <c r="AX33" s="14">
        <v>2.8424866903211599E-2</v>
      </c>
      <c r="AY33" s="14">
        <v>1.7217896912705501E-2</v>
      </c>
      <c r="AZ33" s="14">
        <v>1.7911629689054499E-2</v>
      </c>
      <c r="BA33" s="14"/>
      <c r="BB33" s="14">
        <v>1.1498853078999199E-2</v>
      </c>
      <c r="BC33" s="14">
        <v>1.0655262305688E-2</v>
      </c>
      <c r="BD33" s="14">
        <v>4.6428171391930603E-2</v>
      </c>
      <c r="BE33" s="14"/>
      <c r="BF33" s="14">
        <v>1.60893688521071E-2</v>
      </c>
      <c r="BG33" s="14">
        <v>3.4665032328619803E-2</v>
      </c>
      <c r="BH33" s="14">
        <v>1.7311900142254501E-2</v>
      </c>
      <c r="BI33" s="14"/>
      <c r="BJ33" s="14">
        <v>2.20351645415808E-2</v>
      </c>
      <c r="BK33" s="14">
        <v>1.6957457637575699E-2</v>
      </c>
      <c r="BL33" s="14">
        <v>2.46586207081783E-2</v>
      </c>
      <c r="BM33" s="14"/>
      <c r="BN33" s="14">
        <v>3.1480495973158398E-2</v>
      </c>
      <c r="BO33" s="14">
        <v>2.71995180991394E-2</v>
      </c>
      <c r="BP33" s="14">
        <v>0</v>
      </c>
      <c r="BQ33" s="14">
        <v>0</v>
      </c>
      <c r="BR33" s="14">
        <v>2.11636319879876E-2</v>
      </c>
      <c r="BS33" s="14">
        <v>1.22690679564694E-2</v>
      </c>
      <c r="BT33" s="14">
        <v>3.6361425880517002E-2</v>
      </c>
      <c r="BU33" s="14">
        <v>1.2217063031519201E-2</v>
      </c>
      <c r="BV33" s="14"/>
      <c r="BW33" s="14">
        <v>1.77935713777632E-2</v>
      </c>
      <c r="BX33" s="14">
        <v>2.8933932894673199E-2</v>
      </c>
      <c r="BY33" s="14"/>
      <c r="BZ33" s="14">
        <v>1.6855014706883099E-2</v>
      </c>
      <c r="CA33" s="14">
        <v>1.6663343747785799E-2</v>
      </c>
      <c r="CB33" s="14"/>
      <c r="CC33" s="14">
        <v>1.76785901017803E-2</v>
      </c>
      <c r="CD33" s="14">
        <v>1.5813195932467501E-2</v>
      </c>
    </row>
    <row r="34" spans="2:82" x14ac:dyDescent="0.25">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row>
    <row r="35" spans="2:82" x14ac:dyDescent="0.25">
      <c r="B35" s="6" t="s">
        <v>112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row>
    <row r="36" spans="2:82" x14ac:dyDescent="0.25">
      <c r="B36" s="24" t="s">
        <v>107</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row>
    <row r="37" spans="2:82" x14ac:dyDescent="0.25">
      <c r="B37" t="s">
        <v>101</v>
      </c>
      <c r="C37" s="14">
        <v>0.151756979103748</v>
      </c>
      <c r="D37" s="14">
        <v>0.14872199805258299</v>
      </c>
      <c r="E37" s="14">
        <v>0.154606545028589</v>
      </c>
      <c r="F37" s="14"/>
      <c r="G37" s="14">
        <v>0.163532383622052</v>
      </c>
      <c r="H37" s="14">
        <v>0.13001845819100799</v>
      </c>
      <c r="I37" s="14">
        <v>0.171708119683609</v>
      </c>
      <c r="J37" s="14"/>
      <c r="K37" s="14">
        <v>0.13890402912754701</v>
      </c>
      <c r="L37" s="14">
        <v>0.135789334553959</v>
      </c>
      <c r="M37" s="14">
        <v>0.16492084640045601</v>
      </c>
      <c r="N37" s="14">
        <v>0.18839835560204701</v>
      </c>
      <c r="O37" s="14"/>
      <c r="P37" s="14">
        <v>0.13522558772733501</v>
      </c>
      <c r="Q37" s="14">
        <v>0.146683360115266</v>
      </c>
      <c r="R37" s="14">
        <v>0.17598427202981801</v>
      </c>
      <c r="S37" s="14">
        <v>0.15388023684029001</v>
      </c>
      <c r="T37" s="14">
        <v>0.13366358587793001</v>
      </c>
      <c r="U37" s="14"/>
      <c r="V37" s="14">
        <v>0.15179229649770301</v>
      </c>
      <c r="W37" s="14">
        <v>0.176773269304043</v>
      </c>
      <c r="X37" s="14">
        <v>0.12437529693876399</v>
      </c>
      <c r="Y37" s="14"/>
      <c r="Z37" s="14">
        <v>0.15802790591837801</v>
      </c>
      <c r="AA37" s="14">
        <v>0.14631601408567499</v>
      </c>
      <c r="AB37" s="14"/>
      <c r="AC37" s="14">
        <v>0.15454993761351801</v>
      </c>
      <c r="AD37" s="14">
        <v>0.160229550337431</v>
      </c>
      <c r="AE37" s="14">
        <v>0.16626043982560099</v>
      </c>
      <c r="AF37" s="14">
        <v>0.13449817496001501</v>
      </c>
      <c r="AG37" s="14"/>
      <c r="AH37" s="14">
        <v>0.13648421233416899</v>
      </c>
      <c r="AI37" s="14">
        <v>0.15917305538842499</v>
      </c>
      <c r="AJ37" s="14">
        <v>0.15775481256539001</v>
      </c>
      <c r="AK37" s="14">
        <v>0.124634687182093</v>
      </c>
      <c r="AL37" s="14"/>
      <c r="AM37" s="14">
        <v>0.12763037159784499</v>
      </c>
      <c r="AN37" s="14">
        <v>0.159181252212166</v>
      </c>
      <c r="AO37" s="14">
        <v>0.162594291075596</v>
      </c>
      <c r="AP37" s="14">
        <v>0.156206411783606</v>
      </c>
      <c r="AQ37" s="14"/>
      <c r="AR37" s="14">
        <v>0.158473685745388</v>
      </c>
      <c r="AS37" s="14">
        <v>0.13296311325805801</v>
      </c>
      <c r="AT37" s="14">
        <v>0.176687227504778</v>
      </c>
      <c r="AU37" s="14">
        <v>0.12103392048268199</v>
      </c>
      <c r="AV37" s="14"/>
      <c r="AW37" s="14">
        <v>0.16694298645577199</v>
      </c>
      <c r="AX37" s="14">
        <v>0.15326168834458301</v>
      </c>
      <c r="AY37" s="14">
        <v>0.13738357591308401</v>
      </c>
      <c r="AZ37" s="14">
        <v>0.174121326621997</v>
      </c>
      <c r="BA37" s="14"/>
      <c r="BB37" s="14">
        <v>0.12533096248568101</v>
      </c>
      <c r="BC37" s="14">
        <v>0.154849814940106</v>
      </c>
      <c r="BD37" s="14">
        <v>0.13868398922083999</v>
      </c>
      <c r="BE37" s="14"/>
      <c r="BF37" s="14">
        <v>0.15230521814821801</v>
      </c>
      <c r="BG37" s="14">
        <v>0.14788637123982101</v>
      </c>
      <c r="BH37" s="14">
        <v>0.167074216399555</v>
      </c>
      <c r="BI37" s="14"/>
      <c r="BJ37" s="14">
        <v>0.149819080930297</v>
      </c>
      <c r="BK37" s="14">
        <v>0.18031576064487601</v>
      </c>
      <c r="BL37" s="14">
        <v>0.123426770393193</v>
      </c>
      <c r="BM37" s="14"/>
      <c r="BN37" s="14">
        <v>0.16162207233744699</v>
      </c>
      <c r="BO37" s="14">
        <v>0.155358075782625</v>
      </c>
      <c r="BP37" s="14">
        <v>0.119367938626547</v>
      </c>
      <c r="BQ37" s="14">
        <v>0.110091265030727</v>
      </c>
      <c r="BR37" s="14">
        <v>0.151835143216561</v>
      </c>
      <c r="BS37" s="14">
        <v>0.159891063517097</v>
      </c>
      <c r="BT37" s="14">
        <v>0.135079406905597</v>
      </c>
      <c r="BU37" s="14">
        <v>0.15093581306164899</v>
      </c>
      <c r="BV37" s="14"/>
      <c r="BW37" s="14">
        <v>0.13139708475992901</v>
      </c>
      <c r="BX37" s="14">
        <v>0.16832440601616699</v>
      </c>
      <c r="BY37" s="14"/>
      <c r="BZ37" s="14">
        <v>0.148097646452412</v>
      </c>
      <c r="CA37" s="14">
        <v>0.16122260120991599</v>
      </c>
      <c r="CB37" s="14"/>
      <c r="CC37" s="14">
        <v>0.15305076228758499</v>
      </c>
      <c r="CD37" s="14">
        <v>0.15339253375695</v>
      </c>
    </row>
    <row r="38" spans="2:82" x14ac:dyDescent="0.25">
      <c r="B38" t="s">
        <v>102</v>
      </c>
      <c r="C38" s="14">
        <v>0.82744362973749896</v>
      </c>
      <c r="D38" s="14">
        <v>0.83142722042075301</v>
      </c>
      <c r="E38" s="14">
        <v>0.82362467443243503</v>
      </c>
      <c r="F38" s="14"/>
      <c r="G38" s="14">
        <v>0.80557635741510702</v>
      </c>
      <c r="H38" s="14">
        <v>0.86106634429759599</v>
      </c>
      <c r="I38" s="14">
        <v>0.80390335665649604</v>
      </c>
      <c r="J38" s="14"/>
      <c r="K38" s="14">
        <v>0.84531856820103601</v>
      </c>
      <c r="L38" s="14">
        <v>0.85001418722060196</v>
      </c>
      <c r="M38" s="14">
        <v>0.80312208562078702</v>
      </c>
      <c r="N38" s="14">
        <v>0.78110731485788898</v>
      </c>
      <c r="O38" s="14"/>
      <c r="P38" s="14">
        <v>0.83988843763010101</v>
      </c>
      <c r="Q38" s="14">
        <v>0.82276852428041802</v>
      </c>
      <c r="R38" s="14">
        <v>0.80234801489456897</v>
      </c>
      <c r="S38" s="14">
        <v>0.83131354584948902</v>
      </c>
      <c r="T38" s="14">
        <v>0.84867070671300704</v>
      </c>
      <c r="U38" s="14"/>
      <c r="V38" s="14">
        <v>0.83358046268777497</v>
      </c>
      <c r="W38" s="14">
        <v>0.79915329174111605</v>
      </c>
      <c r="X38" s="14">
        <v>0.83853408191517098</v>
      </c>
      <c r="Y38" s="14"/>
      <c r="Z38" s="14">
        <v>0.82285778457300796</v>
      </c>
      <c r="AA38" s="14">
        <v>0.83142253490668105</v>
      </c>
      <c r="AB38" s="14"/>
      <c r="AC38" s="14">
        <v>0.80137042408636106</v>
      </c>
      <c r="AD38" s="14">
        <v>0.81965745072448704</v>
      </c>
      <c r="AE38" s="14">
        <v>0.80880681078379901</v>
      </c>
      <c r="AF38" s="14">
        <v>0.85526518127586504</v>
      </c>
      <c r="AG38" s="14"/>
      <c r="AH38" s="14">
        <v>0.83926488870920601</v>
      </c>
      <c r="AI38" s="14">
        <v>0.82102638265425598</v>
      </c>
      <c r="AJ38" s="14">
        <v>0.825258946160773</v>
      </c>
      <c r="AK38" s="14">
        <v>0.86515218754495404</v>
      </c>
      <c r="AL38" s="14"/>
      <c r="AM38" s="14">
        <v>0.86370200617188997</v>
      </c>
      <c r="AN38" s="14">
        <v>0.82364463734759197</v>
      </c>
      <c r="AO38" s="14">
        <v>0.82488811054847599</v>
      </c>
      <c r="AP38" s="14">
        <v>0.82370658392420304</v>
      </c>
      <c r="AQ38" s="14"/>
      <c r="AR38" s="14">
        <v>0.81736980013336302</v>
      </c>
      <c r="AS38" s="14">
        <v>0.85578207039635101</v>
      </c>
      <c r="AT38" s="14">
        <v>0.80529459568009898</v>
      </c>
      <c r="AU38" s="14">
        <v>0.86772577070651202</v>
      </c>
      <c r="AV38" s="14"/>
      <c r="AW38" s="14">
        <v>0.80946376630160699</v>
      </c>
      <c r="AX38" s="14">
        <v>0.82491404956690295</v>
      </c>
      <c r="AY38" s="14">
        <v>0.84704734449716501</v>
      </c>
      <c r="AZ38" s="14">
        <v>0.78985205797449098</v>
      </c>
      <c r="BA38" s="14"/>
      <c r="BB38" s="14">
        <v>0.86614769931576396</v>
      </c>
      <c r="BC38" s="14">
        <v>0.83472716778786604</v>
      </c>
      <c r="BD38" s="14">
        <v>0.83369199062271804</v>
      </c>
      <c r="BE38" s="14"/>
      <c r="BF38" s="14">
        <v>0.83480402402448195</v>
      </c>
      <c r="BG38" s="14">
        <v>0.81963671953886896</v>
      </c>
      <c r="BH38" s="14">
        <v>0.81810686872508998</v>
      </c>
      <c r="BI38" s="14"/>
      <c r="BJ38" s="14">
        <v>0.83133362404681799</v>
      </c>
      <c r="BK38" s="14">
        <v>0.80094219521299603</v>
      </c>
      <c r="BL38" s="14">
        <v>0.86694873395857597</v>
      </c>
      <c r="BM38" s="14"/>
      <c r="BN38" s="14">
        <v>0.81753976717548105</v>
      </c>
      <c r="BO38" s="14">
        <v>0.82916070028442801</v>
      </c>
      <c r="BP38" s="14">
        <v>0.864825537679621</v>
      </c>
      <c r="BQ38" s="14">
        <v>0.84107132184879096</v>
      </c>
      <c r="BR38" s="14">
        <v>0.82290964110536402</v>
      </c>
      <c r="BS38" s="14">
        <v>0.82798553827856702</v>
      </c>
      <c r="BT38" s="14">
        <v>0.84707994481787896</v>
      </c>
      <c r="BU38" s="14">
        <v>0.83724068614779401</v>
      </c>
      <c r="BV38" s="14"/>
      <c r="BW38" s="14">
        <v>0.86310796881447005</v>
      </c>
      <c r="BX38" s="14">
        <v>0.79842253949707798</v>
      </c>
      <c r="BY38" s="14"/>
      <c r="BZ38" s="14">
        <v>0.83796876613249105</v>
      </c>
      <c r="CA38" s="14">
        <v>0.82350019451596601</v>
      </c>
      <c r="CB38" s="14"/>
      <c r="CC38" s="14">
        <v>0.82734523979774399</v>
      </c>
      <c r="CD38" s="14">
        <v>0.83769046912220702</v>
      </c>
    </row>
    <row r="39" spans="2:82" x14ac:dyDescent="0.25">
      <c r="B39" t="s">
        <v>103</v>
      </c>
      <c r="C39" s="14">
        <v>2.0799391158752598E-2</v>
      </c>
      <c r="D39" s="14">
        <v>1.9850781526664599E-2</v>
      </c>
      <c r="E39" s="14">
        <v>2.1768780538976198E-2</v>
      </c>
      <c r="F39" s="14"/>
      <c r="G39" s="14">
        <v>3.0891258962841402E-2</v>
      </c>
      <c r="H39" s="14">
        <v>8.9151975113970407E-3</v>
      </c>
      <c r="I39" s="14">
        <v>2.4388523659894398E-2</v>
      </c>
      <c r="J39" s="14"/>
      <c r="K39" s="14">
        <v>1.57774026714174E-2</v>
      </c>
      <c r="L39" s="14">
        <v>1.41964782254389E-2</v>
      </c>
      <c r="M39" s="14">
        <v>3.1957067978757303E-2</v>
      </c>
      <c r="N39" s="14">
        <v>3.04943295400644E-2</v>
      </c>
      <c r="O39" s="14"/>
      <c r="P39" s="14">
        <v>2.4885974642564E-2</v>
      </c>
      <c r="Q39" s="14">
        <v>3.0548115604315699E-2</v>
      </c>
      <c r="R39" s="14">
        <v>2.1667713075613E-2</v>
      </c>
      <c r="S39" s="14">
        <v>1.4806217310221199E-2</v>
      </c>
      <c r="T39" s="14">
        <v>1.76657074090634E-2</v>
      </c>
      <c r="U39" s="14"/>
      <c r="V39" s="14">
        <v>1.46272408145218E-2</v>
      </c>
      <c r="W39" s="14">
        <v>2.4073438954840602E-2</v>
      </c>
      <c r="X39" s="14">
        <v>3.70906211460654E-2</v>
      </c>
      <c r="Y39" s="14"/>
      <c r="Z39" s="14">
        <v>1.9114309508613401E-2</v>
      </c>
      <c r="AA39" s="14">
        <v>2.22614510076437E-2</v>
      </c>
      <c r="AB39" s="14"/>
      <c r="AC39" s="14">
        <v>4.4079638300120599E-2</v>
      </c>
      <c r="AD39" s="14">
        <v>2.0112998938081699E-2</v>
      </c>
      <c r="AE39" s="14">
        <v>2.4932749390600702E-2</v>
      </c>
      <c r="AF39" s="14">
        <v>1.0236643764119599E-2</v>
      </c>
      <c r="AG39" s="14"/>
      <c r="AH39" s="14">
        <v>2.4250898956625098E-2</v>
      </c>
      <c r="AI39" s="14">
        <v>1.9800561957318202E-2</v>
      </c>
      <c r="AJ39" s="14">
        <v>1.6986241273836099E-2</v>
      </c>
      <c r="AK39" s="14">
        <v>1.0213125272953E-2</v>
      </c>
      <c r="AL39" s="14"/>
      <c r="AM39" s="14">
        <v>8.6676222302648903E-3</v>
      </c>
      <c r="AN39" s="14">
        <v>1.7174110440241499E-2</v>
      </c>
      <c r="AO39" s="14">
        <v>1.25175983759285E-2</v>
      </c>
      <c r="AP39" s="14">
        <v>2.00870042921905E-2</v>
      </c>
      <c r="AQ39" s="14"/>
      <c r="AR39" s="14">
        <v>2.41565141212489E-2</v>
      </c>
      <c r="AS39" s="14">
        <v>1.12548163455905E-2</v>
      </c>
      <c r="AT39" s="14">
        <v>1.80181768151234E-2</v>
      </c>
      <c r="AU39" s="14">
        <v>1.1240308810806199E-2</v>
      </c>
      <c r="AV39" s="14"/>
      <c r="AW39" s="14">
        <v>2.3593247242620401E-2</v>
      </c>
      <c r="AX39" s="14">
        <v>2.1824262088513499E-2</v>
      </c>
      <c r="AY39" s="14">
        <v>1.55690795897503E-2</v>
      </c>
      <c r="AZ39" s="14">
        <v>3.6026615403512499E-2</v>
      </c>
      <c r="BA39" s="14"/>
      <c r="BB39" s="14">
        <v>8.5213381985557307E-3</v>
      </c>
      <c r="BC39" s="14">
        <v>1.0423017272028301E-2</v>
      </c>
      <c r="BD39" s="14">
        <v>2.7624020156441699E-2</v>
      </c>
      <c r="BE39" s="14"/>
      <c r="BF39" s="14">
        <v>1.28907578272997E-2</v>
      </c>
      <c r="BG39" s="14">
        <v>3.2476909221310503E-2</v>
      </c>
      <c r="BH39" s="14">
        <v>1.48189148753543E-2</v>
      </c>
      <c r="BI39" s="14"/>
      <c r="BJ39" s="14">
        <v>1.88472950228856E-2</v>
      </c>
      <c r="BK39" s="14">
        <v>1.8742044142127899E-2</v>
      </c>
      <c r="BL39" s="14">
        <v>9.6244956482303308E-3</v>
      </c>
      <c r="BM39" s="14"/>
      <c r="BN39" s="14">
        <v>2.0838160487071999E-2</v>
      </c>
      <c r="BO39" s="14">
        <v>1.54812239329474E-2</v>
      </c>
      <c r="BP39" s="14">
        <v>1.58065236938317E-2</v>
      </c>
      <c r="BQ39" s="14">
        <v>4.8837413120481898E-2</v>
      </c>
      <c r="BR39" s="14">
        <v>2.52552156780756E-2</v>
      </c>
      <c r="BS39" s="14">
        <v>1.21233982043363E-2</v>
      </c>
      <c r="BT39" s="14">
        <v>1.7840648276523999E-2</v>
      </c>
      <c r="BU39" s="14">
        <v>1.1823500790556401E-2</v>
      </c>
      <c r="BV39" s="14"/>
      <c r="BW39" s="14">
        <v>5.4949464256013802E-3</v>
      </c>
      <c r="BX39" s="14">
        <v>3.3253054486755099E-2</v>
      </c>
      <c r="BY39" s="14"/>
      <c r="BZ39" s="14">
        <v>1.39335874150966E-2</v>
      </c>
      <c r="CA39" s="14">
        <v>1.52772042741172E-2</v>
      </c>
      <c r="CB39" s="14"/>
      <c r="CC39" s="14">
        <v>1.9603997914671101E-2</v>
      </c>
      <c r="CD39" s="14">
        <v>8.9169971208430104E-3</v>
      </c>
    </row>
    <row r="40" spans="2:82" x14ac:dyDescent="0.25">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row>
    <row r="41" spans="2:82" x14ac:dyDescent="0.25">
      <c r="B41" s="6" t="s">
        <v>113</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row>
    <row r="42" spans="2:82" x14ac:dyDescent="0.25">
      <c r="B42" s="24" t="s">
        <v>107</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row>
    <row r="43" spans="2:82" x14ac:dyDescent="0.25">
      <c r="B43" t="s">
        <v>101</v>
      </c>
      <c r="C43" s="14">
        <v>0.92908252920637302</v>
      </c>
      <c r="D43" s="14">
        <v>0.92405228285927798</v>
      </c>
      <c r="E43" s="14">
        <v>0.93404192496664695</v>
      </c>
      <c r="F43" s="14"/>
      <c r="G43" s="14">
        <v>0.92186102036250095</v>
      </c>
      <c r="H43" s="14">
        <v>0.94008437438803405</v>
      </c>
      <c r="I43" s="14">
        <v>0.92151240568995196</v>
      </c>
      <c r="J43" s="14"/>
      <c r="K43" s="14">
        <v>0.93908038699462903</v>
      </c>
      <c r="L43" s="14">
        <v>0.93919585881392698</v>
      </c>
      <c r="M43" s="14">
        <v>0.93916837401831099</v>
      </c>
      <c r="N43" s="14">
        <v>0.89143083471838702</v>
      </c>
      <c r="O43" s="14"/>
      <c r="P43" s="14">
        <v>0.94287648278923197</v>
      </c>
      <c r="Q43" s="14">
        <v>0.93746587363124601</v>
      </c>
      <c r="R43" s="14">
        <v>0.90891229911409599</v>
      </c>
      <c r="S43" s="14">
        <v>0.93706495303395598</v>
      </c>
      <c r="T43" s="14">
        <v>0.92297105258483603</v>
      </c>
      <c r="U43" s="14"/>
      <c r="V43" s="14">
        <v>0.93076449748666801</v>
      </c>
      <c r="W43" s="14">
        <v>0.94418473935547098</v>
      </c>
      <c r="X43" s="14">
        <v>0.90720891871116405</v>
      </c>
      <c r="Y43" s="14"/>
      <c r="Z43" s="14">
        <v>0.93558507564634297</v>
      </c>
      <c r="AA43" s="14">
        <v>0.92344059959148295</v>
      </c>
      <c r="AB43" s="14"/>
      <c r="AC43" s="14">
        <v>0.91249712854615905</v>
      </c>
      <c r="AD43" s="14">
        <v>0.90978578897030005</v>
      </c>
      <c r="AE43" s="14">
        <v>0.92667187239516302</v>
      </c>
      <c r="AF43" s="14">
        <v>0.95393604394217502</v>
      </c>
      <c r="AG43" s="14"/>
      <c r="AH43" s="14">
        <v>0.92670390375018097</v>
      </c>
      <c r="AI43" s="14">
        <v>0.92660589328176801</v>
      </c>
      <c r="AJ43" s="14">
        <v>0.94019892415637696</v>
      </c>
      <c r="AK43" s="14">
        <v>0.93042020148458604</v>
      </c>
      <c r="AL43" s="14"/>
      <c r="AM43" s="14">
        <v>0.94610829448969902</v>
      </c>
      <c r="AN43" s="14">
        <v>0.93955590729538596</v>
      </c>
      <c r="AO43" s="14">
        <v>0.91035349960907297</v>
      </c>
      <c r="AP43" s="14">
        <v>0.93663829766006601</v>
      </c>
      <c r="AQ43" s="14"/>
      <c r="AR43" s="14">
        <v>0.93057332036255902</v>
      </c>
      <c r="AS43" s="14">
        <v>0.95136770343213195</v>
      </c>
      <c r="AT43" s="14">
        <v>0.91485391161444096</v>
      </c>
      <c r="AU43" s="14">
        <v>0.93014209099001299</v>
      </c>
      <c r="AV43" s="14"/>
      <c r="AW43" s="14">
        <v>0.92623730715827401</v>
      </c>
      <c r="AX43" s="14">
        <v>0.93561988591026102</v>
      </c>
      <c r="AY43" s="14">
        <v>0.92507719067356198</v>
      </c>
      <c r="AZ43" s="14">
        <v>0.91895671736926898</v>
      </c>
      <c r="BA43" s="14"/>
      <c r="BB43" s="14">
        <v>0.95062380368788502</v>
      </c>
      <c r="BC43" s="14">
        <v>0.89283787996896302</v>
      </c>
      <c r="BD43" s="14">
        <v>0.962874005064982</v>
      </c>
      <c r="BE43" s="14"/>
      <c r="BF43" s="14">
        <v>0.934899441497683</v>
      </c>
      <c r="BG43" s="14">
        <v>0.92609756749164496</v>
      </c>
      <c r="BH43" s="14">
        <v>0.92586606777582403</v>
      </c>
      <c r="BI43" s="14"/>
      <c r="BJ43" s="14">
        <v>0.92610701356019498</v>
      </c>
      <c r="BK43" s="14">
        <v>0.93346936824108395</v>
      </c>
      <c r="BL43" s="14">
        <v>0.94551399143895098</v>
      </c>
      <c r="BM43" s="14"/>
      <c r="BN43" s="14">
        <v>0.92602777274150105</v>
      </c>
      <c r="BO43" s="14">
        <v>0.88768795386729304</v>
      </c>
      <c r="BP43" s="14">
        <v>0.96766942406424505</v>
      </c>
      <c r="BQ43" s="14">
        <v>0.91413071688652703</v>
      </c>
      <c r="BR43" s="14">
        <v>0.92363531703261303</v>
      </c>
      <c r="BS43" s="14">
        <v>0.95081573941086905</v>
      </c>
      <c r="BT43" s="14">
        <v>0.95493090293570304</v>
      </c>
      <c r="BU43" s="14">
        <v>0.92773170167846097</v>
      </c>
      <c r="BV43" s="14"/>
      <c r="BW43" s="14">
        <v>0.93773007008155596</v>
      </c>
      <c r="BX43" s="14">
        <v>0.92204577847464697</v>
      </c>
      <c r="BY43" s="14"/>
      <c r="BZ43" s="14">
        <v>0.94081375402783796</v>
      </c>
      <c r="CA43" s="14">
        <v>0.92323155074373398</v>
      </c>
      <c r="CB43" s="14"/>
      <c r="CC43" s="14">
        <v>0.93226453581257795</v>
      </c>
      <c r="CD43" s="14">
        <v>0.93578126381498195</v>
      </c>
    </row>
    <row r="44" spans="2:82" x14ac:dyDescent="0.25">
      <c r="B44" t="s">
        <v>102</v>
      </c>
      <c r="C44" s="14">
        <v>5.3970486186130699E-2</v>
      </c>
      <c r="D44" s="14">
        <v>5.7010815144144397E-2</v>
      </c>
      <c r="E44" s="14">
        <v>5.0984076804788198E-2</v>
      </c>
      <c r="F44" s="14"/>
      <c r="G44" s="14">
        <v>6.07360834334904E-2</v>
      </c>
      <c r="H44" s="14">
        <v>4.5978333249836002E-2</v>
      </c>
      <c r="I44" s="14">
        <v>5.6426663953223197E-2</v>
      </c>
      <c r="J44" s="14"/>
      <c r="K44" s="14">
        <v>5.0715280779442297E-2</v>
      </c>
      <c r="L44" s="14">
        <v>4.83368965890685E-2</v>
      </c>
      <c r="M44" s="14">
        <v>4.7973824399942001E-2</v>
      </c>
      <c r="N44" s="14">
        <v>7.1008887335566498E-2</v>
      </c>
      <c r="O44" s="14"/>
      <c r="P44" s="14">
        <v>4.29328802795731E-2</v>
      </c>
      <c r="Q44" s="14">
        <v>5.0207376107347997E-2</v>
      </c>
      <c r="R44" s="14">
        <v>6.9307915430508599E-2</v>
      </c>
      <c r="S44" s="14">
        <v>4.8084176447925203E-2</v>
      </c>
      <c r="T44" s="14">
        <v>5.62887719665962E-2</v>
      </c>
      <c r="U44" s="14"/>
      <c r="V44" s="14">
        <v>5.2841844153798098E-2</v>
      </c>
      <c r="W44" s="14">
        <v>4.8491540609653203E-2</v>
      </c>
      <c r="X44" s="14">
        <v>6.3574203768883994E-2</v>
      </c>
      <c r="Y44" s="14"/>
      <c r="Z44" s="14">
        <v>5.1597741881975002E-2</v>
      </c>
      <c r="AA44" s="14">
        <v>5.6029196028769199E-2</v>
      </c>
      <c r="AB44" s="14"/>
      <c r="AC44" s="14">
        <v>5.4979821101790699E-2</v>
      </c>
      <c r="AD44" s="14">
        <v>6.79975089325765E-2</v>
      </c>
      <c r="AE44" s="14">
        <v>6.0925142483427501E-2</v>
      </c>
      <c r="AF44" s="14">
        <v>3.4214615864374603E-2</v>
      </c>
      <c r="AG44" s="14"/>
      <c r="AH44" s="14">
        <v>4.2426417718009202E-2</v>
      </c>
      <c r="AI44" s="14">
        <v>5.9373979259778401E-2</v>
      </c>
      <c r="AJ44" s="14">
        <v>4.6851962472641999E-2</v>
      </c>
      <c r="AK44" s="14">
        <v>5.5582821917631899E-2</v>
      </c>
      <c r="AL44" s="14"/>
      <c r="AM44" s="14">
        <v>4.1852105348877899E-2</v>
      </c>
      <c r="AN44" s="14">
        <v>5.1843437741022902E-2</v>
      </c>
      <c r="AO44" s="14">
        <v>7.0564697014290703E-2</v>
      </c>
      <c r="AP44" s="14">
        <v>5.3239343898098701E-2</v>
      </c>
      <c r="AQ44" s="14"/>
      <c r="AR44" s="14">
        <v>5.2147051517878497E-2</v>
      </c>
      <c r="AS44" s="14">
        <v>4.0563318885590699E-2</v>
      </c>
      <c r="AT44" s="14">
        <v>7.3044380900241401E-2</v>
      </c>
      <c r="AU44" s="14">
        <v>5.2250280111875699E-2</v>
      </c>
      <c r="AV44" s="14"/>
      <c r="AW44" s="14">
        <v>5.2170369283713297E-2</v>
      </c>
      <c r="AX44" s="14">
        <v>5.1601935110368598E-2</v>
      </c>
      <c r="AY44" s="14">
        <v>5.6295440930027502E-2</v>
      </c>
      <c r="AZ44" s="14">
        <v>6.2949756010211397E-2</v>
      </c>
      <c r="BA44" s="14"/>
      <c r="BB44" s="14">
        <v>4.08119929376475E-2</v>
      </c>
      <c r="BC44" s="14">
        <v>8.0511284366521996E-2</v>
      </c>
      <c r="BD44" s="14">
        <v>9.3238359458759999E-3</v>
      </c>
      <c r="BE44" s="14"/>
      <c r="BF44" s="14">
        <v>5.1151042770598898E-2</v>
      </c>
      <c r="BG44" s="14">
        <v>5.55605786153376E-2</v>
      </c>
      <c r="BH44" s="14">
        <v>5.9126240933672899E-2</v>
      </c>
      <c r="BI44" s="14"/>
      <c r="BJ44" s="14">
        <v>5.6987403650583503E-2</v>
      </c>
      <c r="BK44" s="14">
        <v>5.9017660737434301E-2</v>
      </c>
      <c r="BL44" s="14">
        <v>3.47187876086094E-2</v>
      </c>
      <c r="BM44" s="14"/>
      <c r="BN44" s="14">
        <v>5.9902343418685298E-2</v>
      </c>
      <c r="BO44" s="14">
        <v>6.9830633654535706E-2</v>
      </c>
      <c r="BP44" s="14">
        <v>3.2330575935755203E-2</v>
      </c>
      <c r="BQ44" s="14">
        <v>8.5869283113472694E-2</v>
      </c>
      <c r="BR44" s="14">
        <v>5.5359326776669597E-2</v>
      </c>
      <c r="BS44" s="14">
        <v>3.8938901809235198E-2</v>
      </c>
      <c r="BT44" s="14">
        <v>4.5069097064297001E-2</v>
      </c>
      <c r="BU44" s="14">
        <v>7.2268298321539096E-2</v>
      </c>
      <c r="BV44" s="14"/>
      <c r="BW44" s="14">
        <v>5.2234016448034402E-2</v>
      </c>
      <c r="BX44" s="14">
        <v>5.5383501154957E-2</v>
      </c>
      <c r="BY44" s="14"/>
      <c r="BZ44" s="14">
        <v>5.0388512461497302E-2</v>
      </c>
      <c r="CA44" s="14">
        <v>6.1474717576544803E-2</v>
      </c>
      <c r="CB44" s="14"/>
      <c r="CC44" s="14">
        <v>5.7345747708132298E-2</v>
      </c>
      <c r="CD44" s="14">
        <v>5.1875093348609499E-2</v>
      </c>
    </row>
    <row r="45" spans="2:82" x14ac:dyDescent="0.25">
      <c r="B45" t="s">
        <v>103</v>
      </c>
      <c r="C45" s="14">
        <v>1.69469846074961E-2</v>
      </c>
      <c r="D45" s="14">
        <v>1.8936901996577798E-2</v>
      </c>
      <c r="E45" s="14">
        <v>1.4973998228564499E-2</v>
      </c>
      <c r="F45" s="14"/>
      <c r="G45" s="14">
        <v>1.74028962040087E-2</v>
      </c>
      <c r="H45" s="14">
        <v>1.393729236213E-2</v>
      </c>
      <c r="I45" s="14">
        <v>2.2060930356825301E-2</v>
      </c>
      <c r="J45" s="14"/>
      <c r="K45" s="14">
        <v>1.02043322259283E-2</v>
      </c>
      <c r="L45" s="14">
        <v>1.2467244597004899E-2</v>
      </c>
      <c r="M45" s="14">
        <v>1.2857801581747401E-2</v>
      </c>
      <c r="N45" s="14">
        <v>3.7560277946046598E-2</v>
      </c>
      <c r="O45" s="14"/>
      <c r="P45" s="14">
        <v>1.4190636931194401E-2</v>
      </c>
      <c r="Q45" s="14">
        <v>1.23267502614059E-2</v>
      </c>
      <c r="R45" s="14">
        <v>2.17797854553952E-2</v>
      </c>
      <c r="S45" s="14">
        <v>1.48508705181182E-2</v>
      </c>
      <c r="T45" s="14">
        <v>2.0740175448567402E-2</v>
      </c>
      <c r="U45" s="14"/>
      <c r="V45" s="14">
        <v>1.6393658359533599E-2</v>
      </c>
      <c r="W45" s="14">
        <v>7.3237200348759196E-3</v>
      </c>
      <c r="X45" s="14">
        <v>2.92168775199525E-2</v>
      </c>
      <c r="Y45" s="14"/>
      <c r="Z45" s="14">
        <v>1.28171824716821E-2</v>
      </c>
      <c r="AA45" s="14">
        <v>2.0530204379748299E-2</v>
      </c>
      <c r="AB45" s="14"/>
      <c r="AC45" s="14">
        <v>3.2523050352049901E-2</v>
      </c>
      <c r="AD45" s="14">
        <v>2.2216702097123401E-2</v>
      </c>
      <c r="AE45" s="14">
        <v>1.2402985121409501E-2</v>
      </c>
      <c r="AF45" s="14">
        <v>1.18493401934507E-2</v>
      </c>
      <c r="AG45" s="14"/>
      <c r="AH45" s="14">
        <v>3.0869678531810201E-2</v>
      </c>
      <c r="AI45" s="14">
        <v>1.40201274584538E-2</v>
      </c>
      <c r="AJ45" s="14">
        <v>1.2949113370981201E-2</v>
      </c>
      <c r="AK45" s="14">
        <v>1.3996976597782399E-2</v>
      </c>
      <c r="AL45" s="14"/>
      <c r="AM45" s="14">
        <v>1.2039600161423299E-2</v>
      </c>
      <c r="AN45" s="14">
        <v>8.6006549635910205E-3</v>
      </c>
      <c r="AO45" s="14">
        <v>1.90818033766364E-2</v>
      </c>
      <c r="AP45" s="14">
        <v>1.0122358441835601E-2</v>
      </c>
      <c r="AQ45" s="14"/>
      <c r="AR45" s="14">
        <v>1.7279628119562299E-2</v>
      </c>
      <c r="AS45" s="14">
        <v>8.0689776822773698E-3</v>
      </c>
      <c r="AT45" s="14">
        <v>1.2101707485317499E-2</v>
      </c>
      <c r="AU45" s="14">
        <v>1.7607628898111301E-2</v>
      </c>
      <c r="AV45" s="14"/>
      <c r="AW45" s="14">
        <v>2.15923235580129E-2</v>
      </c>
      <c r="AX45" s="14">
        <v>1.27781789793704E-2</v>
      </c>
      <c r="AY45" s="14">
        <v>1.8627368396410299E-2</v>
      </c>
      <c r="AZ45" s="14">
        <v>1.8093526620519999E-2</v>
      </c>
      <c r="BA45" s="14"/>
      <c r="BB45" s="14">
        <v>8.5642033744672604E-3</v>
      </c>
      <c r="BC45" s="14">
        <v>2.6650835664514601E-2</v>
      </c>
      <c r="BD45" s="14">
        <v>2.7802158989142001E-2</v>
      </c>
      <c r="BE45" s="14"/>
      <c r="BF45" s="14">
        <v>1.39495157317181E-2</v>
      </c>
      <c r="BG45" s="14">
        <v>1.8341853893017599E-2</v>
      </c>
      <c r="BH45" s="14">
        <v>1.5007691290503E-2</v>
      </c>
      <c r="BI45" s="14"/>
      <c r="BJ45" s="14">
        <v>1.69055827892216E-2</v>
      </c>
      <c r="BK45" s="14">
        <v>7.5129710214821097E-3</v>
      </c>
      <c r="BL45" s="14">
        <v>1.9767220952439699E-2</v>
      </c>
      <c r="BM45" s="14"/>
      <c r="BN45" s="14">
        <v>1.4069883839813601E-2</v>
      </c>
      <c r="BO45" s="14">
        <v>4.24814124781712E-2</v>
      </c>
      <c r="BP45" s="14">
        <v>0</v>
      </c>
      <c r="BQ45" s="14">
        <v>0</v>
      </c>
      <c r="BR45" s="14">
        <v>2.1005356190717799E-2</v>
      </c>
      <c r="BS45" s="14">
        <v>1.0245358779895899E-2</v>
      </c>
      <c r="BT45" s="14">
        <v>0</v>
      </c>
      <c r="BU45" s="14">
        <v>0</v>
      </c>
      <c r="BV45" s="14"/>
      <c r="BW45" s="14">
        <v>1.003591347041E-2</v>
      </c>
      <c r="BX45" s="14">
        <v>2.25707203703958E-2</v>
      </c>
      <c r="BY45" s="14"/>
      <c r="BZ45" s="14">
        <v>8.7977335106648007E-3</v>
      </c>
      <c r="CA45" s="14">
        <v>1.5293731679721201E-2</v>
      </c>
      <c r="CB45" s="14"/>
      <c r="CC45" s="14">
        <v>1.03897164792896E-2</v>
      </c>
      <c r="CD45" s="14">
        <v>1.2343642836408601E-2</v>
      </c>
    </row>
    <row r="46" spans="2:82" x14ac:dyDescent="0.25">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row>
    <row r="47" spans="2:82" x14ac:dyDescent="0.25">
      <c r="B47" s="6" t="s">
        <v>114</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row>
    <row r="48" spans="2:82" x14ac:dyDescent="0.25">
      <c r="B48" s="24" t="s">
        <v>107</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row>
    <row r="49" spans="2:82" x14ac:dyDescent="0.25">
      <c r="B49" t="s">
        <v>101</v>
      </c>
      <c r="C49" s="14">
        <v>0.41957621887636298</v>
      </c>
      <c r="D49" s="14">
        <v>0.429467669575684</v>
      </c>
      <c r="E49" s="14">
        <v>0.40976691963706602</v>
      </c>
      <c r="F49" s="14"/>
      <c r="G49" s="14">
        <v>0.43255604749761201</v>
      </c>
      <c r="H49" s="14">
        <v>0.40187843462866502</v>
      </c>
      <c r="I49" s="14">
        <v>0.42902392501832698</v>
      </c>
      <c r="J49" s="14"/>
      <c r="K49" s="14">
        <v>0.401264467037239</v>
      </c>
      <c r="L49" s="14">
        <v>0.42099148395957697</v>
      </c>
      <c r="M49" s="14">
        <v>0.41325219713532302</v>
      </c>
      <c r="N49" s="14">
        <v>0.46051473271225701</v>
      </c>
      <c r="O49" s="14"/>
      <c r="P49" s="14">
        <v>0.38469874811646099</v>
      </c>
      <c r="Q49" s="14">
        <v>0.39124941858406997</v>
      </c>
      <c r="R49" s="14">
        <v>0.43017909466127202</v>
      </c>
      <c r="S49" s="14">
        <v>0.44157544749017902</v>
      </c>
      <c r="T49" s="14">
        <v>0.42183000239247598</v>
      </c>
      <c r="U49" s="14"/>
      <c r="V49" s="14">
        <v>0.43019402921116601</v>
      </c>
      <c r="W49" s="14">
        <v>0.45642103257215499</v>
      </c>
      <c r="X49" s="14">
        <v>0.34525027825524002</v>
      </c>
      <c r="Y49" s="14"/>
      <c r="Z49" s="14">
        <v>0.43257544843142898</v>
      </c>
      <c r="AA49" s="14">
        <v>0.408297446956077</v>
      </c>
      <c r="AB49" s="14"/>
      <c r="AC49" s="14">
        <v>0.41074504637088999</v>
      </c>
      <c r="AD49" s="14">
        <v>0.42534499860981401</v>
      </c>
      <c r="AE49" s="14">
        <v>0.42844372522952701</v>
      </c>
      <c r="AF49" s="14">
        <v>0.41999931890518299</v>
      </c>
      <c r="AG49" s="14"/>
      <c r="AH49" s="14">
        <v>0.388203676087712</v>
      </c>
      <c r="AI49" s="14">
        <v>0.42365821354551397</v>
      </c>
      <c r="AJ49" s="14">
        <v>0.429710590754947</v>
      </c>
      <c r="AK49" s="14">
        <v>0.411219143580971</v>
      </c>
      <c r="AL49" s="14"/>
      <c r="AM49" s="14">
        <v>0.389737322457264</v>
      </c>
      <c r="AN49" s="14">
        <v>0.39294559818642899</v>
      </c>
      <c r="AO49" s="14">
        <v>0.428375775331713</v>
      </c>
      <c r="AP49" s="14">
        <v>0.44093625370477202</v>
      </c>
      <c r="AQ49" s="14"/>
      <c r="AR49" s="14">
        <v>0.406458794345327</v>
      </c>
      <c r="AS49" s="14">
        <v>0.42073915253326499</v>
      </c>
      <c r="AT49" s="14">
        <v>0.42816336427503199</v>
      </c>
      <c r="AU49" s="14">
        <v>0.41101052807281402</v>
      </c>
      <c r="AV49" s="14"/>
      <c r="AW49" s="14">
        <v>0.40306052647477503</v>
      </c>
      <c r="AX49" s="14">
        <v>0.41258894901368598</v>
      </c>
      <c r="AY49" s="14">
        <v>0.43875695885002303</v>
      </c>
      <c r="AZ49" s="14">
        <v>0.41075929347889201</v>
      </c>
      <c r="BA49" s="14"/>
      <c r="BB49" s="14">
        <v>0.41424428910655298</v>
      </c>
      <c r="BC49" s="14">
        <v>0.401893392063008</v>
      </c>
      <c r="BD49" s="14">
        <v>0.29595502992662998</v>
      </c>
      <c r="BE49" s="14"/>
      <c r="BF49" s="14">
        <v>0.43085915884160397</v>
      </c>
      <c r="BG49" s="14">
        <v>0.40831713646485701</v>
      </c>
      <c r="BH49" s="14">
        <v>0.42632668811644198</v>
      </c>
      <c r="BI49" s="14"/>
      <c r="BJ49" s="14">
        <v>0.408395543764838</v>
      </c>
      <c r="BK49" s="14">
        <v>0.46574407392071199</v>
      </c>
      <c r="BL49" s="14">
        <v>0.36036818574572499</v>
      </c>
      <c r="BM49" s="14"/>
      <c r="BN49" s="14">
        <v>0.39854851322088197</v>
      </c>
      <c r="BO49" s="14">
        <v>0.47097113072559399</v>
      </c>
      <c r="BP49" s="14">
        <v>0.41592240386211299</v>
      </c>
      <c r="BQ49" s="14">
        <v>0.307380556501823</v>
      </c>
      <c r="BR49" s="14">
        <v>0.369089710520906</v>
      </c>
      <c r="BS49" s="14">
        <v>0.44657219615027</v>
      </c>
      <c r="BT49" s="14">
        <v>0.41359158287041298</v>
      </c>
      <c r="BU49" s="14">
        <v>0.41424019766387099</v>
      </c>
      <c r="BV49" s="14"/>
      <c r="BW49" s="14">
        <v>0.39586459362357901</v>
      </c>
      <c r="BX49" s="14">
        <v>0.43887104485709899</v>
      </c>
      <c r="BY49" s="14"/>
      <c r="BZ49" s="14">
        <v>0.42124663090322101</v>
      </c>
      <c r="CA49" s="14">
        <v>0.42966865708832902</v>
      </c>
      <c r="CB49" s="14"/>
      <c r="CC49" s="14">
        <v>0.42384167954857399</v>
      </c>
      <c r="CD49" s="14">
        <v>0.42527217702859599</v>
      </c>
    </row>
    <row r="50" spans="2:82" x14ac:dyDescent="0.25">
      <c r="B50" t="s">
        <v>102</v>
      </c>
      <c r="C50" s="14">
        <v>0.52860168057767598</v>
      </c>
      <c r="D50" s="14">
        <v>0.52248418695120302</v>
      </c>
      <c r="E50" s="14">
        <v>0.53458524960005405</v>
      </c>
      <c r="F50" s="14"/>
      <c r="G50" s="14">
        <v>0.51297228341729795</v>
      </c>
      <c r="H50" s="14">
        <v>0.55611809931191702</v>
      </c>
      <c r="I50" s="14">
        <v>0.50479791987601397</v>
      </c>
      <c r="J50" s="14"/>
      <c r="K50" s="14">
        <v>0.56404201081719996</v>
      </c>
      <c r="L50" s="14">
        <v>0.53620874834366505</v>
      </c>
      <c r="M50" s="14">
        <v>0.50304446698862604</v>
      </c>
      <c r="N50" s="14">
        <v>0.47366523094449597</v>
      </c>
      <c r="O50" s="14"/>
      <c r="P50" s="14">
        <v>0.55805137424439899</v>
      </c>
      <c r="Q50" s="14">
        <v>0.55295288515866903</v>
      </c>
      <c r="R50" s="14">
        <v>0.51354159484058903</v>
      </c>
      <c r="S50" s="14">
        <v>0.513821628424593</v>
      </c>
      <c r="T50" s="14">
        <v>0.52784491941514999</v>
      </c>
      <c r="U50" s="14"/>
      <c r="V50" s="14">
        <v>0.53209450557600702</v>
      </c>
      <c r="W50" s="14">
        <v>0.49045721724664099</v>
      </c>
      <c r="X50" s="14">
        <v>0.558940802701406</v>
      </c>
      <c r="Y50" s="14"/>
      <c r="Z50" s="14">
        <v>0.53217760418203897</v>
      </c>
      <c r="AA50" s="14">
        <v>0.52549903310405899</v>
      </c>
      <c r="AB50" s="14"/>
      <c r="AC50" s="14">
        <v>0.50074824833531095</v>
      </c>
      <c r="AD50" s="14">
        <v>0.51218823422217397</v>
      </c>
      <c r="AE50" s="14">
        <v>0.52685056534969699</v>
      </c>
      <c r="AF50" s="14">
        <v>0.54151310778150397</v>
      </c>
      <c r="AG50" s="14"/>
      <c r="AH50" s="14">
        <v>0.54471229564708301</v>
      </c>
      <c r="AI50" s="14">
        <v>0.52135232908198803</v>
      </c>
      <c r="AJ50" s="14">
        <v>0.52334203459078998</v>
      </c>
      <c r="AK50" s="14">
        <v>0.56092969643545898</v>
      </c>
      <c r="AL50" s="14"/>
      <c r="AM50" s="14">
        <v>0.55693569910009699</v>
      </c>
      <c r="AN50" s="14">
        <v>0.55512070780426404</v>
      </c>
      <c r="AO50" s="14">
        <v>0.53681432598351597</v>
      </c>
      <c r="AP50" s="14">
        <v>0.51468386261628396</v>
      </c>
      <c r="AQ50" s="14"/>
      <c r="AR50" s="14">
        <v>0.53766952732736195</v>
      </c>
      <c r="AS50" s="14">
        <v>0.53560837762423397</v>
      </c>
      <c r="AT50" s="14">
        <v>0.55340286361507895</v>
      </c>
      <c r="AU50" s="14">
        <v>0.56625775136565903</v>
      </c>
      <c r="AV50" s="14"/>
      <c r="AW50" s="14">
        <v>0.542355061748518</v>
      </c>
      <c r="AX50" s="14">
        <v>0.52573412165828004</v>
      </c>
      <c r="AY50" s="14">
        <v>0.51684245617228397</v>
      </c>
      <c r="AZ50" s="14">
        <v>0.57094855664075095</v>
      </c>
      <c r="BA50" s="14"/>
      <c r="BB50" s="14">
        <v>0.53056617287544505</v>
      </c>
      <c r="BC50" s="14">
        <v>0.58742560812239797</v>
      </c>
      <c r="BD50" s="14">
        <v>0.62092763805976003</v>
      </c>
      <c r="BE50" s="14"/>
      <c r="BF50" s="14">
        <v>0.53124465822751599</v>
      </c>
      <c r="BG50" s="14">
        <v>0.52393434159021102</v>
      </c>
      <c r="BH50" s="14">
        <v>0.53170262527576995</v>
      </c>
      <c r="BI50" s="14"/>
      <c r="BJ50" s="14">
        <v>0.531710492430992</v>
      </c>
      <c r="BK50" s="14">
        <v>0.49445405970513501</v>
      </c>
      <c r="BL50" s="14">
        <v>0.59593401422537096</v>
      </c>
      <c r="BM50" s="14"/>
      <c r="BN50" s="14">
        <v>0.51702066941031899</v>
      </c>
      <c r="BO50" s="14">
        <v>0.475045499432936</v>
      </c>
      <c r="BP50" s="14">
        <v>0.56000835495190804</v>
      </c>
      <c r="BQ50" s="14">
        <v>0.58063533996099903</v>
      </c>
      <c r="BR50" s="14">
        <v>0.59296428843097704</v>
      </c>
      <c r="BS50" s="14">
        <v>0.51260811246058002</v>
      </c>
      <c r="BT50" s="14">
        <v>0.55039693701755898</v>
      </c>
      <c r="BU50" s="14">
        <v>0.54413793376778796</v>
      </c>
      <c r="BV50" s="14"/>
      <c r="BW50" s="14">
        <v>0.55408553772755997</v>
      </c>
      <c r="BX50" s="14">
        <v>0.50786473893900796</v>
      </c>
      <c r="BY50" s="14"/>
      <c r="BZ50" s="14">
        <v>0.53892389054643997</v>
      </c>
      <c r="CA50" s="14">
        <v>0.52878257757328195</v>
      </c>
      <c r="CB50" s="14"/>
      <c r="CC50" s="14">
        <v>0.53349753004344003</v>
      </c>
      <c r="CD50" s="14">
        <v>0.53655431189210001</v>
      </c>
    </row>
    <row r="51" spans="2:82" x14ac:dyDescent="0.25">
      <c r="B51" t="s">
        <v>103</v>
      </c>
      <c r="C51" s="14">
        <v>5.1822100545961099E-2</v>
      </c>
      <c r="D51" s="14">
        <v>4.80481434731128E-2</v>
      </c>
      <c r="E51" s="14">
        <v>5.5647830762880199E-2</v>
      </c>
      <c r="F51" s="14"/>
      <c r="G51" s="14">
        <v>5.4471669085090303E-2</v>
      </c>
      <c r="H51" s="14">
        <v>4.2003466059417301E-2</v>
      </c>
      <c r="I51" s="14">
        <v>6.6178155105658901E-2</v>
      </c>
      <c r="J51" s="14"/>
      <c r="K51" s="14">
        <v>3.4693522145561199E-2</v>
      </c>
      <c r="L51" s="14">
        <v>4.2799767696758001E-2</v>
      </c>
      <c r="M51" s="14">
        <v>8.3703335876050999E-2</v>
      </c>
      <c r="N51" s="14">
        <v>6.5820036343246999E-2</v>
      </c>
      <c r="O51" s="14"/>
      <c r="P51" s="14">
        <v>5.7249877639139697E-2</v>
      </c>
      <c r="Q51" s="14">
        <v>5.5797696257260797E-2</v>
      </c>
      <c r="R51" s="14">
        <v>5.6279310498139001E-2</v>
      </c>
      <c r="S51" s="14">
        <v>4.4602924085227397E-2</v>
      </c>
      <c r="T51" s="14">
        <v>5.0325078192373397E-2</v>
      </c>
      <c r="U51" s="14"/>
      <c r="V51" s="14">
        <v>3.7711465212827699E-2</v>
      </c>
      <c r="W51" s="14">
        <v>5.3121750181203103E-2</v>
      </c>
      <c r="X51" s="14">
        <v>9.5808919043354507E-2</v>
      </c>
      <c r="Y51" s="14"/>
      <c r="Z51" s="14">
        <v>3.5246947386531703E-2</v>
      </c>
      <c r="AA51" s="14">
        <v>6.6203519939863606E-2</v>
      </c>
      <c r="AB51" s="14"/>
      <c r="AC51" s="14">
        <v>8.8506705293798796E-2</v>
      </c>
      <c r="AD51" s="14">
        <v>6.2466767168011299E-2</v>
      </c>
      <c r="AE51" s="14">
        <v>4.4705709420775702E-2</v>
      </c>
      <c r="AF51" s="14">
        <v>3.8487573313313699E-2</v>
      </c>
      <c r="AG51" s="14"/>
      <c r="AH51" s="14">
        <v>6.7084028265205306E-2</v>
      </c>
      <c r="AI51" s="14">
        <v>5.4989457372498003E-2</v>
      </c>
      <c r="AJ51" s="14">
        <v>4.6947374654262901E-2</v>
      </c>
      <c r="AK51" s="14">
        <v>2.7851159983570899E-2</v>
      </c>
      <c r="AL51" s="14"/>
      <c r="AM51" s="14">
        <v>5.3326978442638798E-2</v>
      </c>
      <c r="AN51" s="14">
        <v>5.1933694009307099E-2</v>
      </c>
      <c r="AO51" s="14">
        <v>3.4809898684770697E-2</v>
      </c>
      <c r="AP51" s="14">
        <v>4.4379883678944201E-2</v>
      </c>
      <c r="AQ51" s="14"/>
      <c r="AR51" s="14">
        <v>5.5871678327310902E-2</v>
      </c>
      <c r="AS51" s="14">
        <v>4.3652469842501401E-2</v>
      </c>
      <c r="AT51" s="14">
        <v>1.8433772109888499E-2</v>
      </c>
      <c r="AU51" s="14">
        <v>2.2731720561526898E-2</v>
      </c>
      <c r="AV51" s="14"/>
      <c r="AW51" s="14">
        <v>5.4584411776707101E-2</v>
      </c>
      <c r="AX51" s="14">
        <v>6.16769293280333E-2</v>
      </c>
      <c r="AY51" s="14">
        <v>4.4400584977692399E-2</v>
      </c>
      <c r="AZ51" s="14">
        <v>1.82921498803565E-2</v>
      </c>
      <c r="BA51" s="14"/>
      <c r="BB51" s="14">
        <v>5.51895380180022E-2</v>
      </c>
      <c r="BC51" s="14">
        <v>1.06809998145937E-2</v>
      </c>
      <c r="BD51" s="14">
        <v>8.3117332013610296E-2</v>
      </c>
      <c r="BE51" s="14"/>
      <c r="BF51" s="14">
        <v>3.78961829308797E-2</v>
      </c>
      <c r="BG51" s="14">
        <v>6.7748521944931597E-2</v>
      </c>
      <c r="BH51" s="14">
        <v>4.1970686607787397E-2</v>
      </c>
      <c r="BI51" s="14"/>
      <c r="BJ51" s="14">
        <v>5.9893963804169899E-2</v>
      </c>
      <c r="BK51" s="14">
        <v>3.98018663741527E-2</v>
      </c>
      <c r="BL51" s="14">
        <v>4.3697800028903701E-2</v>
      </c>
      <c r="BM51" s="14"/>
      <c r="BN51" s="14">
        <v>8.4430817368798705E-2</v>
      </c>
      <c r="BO51" s="14">
        <v>5.3983369841470098E-2</v>
      </c>
      <c r="BP51" s="14">
        <v>2.4069241185978599E-2</v>
      </c>
      <c r="BQ51" s="14">
        <v>0.111984103537179</v>
      </c>
      <c r="BR51" s="14">
        <v>3.7946001048116899E-2</v>
      </c>
      <c r="BS51" s="14">
        <v>4.0819691389149503E-2</v>
      </c>
      <c r="BT51" s="14">
        <v>3.6011480112028101E-2</v>
      </c>
      <c r="BU51" s="14">
        <v>4.1621868568340797E-2</v>
      </c>
      <c r="BV51" s="14"/>
      <c r="BW51" s="14">
        <v>5.0049868648861302E-2</v>
      </c>
      <c r="BX51" s="14">
        <v>5.3264216203892802E-2</v>
      </c>
      <c r="BY51" s="14"/>
      <c r="BZ51" s="14">
        <v>3.9829478550338901E-2</v>
      </c>
      <c r="CA51" s="14">
        <v>4.1548765338389103E-2</v>
      </c>
      <c r="CB51" s="14"/>
      <c r="CC51" s="14">
        <v>4.2660790407985497E-2</v>
      </c>
      <c r="CD51" s="14">
        <v>3.8173511079303703E-2</v>
      </c>
    </row>
    <row r="52" spans="2:82" x14ac:dyDescent="0.25">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row>
    <row r="53" spans="2:82" x14ac:dyDescent="0.25">
      <c r="B53" s="6" t="s">
        <v>115</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row>
    <row r="54" spans="2:82" x14ac:dyDescent="0.25">
      <c r="B54" s="24" t="s">
        <v>107</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row>
    <row r="55" spans="2:82" x14ac:dyDescent="0.25">
      <c r="B55" t="s">
        <v>101</v>
      </c>
      <c r="C55" s="14">
        <v>0.92008029538743896</v>
      </c>
      <c r="D55" s="14">
        <v>0.92107035123118597</v>
      </c>
      <c r="E55" s="14">
        <v>0.91901039528639505</v>
      </c>
      <c r="F55" s="14"/>
      <c r="G55" s="14">
        <v>0.91329486258602799</v>
      </c>
      <c r="H55" s="14">
        <v>0.92990359597138295</v>
      </c>
      <c r="I55" s="14">
        <v>0.91399696515291495</v>
      </c>
      <c r="J55" s="14"/>
      <c r="K55" s="14">
        <v>0.93746740492935998</v>
      </c>
      <c r="L55" s="14">
        <v>0.92168528013884898</v>
      </c>
      <c r="M55" s="14">
        <v>0.91610397050200099</v>
      </c>
      <c r="N55" s="14">
        <v>0.898615389852646</v>
      </c>
      <c r="O55" s="14"/>
      <c r="P55" s="14">
        <v>0.91426735458207198</v>
      </c>
      <c r="Q55" s="14">
        <v>0.93144868194559005</v>
      </c>
      <c r="R55" s="14">
        <v>0.91308831498918297</v>
      </c>
      <c r="S55" s="14">
        <v>0.92211390676429095</v>
      </c>
      <c r="T55" s="14">
        <v>0.92004989308449303</v>
      </c>
      <c r="U55" s="14"/>
      <c r="V55" s="14">
        <v>0.92741152967590501</v>
      </c>
      <c r="W55" s="14">
        <v>0.91990339875235805</v>
      </c>
      <c r="X55" s="14">
        <v>0.896683578745752</v>
      </c>
      <c r="Y55" s="14"/>
      <c r="Z55" s="14">
        <v>0.93126689701281296</v>
      </c>
      <c r="AA55" s="14">
        <v>0.91037424875127204</v>
      </c>
      <c r="AB55" s="14"/>
      <c r="AC55" s="14">
        <v>0.94592462237616504</v>
      </c>
      <c r="AD55" s="14">
        <v>0.899804039277185</v>
      </c>
      <c r="AE55" s="14">
        <v>0.91222774389397798</v>
      </c>
      <c r="AF55" s="14">
        <v>0.94347227154931101</v>
      </c>
      <c r="AG55" s="14"/>
      <c r="AH55" s="14">
        <v>0.92046299433744405</v>
      </c>
      <c r="AI55" s="14">
        <v>0.91069165590317702</v>
      </c>
      <c r="AJ55" s="14">
        <v>0.93420163069973905</v>
      </c>
      <c r="AK55" s="14">
        <v>0.94098285284272098</v>
      </c>
      <c r="AL55" s="14"/>
      <c r="AM55" s="14">
        <v>0.89928411268951602</v>
      </c>
      <c r="AN55" s="14">
        <v>0.94426788000070505</v>
      </c>
      <c r="AO55" s="14">
        <v>0.92649282813400702</v>
      </c>
      <c r="AP55" s="14">
        <v>0.92999725600918803</v>
      </c>
      <c r="AQ55" s="14"/>
      <c r="AR55" s="14">
        <v>0.92166062225579104</v>
      </c>
      <c r="AS55" s="14">
        <v>0.94969591358695704</v>
      </c>
      <c r="AT55" s="14">
        <v>0.89667905774035495</v>
      </c>
      <c r="AU55" s="14">
        <v>0.93084347751136798</v>
      </c>
      <c r="AV55" s="14"/>
      <c r="AW55" s="14">
        <v>0.91223467522781998</v>
      </c>
      <c r="AX55" s="14">
        <v>0.922720964738176</v>
      </c>
      <c r="AY55" s="14">
        <v>0.92796318362776098</v>
      </c>
      <c r="AZ55" s="14">
        <v>0.881310594111125</v>
      </c>
      <c r="BA55" s="14"/>
      <c r="BB55" s="14">
        <v>0.92132358921534097</v>
      </c>
      <c r="BC55" s="14">
        <v>0.92995159805350003</v>
      </c>
      <c r="BD55" s="14">
        <v>0.92650626476471998</v>
      </c>
      <c r="BE55" s="14"/>
      <c r="BF55" s="14">
        <v>0.92281659194003396</v>
      </c>
      <c r="BG55" s="14">
        <v>0.926123460786199</v>
      </c>
      <c r="BH55" s="14">
        <v>0.92348837300217901</v>
      </c>
      <c r="BI55" s="14"/>
      <c r="BJ55" s="14">
        <v>0.92007561050725195</v>
      </c>
      <c r="BK55" s="14">
        <v>0.94445561148985602</v>
      </c>
      <c r="BL55" s="14">
        <v>0.91679968453596805</v>
      </c>
      <c r="BM55" s="14"/>
      <c r="BN55" s="14">
        <v>0.89796861321848798</v>
      </c>
      <c r="BO55" s="14">
        <v>0.902999786922141</v>
      </c>
      <c r="BP55" s="14">
        <v>0.95994102970267203</v>
      </c>
      <c r="BQ55" s="14">
        <v>0.90168873001660099</v>
      </c>
      <c r="BR55" s="14">
        <v>0.940878107587652</v>
      </c>
      <c r="BS55" s="14">
        <v>0.92390024567488604</v>
      </c>
      <c r="BT55" s="14">
        <v>0.954646826883221</v>
      </c>
      <c r="BU55" s="14">
        <v>0.92790788932800305</v>
      </c>
      <c r="BV55" s="14"/>
      <c r="BW55" s="14">
        <v>0.93567663860285999</v>
      </c>
      <c r="BX55" s="14">
        <v>0.90738910593630495</v>
      </c>
      <c r="BY55" s="14"/>
      <c r="BZ55" s="14">
        <v>0.93017900251594399</v>
      </c>
      <c r="CA55" s="14">
        <v>0.91899238282617302</v>
      </c>
      <c r="CB55" s="14"/>
      <c r="CC55" s="14">
        <v>0.92404198015908401</v>
      </c>
      <c r="CD55" s="14">
        <v>0.92772811246009301</v>
      </c>
    </row>
    <row r="56" spans="2:82" x14ac:dyDescent="0.25">
      <c r="B56" t="s">
        <v>102</v>
      </c>
      <c r="C56" s="14">
        <v>6.3529319983097701E-2</v>
      </c>
      <c r="D56" s="14">
        <v>6.5087359694063499E-2</v>
      </c>
      <c r="E56" s="14">
        <v>6.2034749643711501E-2</v>
      </c>
      <c r="F56" s="14"/>
      <c r="G56" s="14">
        <v>6.8090047330945605E-2</v>
      </c>
      <c r="H56" s="14">
        <v>5.9952838589852002E-2</v>
      </c>
      <c r="I56" s="14">
        <v>6.1558367459006703E-2</v>
      </c>
      <c r="J56" s="14"/>
      <c r="K56" s="14">
        <v>5.8108379185395402E-2</v>
      </c>
      <c r="L56" s="14">
        <v>6.4272287556291094E-2</v>
      </c>
      <c r="M56" s="14">
        <v>6.1489012902354701E-2</v>
      </c>
      <c r="N56" s="14">
        <v>6.8442514729397996E-2</v>
      </c>
      <c r="O56" s="14"/>
      <c r="P56" s="14">
        <v>7.1625598928474102E-2</v>
      </c>
      <c r="Q56" s="14">
        <v>4.9853603249359599E-2</v>
      </c>
      <c r="R56" s="14">
        <v>6.2980294877199999E-2</v>
      </c>
      <c r="S56" s="14">
        <v>6.6405275158934698E-2</v>
      </c>
      <c r="T56" s="14">
        <v>6.5368371496410005E-2</v>
      </c>
      <c r="U56" s="14"/>
      <c r="V56" s="14">
        <v>6.02117829007957E-2</v>
      </c>
      <c r="W56" s="14">
        <v>6.32650581758811E-2</v>
      </c>
      <c r="X56" s="14">
        <v>7.4492127539458594E-2</v>
      </c>
      <c r="Y56" s="14"/>
      <c r="Z56" s="14">
        <v>5.5880190249415401E-2</v>
      </c>
      <c r="AA56" s="14">
        <v>7.0166081745740794E-2</v>
      </c>
      <c r="AB56" s="14"/>
      <c r="AC56" s="14">
        <v>2.2011148389138001E-2</v>
      </c>
      <c r="AD56" s="14">
        <v>7.4654139828867802E-2</v>
      </c>
      <c r="AE56" s="14">
        <v>6.8222944639906594E-2</v>
      </c>
      <c r="AF56" s="14">
        <v>5.5063153183698602E-2</v>
      </c>
      <c r="AG56" s="14"/>
      <c r="AH56" s="14">
        <v>6.1303686456107703E-2</v>
      </c>
      <c r="AI56" s="14">
        <v>7.03381683584864E-2</v>
      </c>
      <c r="AJ56" s="14">
        <v>5.4606872783008097E-2</v>
      </c>
      <c r="AK56" s="14">
        <v>5.9017147157279397E-2</v>
      </c>
      <c r="AL56" s="14"/>
      <c r="AM56" s="14">
        <v>9.4882554525443599E-2</v>
      </c>
      <c r="AN56" s="14">
        <v>4.29541439141694E-2</v>
      </c>
      <c r="AO56" s="14">
        <v>6.0663618063381899E-2</v>
      </c>
      <c r="AP56" s="14">
        <v>5.6039512937552202E-2</v>
      </c>
      <c r="AQ56" s="14"/>
      <c r="AR56" s="14">
        <v>5.9314667590418597E-2</v>
      </c>
      <c r="AS56" s="14">
        <v>4.3831912720234602E-2</v>
      </c>
      <c r="AT56" s="14">
        <v>9.7249380593663004E-2</v>
      </c>
      <c r="AU56" s="14">
        <v>6.9156522488632299E-2</v>
      </c>
      <c r="AV56" s="14"/>
      <c r="AW56" s="14">
        <v>6.1776835180701602E-2</v>
      </c>
      <c r="AX56" s="14">
        <v>6.1876855052376598E-2</v>
      </c>
      <c r="AY56" s="14">
        <v>5.9187765262097999E-2</v>
      </c>
      <c r="AZ56" s="14">
        <v>0.10959680295342999</v>
      </c>
      <c r="BA56" s="14"/>
      <c r="BB56" s="14">
        <v>6.7009752672881395E-2</v>
      </c>
      <c r="BC56" s="14">
        <v>7.0048401946499805E-2</v>
      </c>
      <c r="BD56" s="14">
        <v>3.6890981529818297E-2</v>
      </c>
      <c r="BE56" s="14"/>
      <c r="BF56" s="14">
        <v>6.8161969237013995E-2</v>
      </c>
      <c r="BG56" s="14">
        <v>4.9579356125546099E-2</v>
      </c>
      <c r="BH56" s="14">
        <v>6.1655483699829101E-2</v>
      </c>
      <c r="BI56" s="14"/>
      <c r="BJ56" s="14">
        <v>6.2968791302937602E-2</v>
      </c>
      <c r="BK56" s="14">
        <v>4.7938213140935902E-2</v>
      </c>
      <c r="BL56" s="14">
        <v>7.8423256451339296E-2</v>
      </c>
      <c r="BM56" s="14"/>
      <c r="BN56" s="14">
        <v>8.1024139685251698E-2</v>
      </c>
      <c r="BO56" s="14">
        <v>7.7636982336477506E-2</v>
      </c>
      <c r="BP56" s="14">
        <v>4.0058970297327502E-2</v>
      </c>
      <c r="BQ56" s="14">
        <v>8.6309317053958903E-2</v>
      </c>
      <c r="BR56" s="14">
        <v>4.6627619725272899E-2</v>
      </c>
      <c r="BS56" s="14">
        <v>6.9952292351844803E-2</v>
      </c>
      <c r="BT56" s="14">
        <v>2.72347703704638E-2</v>
      </c>
      <c r="BU56" s="14">
        <v>6.0203152312354097E-2</v>
      </c>
      <c r="BV56" s="14"/>
      <c r="BW56" s="14">
        <v>5.7711092512042199E-2</v>
      </c>
      <c r="BX56" s="14">
        <v>6.8263777675202406E-2</v>
      </c>
      <c r="BY56" s="14"/>
      <c r="BZ56" s="14">
        <v>6.28877154996349E-2</v>
      </c>
      <c r="CA56" s="14">
        <v>6.7006361216182406E-2</v>
      </c>
      <c r="CB56" s="14"/>
      <c r="CC56" s="14">
        <v>6.7744057983084804E-2</v>
      </c>
      <c r="CD56" s="14">
        <v>6.0994436389224499E-2</v>
      </c>
    </row>
    <row r="57" spans="2:82" x14ac:dyDescent="0.25">
      <c r="B57" t="s">
        <v>103</v>
      </c>
      <c r="C57" s="14">
        <v>1.6390384629463899E-2</v>
      </c>
      <c r="D57" s="14">
        <v>1.3842289074750999E-2</v>
      </c>
      <c r="E57" s="14">
        <v>1.8954855069893299E-2</v>
      </c>
      <c r="F57" s="14"/>
      <c r="G57" s="14">
        <v>1.8615090083026701E-2</v>
      </c>
      <c r="H57" s="14">
        <v>1.0143565438765101E-2</v>
      </c>
      <c r="I57" s="14">
        <v>2.44446673880786E-2</v>
      </c>
      <c r="J57" s="14"/>
      <c r="K57" s="14">
        <v>4.4242158852450704E-3</v>
      </c>
      <c r="L57" s="14">
        <v>1.40424323048599E-2</v>
      </c>
      <c r="M57" s="14">
        <v>2.24070165956444E-2</v>
      </c>
      <c r="N57" s="14">
        <v>3.29420954179558E-2</v>
      </c>
      <c r="O57" s="14"/>
      <c r="P57" s="14">
        <v>1.41070464894541E-2</v>
      </c>
      <c r="Q57" s="14">
        <v>1.869771480505E-2</v>
      </c>
      <c r="R57" s="14">
        <v>2.3931390133617399E-2</v>
      </c>
      <c r="S57" s="14">
        <v>1.1480818076773799E-2</v>
      </c>
      <c r="T57" s="14">
        <v>1.45817354190972E-2</v>
      </c>
      <c r="U57" s="14"/>
      <c r="V57" s="14">
        <v>1.23766874232989E-2</v>
      </c>
      <c r="W57" s="14">
        <v>1.68315430717608E-2</v>
      </c>
      <c r="X57" s="14">
        <v>2.8824293714788798E-2</v>
      </c>
      <c r="Y57" s="14"/>
      <c r="Z57" s="14">
        <v>1.28529127377713E-2</v>
      </c>
      <c r="AA57" s="14">
        <v>1.9459669502987401E-2</v>
      </c>
      <c r="AB57" s="14"/>
      <c r="AC57" s="14">
        <v>3.2064229234696602E-2</v>
      </c>
      <c r="AD57" s="14">
        <v>2.5541820893946899E-2</v>
      </c>
      <c r="AE57" s="14">
        <v>1.95493114661154E-2</v>
      </c>
      <c r="AF57" s="14">
        <v>1.4645752669900001E-3</v>
      </c>
      <c r="AG57" s="14"/>
      <c r="AH57" s="14">
        <v>1.82333192064482E-2</v>
      </c>
      <c r="AI57" s="14">
        <v>1.89701757383362E-2</v>
      </c>
      <c r="AJ57" s="14">
        <v>1.1191496517253E-2</v>
      </c>
      <c r="AK57" s="14">
        <v>0</v>
      </c>
      <c r="AL57" s="14"/>
      <c r="AM57" s="14">
        <v>5.83333278504023E-3</v>
      </c>
      <c r="AN57" s="14">
        <v>1.27779760851255E-2</v>
      </c>
      <c r="AO57" s="14">
        <v>1.28435538026115E-2</v>
      </c>
      <c r="AP57" s="14">
        <v>1.39632310532602E-2</v>
      </c>
      <c r="AQ57" s="14"/>
      <c r="AR57" s="14">
        <v>1.9024710153791001E-2</v>
      </c>
      <c r="AS57" s="14">
        <v>6.4721736928085001E-3</v>
      </c>
      <c r="AT57" s="14">
        <v>6.0715616659821198E-3</v>
      </c>
      <c r="AU57" s="14">
        <v>0</v>
      </c>
      <c r="AV57" s="14"/>
      <c r="AW57" s="14">
        <v>2.59884895914788E-2</v>
      </c>
      <c r="AX57" s="14">
        <v>1.5402180209447299E-2</v>
      </c>
      <c r="AY57" s="14">
        <v>1.28490511101406E-2</v>
      </c>
      <c r="AZ57" s="14">
        <v>9.0926029354457608E-3</v>
      </c>
      <c r="BA57" s="14"/>
      <c r="BB57" s="14">
        <v>1.1666658111777301E-2</v>
      </c>
      <c r="BC57" s="14">
        <v>0</v>
      </c>
      <c r="BD57" s="14">
        <v>3.6602753705461698E-2</v>
      </c>
      <c r="BE57" s="14"/>
      <c r="BF57" s="14">
        <v>9.0214388229516301E-3</v>
      </c>
      <c r="BG57" s="14">
        <v>2.4297183088255299E-2</v>
      </c>
      <c r="BH57" s="14">
        <v>1.48561432979918E-2</v>
      </c>
      <c r="BI57" s="14"/>
      <c r="BJ57" s="14">
        <v>1.69555981898101E-2</v>
      </c>
      <c r="BK57" s="14">
        <v>7.6061753692075202E-3</v>
      </c>
      <c r="BL57" s="14">
        <v>4.7770590126922597E-3</v>
      </c>
      <c r="BM57" s="14"/>
      <c r="BN57" s="14">
        <v>2.1007247096260801E-2</v>
      </c>
      <c r="BO57" s="14">
        <v>1.9363230741381798E-2</v>
      </c>
      <c r="BP57" s="14">
        <v>0</v>
      </c>
      <c r="BQ57" s="14">
        <v>1.2001952929440399E-2</v>
      </c>
      <c r="BR57" s="14">
        <v>1.2494272687074801E-2</v>
      </c>
      <c r="BS57" s="14">
        <v>6.1474619732695898E-3</v>
      </c>
      <c r="BT57" s="14">
        <v>1.81184027463153E-2</v>
      </c>
      <c r="BU57" s="14">
        <v>1.18889583596428E-2</v>
      </c>
      <c r="BV57" s="14"/>
      <c r="BW57" s="14">
        <v>6.6122688850982101E-3</v>
      </c>
      <c r="BX57" s="14">
        <v>2.4347116388493E-2</v>
      </c>
      <c r="BY57" s="14"/>
      <c r="BZ57" s="14">
        <v>6.9332819844209097E-3</v>
      </c>
      <c r="CA57" s="14">
        <v>1.4001255957644201E-2</v>
      </c>
      <c r="CB57" s="14"/>
      <c r="CC57" s="14">
        <v>8.2139618578317506E-3</v>
      </c>
      <c r="CD57" s="14">
        <v>1.1277451150682899E-2</v>
      </c>
    </row>
    <row r="58" spans="2:82" x14ac:dyDescent="0.25">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row>
    <row r="59" spans="2:82" x14ac:dyDescent="0.25">
      <c r="B59" s="6" t="s">
        <v>121</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row>
    <row r="60" spans="2:82" x14ac:dyDescent="0.25">
      <c r="B60" s="24" t="s">
        <v>107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row>
    <row r="61" spans="2:82" x14ac:dyDescent="0.25">
      <c r="B61" t="s">
        <v>116</v>
      </c>
      <c r="C61" s="14">
        <v>5.4631281609351198E-2</v>
      </c>
      <c r="D61" s="14">
        <v>6.9189782667475594E-2</v>
      </c>
      <c r="E61" s="14">
        <v>3.9804758485056498E-2</v>
      </c>
      <c r="F61" s="14"/>
      <c r="G61" s="14">
        <v>4.8587452720860499E-2</v>
      </c>
      <c r="H61" s="14">
        <v>5.8498882211777702E-2</v>
      </c>
      <c r="I61" s="14">
        <v>5.89891787521949E-2</v>
      </c>
      <c r="J61" s="14"/>
      <c r="K61" s="14">
        <v>9.7679235233814193E-2</v>
      </c>
      <c r="L61" s="14">
        <v>3.9009399223131097E-2</v>
      </c>
      <c r="M61" s="14">
        <v>2.5973827169700699E-2</v>
      </c>
      <c r="N61" s="14">
        <v>2.3805750733569601E-2</v>
      </c>
      <c r="O61" s="14"/>
      <c r="P61" s="14">
        <v>6.78530389173925E-2</v>
      </c>
      <c r="Q61" s="14">
        <v>4.4553119776516797E-2</v>
      </c>
      <c r="R61" s="14">
        <v>6.3026922693847104E-2</v>
      </c>
      <c r="S61" s="14">
        <v>5.1482590675180601E-2</v>
      </c>
      <c r="T61" s="14">
        <v>4.73961823694284E-2</v>
      </c>
      <c r="U61" s="14"/>
      <c r="V61" s="14">
        <v>6.6738972272185407E-2</v>
      </c>
      <c r="W61" s="14">
        <v>5.8576040027201001E-2</v>
      </c>
      <c r="X61" s="14">
        <v>1.13728252184504E-2</v>
      </c>
      <c r="Y61" s="14"/>
      <c r="Z61" s="14">
        <v>4.7468562883592802E-2</v>
      </c>
      <c r="AA61" s="14">
        <v>6.0846009220304802E-2</v>
      </c>
      <c r="AB61" s="14"/>
      <c r="AC61" s="14">
        <v>1.0963618577551E-2</v>
      </c>
      <c r="AD61" s="14">
        <v>6.80212368514859E-3</v>
      </c>
      <c r="AE61" s="14">
        <v>5.0900891763494098E-2</v>
      </c>
      <c r="AF61" s="14">
        <v>0.109589937422519</v>
      </c>
      <c r="AG61" s="14"/>
      <c r="AH61" s="14">
        <v>1.8030736400935599E-2</v>
      </c>
      <c r="AI61" s="14">
        <v>1.9019258115904301E-2</v>
      </c>
      <c r="AJ61" s="14">
        <v>6.4424849521948005E-2</v>
      </c>
      <c r="AK61" s="14">
        <v>0.184705743604655</v>
      </c>
      <c r="AL61" s="14"/>
      <c r="AM61" s="14">
        <v>2.9857468726986001E-2</v>
      </c>
      <c r="AN61" s="14">
        <v>4.9477724007263899E-2</v>
      </c>
      <c r="AO61" s="14">
        <v>6.6905522919434496E-2</v>
      </c>
      <c r="AP61" s="14">
        <v>7.7435273070660296E-2</v>
      </c>
      <c r="AQ61" s="14"/>
      <c r="AR61" s="14">
        <v>2.61931165726772E-2</v>
      </c>
      <c r="AS61" s="14">
        <v>6.9785066890070704E-2</v>
      </c>
      <c r="AT61" s="14">
        <v>0.14873297503441099</v>
      </c>
      <c r="AU61" s="14">
        <v>9.2584108922098299E-2</v>
      </c>
      <c r="AV61" s="14"/>
      <c r="AW61" s="14">
        <v>0</v>
      </c>
      <c r="AX61" s="14">
        <v>0</v>
      </c>
      <c r="AY61" s="14">
        <v>0</v>
      </c>
      <c r="AZ61" s="14">
        <v>1</v>
      </c>
      <c r="BA61" s="14"/>
      <c r="BB61" s="14">
        <v>0.12029961385662701</v>
      </c>
      <c r="BC61" s="14">
        <v>0.12480895371530799</v>
      </c>
      <c r="BD61" s="14">
        <v>0</v>
      </c>
      <c r="BE61" s="14"/>
      <c r="BF61" s="14">
        <v>8.6051899140655905E-2</v>
      </c>
      <c r="BG61" s="14">
        <v>2.34604015679395E-2</v>
      </c>
      <c r="BH61" s="14">
        <v>2.4604623927053301E-2</v>
      </c>
      <c r="BI61" s="14"/>
      <c r="BJ61" s="14">
        <v>6.6917818537177598E-2</v>
      </c>
      <c r="BK61" s="14">
        <v>4.5618099765195499E-2</v>
      </c>
      <c r="BL61" s="14">
        <v>6.9431388426275401E-2</v>
      </c>
      <c r="BM61" s="14"/>
      <c r="BN61" s="14">
        <v>4.2580913874710198E-2</v>
      </c>
      <c r="BO61" s="14">
        <v>5.0402931822834299E-2</v>
      </c>
      <c r="BP61" s="14">
        <v>4.7980766831348498E-2</v>
      </c>
      <c r="BQ61" s="14">
        <v>0.12241271874178</v>
      </c>
      <c r="BR61" s="14">
        <v>4.83014939903397E-2</v>
      </c>
      <c r="BS61" s="14">
        <v>5.7196658190345001E-2</v>
      </c>
      <c r="BT61" s="14">
        <v>7.3327399819189898E-2</v>
      </c>
      <c r="BU61" s="14">
        <v>4.7789227360313401E-2</v>
      </c>
      <c r="BV61" s="14"/>
      <c r="BW61" s="14">
        <v>4.37785067881468E-2</v>
      </c>
      <c r="BX61" s="14">
        <v>6.3462494120128304E-2</v>
      </c>
      <c r="BY61" s="14"/>
      <c r="BZ61" s="14">
        <v>5.2745615356043801E-2</v>
      </c>
      <c r="CA61" s="14">
        <v>6.3884508993243799E-2</v>
      </c>
      <c r="CB61" s="14"/>
      <c r="CC61" s="14">
        <v>3.4713671331091697E-2</v>
      </c>
      <c r="CD61" s="14">
        <v>8.1177079753129405E-2</v>
      </c>
    </row>
    <row r="62" spans="2:82" x14ac:dyDescent="0.25">
      <c r="B62" t="s">
        <v>117</v>
      </c>
      <c r="C62" s="14">
        <v>0.34716922044350401</v>
      </c>
      <c r="D62" s="14">
        <v>0.38715458550781601</v>
      </c>
      <c r="E62" s="14">
        <v>0.30753069734466398</v>
      </c>
      <c r="F62" s="14"/>
      <c r="G62" s="14">
        <v>0.320596534285359</v>
      </c>
      <c r="H62" s="14">
        <v>0.35140597261809697</v>
      </c>
      <c r="I62" s="14">
        <v>0.39189692824556499</v>
      </c>
      <c r="J62" s="14"/>
      <c r="K62" s="14">
        <v>0.47338154849964198</v>
      </c>
      <c r="L62" s="14">
        <v>0.32219606554326902</v>
      </c>
      <c r="M62" s="14">
        <v>0.335519928437434</v>
      </c>
      <c r="N62" s="14">
        <v>0.18400389570445499</v>
      </c>
      <c r="O62" s="14"/>
      <c r="P62" s="14">
        <v>0.34355634724133799</v>
      </c>
      <c r="Q62" s="14">
        <v>0.37566579698051</v>
      </c>
      <c r="R62" s="14">
        <v>0.34793903988837299</v>
      </c>
      <c r="S62" s="14">
        <v>0.346422231354925</v>
      </c>
      <c r="T62" s="14">
        <v>0.32361373851024</v>
      </c>
      <c r="U62" s="14"/>
      <c r="V62" s="14">
        <v>0.40100153646979803</v>
      </c>
      <c r="W62" s="14">
        <v>0.31636170885688902</v>
      </c>
      <c r="X62" s="14">
        <v>0.20753481346579</v>
      </c>
      <c r="Y62" s="14"/>
      <c r="Z62" s="14">
        <v>0.35655154518454202</v>
      </c>
      <c r="AA62" s="14">
        <v>0.33902865331312398</v>
      </c>
      <c r="AB62" s="14"/>
      <c r="AC62" s="14">
        <v>8.7392136209406807E-2</v>
      </c>
      <c r="AD62" s="14">
        <v>0.19348165294545999</v>
      </c>
      <c r="AE62" s="14">
        <v>0.33840466269643599</v>
      </c>
      <c r="AF62" s="14">
        <v>0.51587008720802596</v>
      </c>
      <c r="AG62" s="14"/>
      <c r="AH62" s="14">
        <v>0.19578303633241001</v>
      </c>
      <c r="AI62" s="14">
        <v>0.27309060469032498</v>
      </c>
      <c r="AJ62" s="14">
        <v>0.42901664529714301</v>
      </c>
      <c r="AK62" s="14">
        <v>0.55411899242366802</v>
      </c>
      <c r="AL62" s="14"/>
      <c r="AM62" s="14">
        <v>0.34417614023227999</v>
      </c>
      <c r="AN62" s="14">
        <v>0.334127553624812</v>
      </c>
      <c r="AO62" s="14">
        <v>0.34121908370790999</v>
      </c>
      <c r="AP62" s="14">
        <v>0.41617519451872897</v>
      </c>
      <c r="AQ62" s="14"/>
      <c r="AR62" s="14">
        <v>0.29780533348470201</v>
      </c>
      <c r="AS62" s="14">
        <v>0.43110154919944399</v>
      </c>
      <c r="AT62" s="14">
        <v>0.49594274798342203</v>
      </c>
      <c r="AU62" s="14">
        <v>0.409719962375028</v>
      </c>
      <c r="AV62" s="14"/>
      <c r="AW62" s="14">
        <v>0</v>
      </c>
      <c r="AX62" s="14">
        <v>0</v>
      </c>
      <c r="AY62" s="14">
        <v>1</v>
      </c>
      <c r="AZ62" s="14">
        <v>0</v>
      </c>
      <c r="BA62" s="14"/>
      <c r="BB62" s="14">
        <v>0.454849809564356</v>
      </c>
      <c r="BC62" s="14">
        <v>0.60193897950997599</v>
      </c>
      <c r="BD62" s="14">
        <v>0.110312406089195</v>
      </c>
      <c r="BE62" s="14"/>
      <c r="BF62" s="14">
        <v>0.42724833129790502</v>
      </c>
      <c r="BG62" s="14">
        <v>0.26791893647016402</v>
      </c>
      <c r="BH62" s="14">
        <v>0.30546340549227802</v>
      </c>
      <c r="BI62" s="14"/>
      <c r="BJ62" s="14">
        <v>0.38396693624776301</v>
      </c>
      <c r="BK62" s="14">
        <v>0.35649295738151598</v>
      </c>
      <c r="BL62" s="14">
        <v>0.34453161011893202</v>
      </c>
      <c r="BM62" s="14"/>
      <c r="BN62" s="14">
        <v>0.30179590793554101</v>
      </c>
      <c r="BO62" s="14">
        <v>0.36822593704234502</v>
      </c>
      <c r="BP62" s="14">
        <v>0.49616844729442</v>
      </c>
      <c r="BQ62" s="14">
        <v>0.33253671257256601</v>
      </c>
      <c r="BR62" s="14">
        <v>0.35819688577780401</v>
      </c>
      <c r="BS62" s="14">
        <v>0.34540394530477198</v>
      </c>
      <c r="BT62" s="14">
        <v>0.42087173646574999</v>
      </c>
      <c r="BU62" s="14">
        <v>0.33191486614093002</v>
      </c>
      <c r="BV62" s="14"/>
      <c r="BW62" s="14">
        <v>0.343673197610398</v>
      </c>
      <c r="BX62" s="14">
        <v>0.35001403396726299</v>
      </c>
      <c r="BY62" s="14"/>
      <c r="BZ62" s="14">
        <v>0.34103345312753702</v>
      </c>
      <c r="CA62" s="14">
        <v>0.38573329819227298</v>
      </c>
      <c r="CB62" s="14"/>
      <c r="CC62" s="14">
        <v>0.30712250239087702</v>
      </c>
      <c r="CD62" s="14">
        <v>0.413733617162171</v>
      </c>
    </row>
    <row r="63" spans="2:82" x14ac:dyDescent="0.25">
      <c r="B63" t="s">
        <v>118</v>
      </c>
      <c r="C63" s="14">
        <v>0.38856340363713898</v>
      </c>
      <c r="D63" s="14">
        <v>0.36521707865944403</v>
      </c>
      <c r="E63" s="14">
        <v>0.41196089616772302</v>
      </c>
      <c r="F63" s="14"/>
      <c r="G63" s="14">
        <v>0.39054892107991701</v>
      </c>
      <c r="H63" s="14">
        <v>0.39571252510831101</v>
      </c>
      <c r="I63" s="14">
        <v>0.37027128921195501</v>
      </c>
      <c r="J63" s="14"/>
      <c r="K63" s="14">
        <v>0.32001971268215801</v>
      </c>
      <c r="L63" s="14">
        <v>0.43027178886930301</v>
      </c>
      <c r="M63" s="14">
        <v>0.447003600932046</v>
      </c>
      <c r="N63" s="14">
        <v>0.40223410908019502</v>
      </c>
      <c r="O63" s="14"/>
      <c r="P63" s="14">
        <v>0.38925223726421199</v>
      </c>
      <c r="Q63" s="14">
        <v>0.40836251260298301</v>
      </c>
      <c r="R63" s="14">
        <v>0.37376019764116902</v>
      </c>
      <c r="S63" s="14">
        <v>0.39804356897919702</v>
      </c>
      <c r="T63" s="14">
        <v>0.37262992774221199</v>
      </c>
      <c r="U63" s="14"/>
      <c r="V63" s="14">
        <v>0.38700584379290798</v>
      </c>
      <c r="W63" s="14">
        <v>0.38678693883995302</v>
      </c>
      <c r="X63" s="14">
        <v>0.39551149336646502</v>
      </c>
      <c r="Y63" s="14"/>
      <c r="Z63" s="14">
        <v>0.37088436612852999</v>
      </c>
      <c r="AA63" s="14">
        <v>0.40390260747111401</v>
      </c>
      <c r="AB63" s="14"/>
      <c r="AC63" s="14">
        <v>0.37950927261785999</v>
      </c>
      <c r="AD63" s="14">
        <v>0.428988964988751</v>
      </c>
      <c r="AE63" s="14">
        <v>0.44876873127794398</v>
      </c>
      <c r="AF63" s="14">
        <v>0.30359546376893598</v>
      </c>
      <c r="AG63" s="14"/>
      <c r="AH63" s="14">
        <v>0.40063619063525602</v>
      </c>
      <c r="AI63" s="14">
        <v>0.432066025683018</v>
      </c>
      <c r="AJ63" s="14">
        <v>0.40075426118627999</v>
      </c>
      <c r="AK63" s="14">
        <v>0.213020840799617</v>
      </c>
      <c r="AL63" s="14"/>
      <c r="AM63" s="14">
        <v>0.37665048430008802</v>
      </c>
      <c r="AN63" s="14">
        <v>0.45201072037286799</v>
      </c>
      <c r="AO63" s="14">
        <v>0.38980481070436501</v>
      </c>
      <c r="AP63" s="14">
        <v>0.35537135247443602</v>
      </c>
      <c r="AQ63" s="14"/>
      <c r="AR63" s="14">
        <v>0.46323852536169202</v>
      </c>
      <c r="AS63" s="14">
        <v>0.34333187001003401</v>
      </c>
      <c r="AT63" s="14">
        <v>0.26391497346966197</v>
      </c>
      <c r="AU63" s="14">
        <v>0.34728885586628799</v>
      </c>
      <c r="AV63" s="14"/>
      <c r="AW63" s="14">
        <v>0</v>
      </c>
      <c r="AX63" s="14">
        <v>1</v>
      </c>
      <c r="AY63" s="14">
        <v>0</v>
      </c>
      <c r="AZ63" s="14">
        <v>0</v>
      </c>
      <c r="BA63" s="14"/>
      <c r="BB63" s="14">
        <v>0.30298296987099299</v>
      </c>
      <c r="BC63" s="14">
        <v>0.24119135002865</v>
      </c>
      <c r="BD63" s="14">
        <v>0.45418577604652399</v>
      </c>
      <c r="BE63" s="14"/>
      <c r="BF63" s="14">
        <v>0.36013519848046399</v>
      </c>
      <c r="BG63" s="14">
        <v>0.39908923055477702</v>
      </c>
      <c r="BH63" s="14">
        <v>0.42109650366607898</v>
      </c>
      <c r="BI63" s="14"/>
      <c r="BJ63" s="14">
        <v>0.38280558958077898</v>
      </c>
      <c r="BK63" s="14">
        <v>0.396635410083508</v>
      </c>
      <c r="BL63" s="14">
        <v>0.38434698727156702</v>
      </c>
      <c r="BM63" s="14"/>
      <c r="BN63" s="14">
        <v>0.38457836320835298</v>
      </c>
      <c r="BO63" s="14">
        <v>0.39481892329227197</v>
      </c>
      <c r="BP63" s="14">
        <v>0.352587624067974</v>
      </c>
      <c r="BQ63" s="14">
        <v>0.37309820183389197</v>
      </c>
      <c r="BR63" s="14">
        <v>0.39431869153322902</v>
      </c>
      <c r="BS63" s="14">
        <v>0.40432394066725003</v>
      </c>
      <c r="BT63" s="14">
        <v>0.34248372418478201</v>
      </c>
      <c r="BU63" s="14">
        <v>0.40435976825390202</v>
      </c>
      <c r="BV63" s="14"/>
      <c r="BW63" s="14">
        <v>0.41399518781528</v>
      </c>
      <c r="BX63" s="14">
        <v>0.36786883526126501</v>
      </c>
      <c r="BY63" s="14"/>
      <c r="BZ63" s="14">
        <v>0.40636329897383</v>
      </c>
      <c r="CA63" s="14">
        <v>0.359649310545398</v>
      </c>
      <c r="CB63" s="14"/>
      <c r="CC63" s="14">
        <v>0.41140536887650903</v>
      </c>
      <c r="CD63" s="14">
        <v>0.36311122999131501</v>
      </c>
    </row>
    <row r="64" spans="2:82" x14ac:dyDescent="0.25">
      <c r="B64" t="s">
        <v>119</v>
      </c>
      <c r="C64" s="14">
        <v>0.17411308468195699</v>
      </c>
      <c r="D64" s="14">
        <v>0.15533106855522899</v>
      </c>
      <c r="E64" s="14">
        <v>0.19272962401347399</v>
      </c>
      <c r="F64" s="14"/>
      <c r="G64" s="14">
        <v>0.198147479592481</v>
      </c>
      <c r="H64" s="14">
        <v>0.16119402782998399</v>
      </c>
      <c r="I64" s="14">
        <v>0.151854620219709</v>
      </c>
      <c r="J64" s="14"/>
      <c r="K64" s="14">
        <v>9.2886429238855803E-2</v>
      </c>
      <c r="L64" s="14">
        <v>0.178454603444272</v>
      </c>
      <c r="M64" s="14">
        <v>0.16525250713346101</v>
      </c>
      <c r="N64" s="14">
        <v>0.30722421413128997</v>
      </c>
      <c r="O64" s="14"/>
      <c r="P64" s="14">
        <v>0.170899629998849</v>
      </c>
      <c r="Q64" s="14">
        <v>0.133884475594888</v>
      </c>
      <c r="R64" s="14">
        <v>0.18050166670257201</v>
      </c>
      <c r="S64" s="14">
        <v>0.17587139546451</v>
      </c>
      <c r="T64" s="14">
        <v>0.202879683121093</v>
      </c>
      <c r="U64" s="14"/>
      <c r="V64" s="14">
        <v>0.122110441483042</v>
      </c>
      <c r="W64" s="14">
        <v>0.19471913907511701</v>
      </c>
      <c r="X64" s="14">
        <v>0.31897990240746699</v>
      </c>
      <c r="Y64" s="14"/>
      <c r="Z64" s="14">
        <v>0.19059198835517799</v>
      </c>
      <c r="AA64" s="14">
        <v>0.159815176083659</v>
      </c>
      <c r="AB64" s="14"/>
      <c r="AC64" s="14">
        <v>0.36666645070515902</v>
      </c>
      <c r="AD64" s="14">
        <v>0.30625467633213099</v>
      </c>
      <c r="AE64" s="14">
        <v>0.14033585604188301</v>
      </c>
      <c r="AF64" s="14">
        <v>6.6448609544424803E-2</v>
      </c>
      <c r="AG64" s="14"/>
      <c r="AH64" s="14">
        <v>0.31247225602895301</v>
      </c>
      <c r="AI64" s="14">
        <v>0.22564670292113301</v>
      </c>
      <c r="AJ64" s="14">
        <v>9.8248502703730395E-2</v>
      </c>
      <c r="AK64" s="14">
        <v>4.1168353909893998E-2</v>
      </c>
      <c r="AL64" s="14"/>
      <c r="AM64" s="14">
        <v>0.210390369832926</v>
      </c>
      <c r="AN64" s="14">
        <v>0.12579873735597699</v>
      </c>
      <c r="AO64" s="14">
        <v>0.18289184121990101</v>
      </c>
      <c r="AP64" s="14">
        <v>0.12688559384624701</v>
      </c>
      <c r="AQ64" s="14"/>
      <c r="AR64" s="14">
        <v>0.18132603274060899</v>
      </c>
      <c r="AS64" s="14">
        <v>0.12828120972536899</v>
      </c>
      <c r="AT64" s="14">
        <v>7.9176445670370396E-2</v>
      </c>
      <c r="AU64" s="14">
        <v>0.13262232318374101</v>
      </c>
      <c r="AV64" s="14"/>
      <c r="AW64" s="14">
        <v>0.83054917262712402</v>
      </c>
      <c r="AX64" s="14">
        <v>0</v>
      </c>
      <c r="AY64" s="14">
        <v>0</v>
      </c>
      <c r="AZ64" s="14">
        <v>0</v>
      </c>
      <c r="BA64" s="14"/>
      <c r="BB64" s="14">
        <v>0.107354753126506</v>
      </c>
      <c r="BC64" s="14">
        <v>2.67623538403584E-2</v>
      </c>
      <c r="BD64" s="14">
        <v>0.30559886807202702</v>
      </c>
      <c r="BE64" s="14"/>
      <c r="BF64" s="14">
        <v>0.10649480787025301</v>
      </c>
      <c r="BG64" s="14">
        <v>0.26209898609816701</v>
      </c>
      <c r="BH64" s="14">
        <v>0.199558444108037</v>
      </c>
      <c r="BI64" s="14"/>
      <c r="BJ64" s="14">
        <v>0.143343424519257</v>
      </c>
      <c r="BK64" s="14">
        <v>0.17098647317249299</v>
      </c>
      <c r="BL64" s="14">
        <v>0.18168781230832801</v>
      </c>
      <c r="BM64" s="14"/>
      <c r="BN64" s="14">
        <v>0.22557486169006499</v>
      </c>
      <c r="BO64" s="14">
        <v>0.16684081115798999</v>
      </c>
      <c r="BP64" s="14">
        <v>8.7476040411288994E-2</v>
      </c>
      <c r="BQ64" s="14">
        <v>0.14699597101887599</v>
      </c>
      <c r="BR64" s="14">
        <v>0.17420529057103801</v>
      </c>
      <c r="BS64" s="14">
        <v>0.162480044417809</v>
      </c>
      <c r="BT64" s="14">
        <v>0.117537244774416</v>
      </c>
      <c r="BU64" s="14">
        <v>0.17968849232030601</v>
      </c>
      <c r="BV64" s="14"/>
      <c r="BW64" s="14">
        <v>0.16742239490187399</v>
      </c>
      <c r="BX64" s="14">
        <v>0.17955748984699901</v>
      </c>
      <c r="BY64" s="14"/>
      <c r="BZ64" s="14">
        <v>0.16442435715665901</v>
      </c>
      <c r="CA64" s="14">
        <v>0.16435998701715501</v>
      </c>
      <c r="CB64" s="14"/>
      <c r="CC64" s="14">
        <v>0.206084117299901</v>
      </c>
      <c r="CD64" s="14">
        <v>0.119523220547312</v>
      </c>
    </row>
    <row r="65" spans="2:82" x14ac:dyDescent="0.25">
      <c r="B65" t="s">
        <v>120</v>
      </c>
      <c r="C65" s="14">
        <v>3.5523009628048802E-2</v>
      </c>
      <c r="D65" s="14">
        <v>2.31074846100351E-2</v>
      </c>
      <c r="E65" s="14">
        <v>4.7974023989082397E-2</v>
      </c>
      <c r="F65" s="14"/>
      <c r="G65" s="14">
        <v>4.21196123213829E-2</v>
      </c>
      <c r="H65" s="14">
        <v>3.3188592231829801E-2</v>
      </c>
      <c r="I65" s="14">
        <v>2.6987983570575799E-2</v>
      </c>
      <c r="J65" s="14"/>
      <c r="K65" s="14">
        <v>1.6033074345530099E-2</v>
      </c>
      <c r="L65" s="14">
        <v>3.0068142920024701E-2</v>
      </c>
      <c r="M65" s="14">
        <v>2.6250136327357999E-2</v>
      </c>
      <c r="N65" s="14">
        <v>8.2732030350489996E-2</v>
      </c>
      <c r="O65" s="14"/>
      <c r="P65" s="14">
        <v>2.8438746578207399E-2</v>
      </c>
      <c r="Q65" s="14">
        <v>3.7534095045101599E-2</v>
      </c>
      <c r="R65" s="14">
        <v>3.4772173074038001E-2</v>
      </c>
      <c r="S65" s="14">
        <v>2.8180213526187999E-2</v>
      </c>
      <c r="T65" s="14">
        <v>5.3480468257027E-2</v>
      </c>
      <c r="U65" s="14"/>
      <c r="V65" s="14">
        <v>2.3143205982067299E-2</v>
      </c>
      <c r="W65" s="14">
        <v>4.3556173200839703E-2</v>
      </c>
      <c r="X65" s="14">
        <v>6.66009655418279E-2</v>
      </c>
      <c r="Y65" s="14"/>
      <c r="Z65" s="14">
        <v>3.4503537448157401E-2</v>
      </c>
      <c r="AA65" s="14">
        <v>3.6407553911797598E-2</v>
      </c>
      <c r="AB65" s="14"/>
      <c r="AC65" s="14">
        <v>0.155468521890023</v>
      </c>
      <c r="AD65" s="14">
        <v>6.4472582048509294E-2</v>
      </c>
      <c r="AE65" s="14">
        <v>2.1589858220243001E-2</v>
      </c>
      <c r="AF65" s="14">
        <v>4.4959020560946797E-3</v>
      </c>
      <c r="AG65" s="14"/>
      <c r="AH65" s="14">
        <v>7.3077780602445894E-2</v>
      </c>
      <c r="AI65" s="14">
        <v>5.01774085896197E-2</v>
      </c>
      <c r="AJ65" s="14">
        <v>7.5557412908979198E-3</v>
      </c>
      <c r="AK65" s="14">
        <v>6.9860692621668101E-3</v>
      </c>
      <c r="AL65" s="14"/>
      <c r="AM65" s="14">
        <v>3.8925536907720201E-2</v>
      </c>
      <c r="AN65" s="14">
        <v>3.8585264639078402E-2</v>
      </c>
      <c r="AO65" s="14">
        <v>1.91787414483887E-2</v>
      </c>
      <c r="AP65" s="14">
        <v>2.41325860899275E-2</v>
      </c>
      <c r="AQ65" s="14"/>
      <c r="AR65" s="14">
        <v>3.1436991840320103E-2</v>
      </c>
      <c r="AS65" s="14">
        <v>2.7500304175082101E-2</v>
      </c>
      <c r="AT65" s="14">
        <v>1.2232857842135399E-2</v>
      </c>
      <c r="AU65" s="14">
        <v>1.7784749652845499E-2</v>
      </c>
      <c r="AV65" s="14"/>
      <c r="AW65" s="14">
        <v>0.16945082737287601</v>
      </c>
      <c r="AX65" s="14">
        <v>0</v>
      </c>
      <c r="AY65" s="14">
        <v>0</v>
      </c>
      <c r="AZ65" s="14">
        <v>0</v>
      </c>
      <c r="BA65" s="14"/>
      <c r="BB65" s="14">
        <v>1.45128535815186E-2</v>
      </c>
      <c r="BC65" s="14">
        <v>5.2983629057068602E-3</v>
      </c>
      <c r="BD65" s="14">
        <v>0.129902949792255</v>
      </c>
      <c r="BE65" s="14"/>
      <c r="BF65" s="14">
        <v>2.0069763210721701E-2</v>
      </c>
      <c r="BG65" s="14">
        <v>4.7432445308951902E-2</v>
      </c>
      <c r="BH65" s="14">
        <v>4.9277022806552398E-2</v>
      </c>
      <c r="BI65" s="14"/>
      <c r="BJ65" s="14">
        <v>2.2966231115023501E-2</v>
      </c>
      <c r="BK65" s="14">
        <v>3.0267059597287701E-2</v>
      </c>
      <c r="BL65" s="14">
        <v>2.0002201874897901E-2</v>
      </c>
      <c r="BM65" s="14"/>
      <c r="BN65" s="14">
        <v>4.5469953291331203E-2</v>
      </c>
      <c r="BO65" s="14">
        <v>1.9711396684557701E-2</v>
      </c>
      <c r="BP65" s="14">
        <v>1.5787121394968899E-2</v>
      </c>
      <c r="BQ65" s="14">
        <v>2.4956395832886301E-2</v>
      </c>
      <c r="BR65" s="14">
        <v>2.49776381275904E-2</v>
      </c>
      <c r="BS65" s="14">
        <v>3.0595411419823599E-2</v>
      </c>
      <c r="BT65" s="14">
        <v>4.5779894755862E-2</v>
      </c>
      <c r="BU65" s="14">
        <v>3.6247645924548599E-2</v>
      </c>
      <c r="BV65" s="14"/>
      <c r="BW65" s="14">
        <v>3.11307128843007E-2</v>
      </c>
      <c r="BX65" s="14">
        <v>3.9097146804344597E-2</v>
      </c>
      <c r="BY65" s="14"/>
      <c r="BZ65" s="14">
        <v>3.5433275385930399E-2</v>
      </c>
      <c r="CA65" s="14">
        <v>2.6372895251929599E-2</v>
      </c>
      <c r="CB65" s="14"/>
      <c r="CC65" s="14">
        <v>4.0674340101621298E-2</v>
      </c>
      <c r="CD65" s="14">
        <v>2.2454852546072501E-2</v>
      </c>
    </row>
    <row r="66" spans="2:82" x14ac:dyDescent="0.25">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row>
    <row r="67" spans="2:82" x14ac:dyDescent="0.25">
      <c r="B67" s="6" t="s">
        <v>132</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row>
    <row r="68" spans="2:82" x14ac:dyDescent="0.25">
      <c r="B68" s="24" t="s">
        <v>107</v>
      </c>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row>
    <row r="69" spans="2:82" x14ac:dyDescent="0.25">
      <c r="B69" t="s">
        <v>122</v>
      </c>
      <c r="C69" s="14">
        <v>5.4266900001388799E-2</v>
      </c>
      <c r="D69" s="14">
        <v>4.0188959825227001E-2</v>
      </c>
      <c r="E69" s="14">
        <v>6.80764537592565E-2</v>
      </c>
      <c r="F69" s="14"/>
      <c r="G69" s="14">
        <v>6.7069331498399304E-2</v>
      </c>
      <c r="H69" s="14">
        <v>6.6101272283115298E-2</v>
      </c>
      <c r="I69" s="14">
        <v>4.9317004344678799E-3</v>
      </c>
      <c r="J69" s="14"/>
      <c r="K69" s="14">
        <v>4.71603811949909E-2</v>
      </c>
      <c r="L69" s="14">
        <v>5.1517023381167801E-2</v>
      </c>
      <c r="M69" s="14">
        <v>4.5596100090023003E-2</v>
      </c>
      <c r="N69" s="14">
        <v>7.56169587771192E-2</v>
      </c>
      <c r="O69" s="14"/>
      <c r="P69" s="14">
        <v>7.1730294830846794E-2</v>
      </c>
      <c r="Q69" s="14">
        <v>5.6948974413778997E-2</v>
      </c>
      <c r="R69" s="14">
        <v>3.4816018375001E-2</v>
      </c>
      <c r="S69" s="14">
        <v>5.6558209450905901E-2</v>
      </c>
      <c r="T69" s="14">
        <v>5.9575284870808799E-2</v>
      </c>
      <c r="U69" s="14"/>
      <c r="V69" s="14">
        <v>4.2812627942322497E-2</v>
      </c>
      <c r="W69" s="14">
        <v>4.15142046269232E-2</v>
      </c>
      <c r="X69" s="14">
        <v>0.10502361903995799</v>
      </c>
      <c r="Y69" s="14"/>
      <c r="Z69" s="14">
        <v>5.4185427527644901E-2</v>
      </c>
      <c r="AA69" s="14">
        <v>5.4337589533044899E-2</v>
      </c>
      <c r="AB69" s="14"/>
      <c r="AC69" s="14">
        <v>0.122261621465861</v>
      </c>
      <c r="AD69" s="14">
        <v>6.6443390294547294E-2</v>
      </c>
      <c r="AE69" s="14">
        <v>4.0064294957817902E-2</v>
      </c>
      <c r="AF69" s="14">
        <v>4.4571945688488497E-2</v>
      </c>
      <c r="AG69" s="14"/>
      <c r="AH69" s="14">
        <v>8.5920707954027106E-2</v>
      </c>
      <c r="AI69" s="14">
        <v>5.3235820203842502E-2</v>
      </c>
      <c r="AJ69" s="14">
        <v>4.4039869954437101E-2</v>
      </c>
      <c r="AK69" s="14">
        <v>4.8952401168317103E-2</v>
      </c>
      <c r="AL69" s="14"/>
      <c r="AM69" s="14">
        <v>4.7746699917791402E-2</v>
      </c>
      <c r="AN69" s="14">
        <v>4.9234777780426203E-2</v>
      </c>
      <c r="AO69" s="14">
        <v>4.4740258755729699E-2</v>
      </c>
      <c r="AP69" s="14">
        <v>4.7095329833528599E-2</v>
      </c>
      <c r="AQ69" s="14"/>
      <c r="AR69" s="14">
        <v>4.5434446908772803E-2</v>
      </c>
      <c r="AS69" s="14">
        <v>6.00910113217408E-2</v>
      </c>
      <c r="AT69" s="14">
        <v>5.1072479470289797E-2</v>
      </c>
      <c r="AU69" s="14">
        <v>1.7391736417476E-2</v>
      </c>
      <c r="AV69" s="14"/>
      <c r="AW69" s="14">
        <v>7.8762905934339406E-2</v>
      </c>
      <c r="AX69" s="14">
        <v>3.3260526241812201E-2</v>
      </c>
      <c r="AY69" s="14">
        <v>5.9563553896660501E-2</v>
      </c>
      <c r="AZ69" s="14">
        <v>7.6016817582171395E-2</v>
      </c>
      <c r="BA69" s="14"/>
      <c r="BB69" s="14">
        <v>3.8489706338815301E-2</v>
      </c>
      <c r="BC69" s="14">
        <v>0.189921244704743</v>
      </c>
      <c r="BD69" s="14">
        <v>0</v>
      </c>
      <c r="BE69" s="14"/>
      <c r="BF69" s="14">
        <v>4.51682375538957E-2</v>
      </c>
      <c r="BG69" s="14">
        <v>6.0538363027485997E-2</v>
      </c>
      <c r="BH69" s="14">
        <v>6.4153891524735607E-2</v>
      </c>
      <c r="BI69" s="14"/>
      <c r="BJ69" s="14">
        <v>4.4060735575651301E-2</v>
      </c>
      <c r="BK69" s="14">
        <v>6.08779734155417E-2</v>
      </c>
      <c r="BL69" s="14">
        <v>1.99733174768385E-2</v>
      </c>
      <c r="BM69" s="14"/>
      <c r="BN69" s="14">
        <v>4.2185267366990999E-2</v>
      </c>
      <c r="BO69" s="14">
        <v>5.8680822880595701E-2</v>
      </c>
      <c r="BP69" s="14">
        <v>9.5460938337874293E-2</v>
      </c>
      <c r="BQ69" s="14">
        <v>6.1466358832319497E-2</v>
      </c>
      <c r="BR69" s="14">
        <v>5.2456220091860503E-2</v>
      </c>
      <c r="BS69" s="14">
        <v>4.1151945256583902E-2</v>
      </c>
      <c r="BT69" s="14">
        <v>3.5735915635172803E-2</v>
      </c>
      <c r="BU69" s="14">
        <v>3.03530095629671E-2</v>
      </c>
      <c r="BV69" s="14"/>
      <c r="BW69" s="14">
        <v>4.3735683620101502E-2</v>
      </c>
      <c r="BX69" s="14">
        <v>6.2836451235273497E-2</v>
      </c>
      <c r="BY69" s="14"/>
      <c r="BZ69" s="14">
        <v>4.48236644401451E-2</v>
      </c>
      <c r="CA69" s="14">
        <v>7.5019153454330398E-2</v>
      </c>
      <c r="CB69" s="14"/>
      <c r="CC69" s="14">
        <v>4.51083397787908E-2</v>
      </c>
      <c r="CD69" s="14">
        <v>6.8966281464257803E-2</v>
      </c>
    </row>
    <row r="70" spans="2:82" x14ac:dyDescent="0.25">
      <c r="B70" t="s">
        <v>123</v>
      </c>
      <c r="C70" s="14">
        <v>0.13733462327102799</v>
      </c>
      <c r="D70" s="14">
        <v>0.15070701935014799</v>
      </c>
      <c r="E70" s="14">
        <v>0.123762403503225</v>
      </c>
      <c r="F70" s="14"/>
      <c r="G70" s="14">
        <v>0.100689405337578</v>
      </c>
      <c r="H70" s="14">
        <v>0.220545450704595</v>
      </c>
      <c r="I70" s="14">
        <v>4.4086990247046598E-2</v>
      </c>
      <c r="J70" s="14"/>
      <c r="K70" s="14">
        <v>0.16662295503549299</v>
      </c>
      <c r="L70" s="14">
        <v>0.140741713906649</v>
      </c>
      <c r="M70" s="14">
        <v>0.100990682784873</v>
      </c>
      <c r="N70" s="14">
        <v>0.10550122929257499</v>
      </c>
      <c r="O70" s="14"/>
      <c r="P70" s="14">
        <v>0.12877246211784699</v>
      </c>
      <c r="Q70" s="14">
        <v>0.162128433350402</v>
      </c>
      <c r="R70" s="14">
        <v>0.13798020748432799</v>
      </c>
      <c r="S70" s="14">
        <v>0.129159902080449</v>
      </c>
      <c r="T70" s="14">
        <v>0.13465223100927001</v>
      </c>
      <c r="U70" s="14"/>
      <c r="V70" s="14">
        <v>0.147266230804492</v>
      </c>
      <c r="W70" s="14">
        <v>0.142782122182815</v>
      </c>
      <c r="X70" s="14">
        <v>9.9440092840429595E-2</v>
      </c>
      <c r="Y70" s="14"/>
      <c r="Z70" s="14">
        <v>0.13026222125145201</v>
      </c>
      <c r="AA70" s="14">
        <v>0.14347098765858499</v>
      </c>
      <c r="AB70" s="14"/>
      <c r="AC70" s="14">
        <v>0.15769811426038899</v>
      </c>
      <c r="AD70" s="14">
        <v>0.113783684194372</v>
      </c>
      <c r="AE70" s="14">
        <v>0.12288962787383</v>
      </c>
      <c r="AF70" s="14">
        <v>0.17038460908362499</v>
      </c>
      <c r="AG70" s="14"/>
      <c r="AH70" s="14">
        <v>7.6697035383020598E-2</v>
      </c>
      <c r="AI70" s="14">
        <v>0.114524956208924</v>
      </c>
      <c r="AJ70" s="14">
        <v>0.157345639536008</v>
      </c>
      <c r="AK70" s="14">
        <v>0.22063004856027299</v>
      </c>
      <c r="AL70" s="14"/>
      <c r="AM70" s="14">
        <v>0.15598321870965401</v>
      </c>
      <c r="AN70" s="14">
        <v>9.6592229638926802E-2</v>
      </c>
      <c r="AO70" s="14">
        <v>0.16031276714464801</v>
      </c>
      <c r="AP70" s="14">
        <v>0.14885800425271301</v>
      </c>
      <c r="AQ70" s="14"/>
      <c r="AR70" s="14">
        <v>0.12388530628297</v>
      </c>
      <c r="AS70" s="14">
        <v>0.161845864145997</v>
      </c>
      <c r="AT70" s="14">
        <v>0.16549943910193199</v>
      </c>
      <c r="AU70" s="14">
        <v>0.19214040332218901</v>
      </c>
      <c r="AV70" s="14"/>
      <c r="AW70" s="14">
        <v>7.2190257565491203E-2</v>
      </c>
      <c r="AX70" s="14">
        <v>0.11885106275391499</v>
      </c>
      <c r="AY70" s="14">
        <v>0.16670810330778299</v>
      </c>
      <c r="AZ70" s="14">
        <v>0.33211455702202197</v>
      </c>
      <c r="BA70" s="14"/>
      <c r="BB70" s="14">
        <v>0.27839652243843399</v>
      </c>
      <c r="BC70" s="14">
        <v>0.304787930417734</v>
      </c>
      <c r="BD70" s="14">
        <v>0</v>
      </c>
      <c r="BE70" s="14"/>
      <c r="BF70" s="14">
        <v>0.14642210035827899</v>
      </c>
      <c r="BG70" s="14">
        <v>0.13347963159451201</v>
      </c>
      <c r="BH70" s="14">
        <v>0.129474696912767</v>
      </c>
      <c r="BI70" s="14"/>
      <c r="BJ70" s="14">
        <v>0.12725009902746701</v>
      </c>
      <c r="BK70" s="14">
        <v>0.15775326384205601</v>
      </c>
      <c r="BL70" s="14">
        <v>0.179270704018824</v>
      </c>
      <c r="BM70" s="14"/>
      <c r="BN70" s="14">
        <v>0.121182701623454</v>
      </c>
      <c r="BO70" s="14">
        <v>0.121653203964558</v>
      </c>
      <c r="BP70" s="14">
        <v>0.24902841994823699</v>
      </c>
      <c r="BQ70" s="14">
        <v>0.19838657784878999</v>
      </c>
      <c r="BR70" s="14">
        <v>0.13636533291917499</v>
      </c>
      <c r="BS70" s="14">
        <v>0.14272071578978601</v>
      </c>
      <c r="BT70" s="14">
        <v>0.12805783362926501</v>
      </c>
      <c r="BU70" s="14">
        <v>0.13598191363873299</v>
      </c>
      <c r="BV70" s="14"/>
      <c r="BW70" s="14">
        <v>0.117129304023461</v>
      </c>
      <c r="BX70" s="14">
        <v>0.15377626801746999</v>
      </c>
      <c r="BY70" s="14"/>
      <c r="BZ70" s="14">
        <v>0.12726522715824601</v>
      </c>
      <c r="CA70" s="14">
        <v>0.165852255270481</v>
      </c>
      <c r="CB70" s="14"/>
      <c r="CC70" s="14">
        <v>0.130453891905847</v>
      </c>
      <c r="CD70" s="14">
        <v>0.155076113441872</v>
      </c>
    </row>
    <row r="71" spans="2:82" x14ac:dyDescent="0.25">
      <c r="B71" t="s">
        <v>124</v>
      </c>
      <c r="C71" s="14">
        <v>0.176901924971201</v>
      </c>
      <c r="D71" s="14">
        <v>0.20253693576835799</v>
      </c>
      <c r="E71" s="14">
        <v>0.15144364940226401</v>
      </c>
      <c r="F71" s="14"/>
      <c r="G71" s="14">
        <v>0.14715015211049301</v>
      </c>
      <c r="H71" s="14">
        <v>0.172446992449164</v>
      </c>
      <c r="I71" s="14">
        <v>0.24540085250014601</v>
      </c>
      <c r="J71" s="14"/>
      <c r="K71" s="14">
        <v>0.24989701546836399</v>
      </c>
      <c r="L71" s="14">
        <v>0.160882134784121</v>
      </c>
      <c r="M71" s="14">
        <v>0.15477989539725501</v>
      </c>
      <c r="N71" s="14">
        <v>9.6044069775853502E-2</v>
      </c>
      <c r="O71" s="14"/>
      <c r="P71" s="14">
        <v>0.15390035709983499</v>
      </c>
      <c r="Q71" s="14">
        <v>0.146392682010793</v>
      </c>
      <c r="R71" s="14">
        <v>0.18029347740110699</v>
      </c>
      <c r="S71" s="14">
        <v>0.19881386142500099</v>
      </c>
      <c r="T71" s="14">
        <v>0.18130548579658601</v>
      </c>
      <c r="U71" s="14"/>
      <c r="V71" s="14">
        <v>0.19426846035679701</v>
      </c>
      <c r="W71" s="14">
        <v>0.17458752558782101</v>
      </c>
      <c r="X71" s="14">
        <v>0.12354476411736499</v>
      </c>
      <c r="Y71" s="14"/>
      <c r="Z71" s="14">
        <v>0.188274464443655</v>
      </c>
      <c r="AA71" s="14">
        <v>0.16703454949937699</v>
      </c>
      <c r="AB71" s="14"/>
      <c r="AC71" s="14">
        <v>6.5787029474801306E-2</v>
      </c>
      <c r="AD71" s="14">
        <v>0.115153219211234</v>
      </c>
      <c r="AE71" s="14">
        <v>0.17737656084509601</v>
      </c>
      <c r="AF71" s="14">
        <v>0.24202988106808099</v>
      </c>
      <c r="AG71" s="14"/>
      <c r="AH71" s="14">
        <v>9.1418166478118901E-2</v>
      </c>
      <c r="AI71" s="14">
        <v>0.155783739309586</v>
      </c>
      <c r="AJ71" s="14">
        <v>0.19468325125635</v>
      </c>
      <c r="AK71" s="14">
        <v>0.27540203407038899</v>
      </c>
      <c r="AL71" s="14"/>
      <c r="AM71" s="14">
        <v>0.15122755721516501</v>
      </c>
      <c r="AN71" s="14">
        <v>0.20871999200608601</v>
      </c>
      <c r="AO71" s="14">
        <v>0.18228447720199301</v>
      </c>
      <c r="AP71" s="14">
        <v>0.20578608957220401</v>
      </c>
      <c r="AQ71" s="14"/>
      <c r="AR71" s="14">
        <v>0.14645686698219201</v>
      </c>
      <c r="AS71" s="14">
        <v>0.215680755065145</v>
      </c>
      <c r="AT71" s="14">
        <v>0.25759385332024598</v>
      </c>
      <c r="AU71" s="14">
        <v>0.226240215793096</v>
      </c>
      <c r="AV71" s="14"/>
      <c r="AW71" s="14">
        <v>8.3093438824872301E-2</v>
      </c>
      <c r="AX71" s="14">
        <v>0.14297779326012799</v>
      </c>
      <c r="AY71" s="14">
        <v>0.26194761134530098</v>
      </c>
      <c r="AZ71" s="14">
        <v>0.23771097051245799</v>
      </c>
      <c r="BA71" s="14"/>
      <c r="BB71" s="14">
        <v>0.27332001147298002</v>
      </c>
      <c r="BC71" s="14">
        <v>0.24241382418042201</v>
      </c>
      <c r="BD71" s="14">
        <v>0</v>
      </c>
      <c r="BE71" s="14"/>
      <c r="BF71" s="14">
        <v>0.188515189722301</v>
      </c>
      <c r="BG71" s="14">
        <v>0.15003870668647001</v>
      </c>
      <c r="BH71" s="14">
        <v>0.20463024706885899</v>
      </c>
      <c r="BI71" s="14"/>
      <c r="BJ71" s="14">
        <v>0.19209951810724099</v>
      </c>
      <c r="BK71" s="14">
        <v>0.18834563147639399</v>
      </c>
      <c r="BL71" s="14">
        <v>0.186664447475342</v>
      </c>
      <c r="BM71" s="14"/>
      <c r="BN71" s="14">
        <v>0.144102471896314</v>
      </c>
      <c r="BO71" s="14">
        <v>0.20248639190630999</v>
      </c>
      <c r="BP71" s="14">
        <v>0.20069716977375601</v>
      </c>
      <c r="BQ71" s="14">
        <v>0.197376138718905</v>
      </c>
      <c r="BR71" s="14">
        <v>0.17003018891220401</v>
      </c>
      <c r="BS71" s="14">
        <v>0.19025795649692101</v>
      </c>
      <c r="BT71" s="14">
        <v>0.23326377171655599</v>
      </c>
      <c r="BU71" s="14">
        <v>0.16782483714105101</v>
      </c>
      <c r="BV71" s="14"/>
      <c r="BW71" s="14">
        <v>0.1879248800701</v>
      </c>
      <c r="BX71" s="14">
        <v>0.16793223191307699</v>
      </c>
      <c r="BY71" s="14"/>
      <c r="BZ71" s="14">
        <v>0.190330287761624</v>
      </c>
      <c r="CA71" s="14">
        <v>0.17885513426981101</v>
      </c>
      <c r="CB71" s="14"/>
      <c r="CC71" s="14">
        <v>0.177452521145259</v>
      </c>
      <c r="CD71" s="14">
        <v>0.19490255469225801</v>
      </c>
    </row>
    <row r="72" spans="2:82" x14ac:dyDescent="0.25">
      <c r="B72" t="s">
        <v>125</v>
      </c>
      <c r="C72" s="14">
        <v>0.27126398521683398</v>
      </c>
      <c r="D72" s="14">
        <v>0.27638601399372698</v>
      </c>
      <c r="E72" s="14">
        <v>0.266412964434529</v>
      </c>
      <c r="F72" s="14"/>
      <c r="G72" s="14">
        <v>0.23767417759697901</v>
      </c>
      <c r="H72" s="14">
        <v>0.24337811991267999</v>
      </c>
      <c r="I72" s="14">
        <v>0.39436902024716203</v>
      </c>
      <c r="J72" s="14"/>
      <c r="K72" s="14">
        <v>0.26114471832050801</v>
      </c>
      <c r="L72" s="14">
        <v>0.27171152476354199</v>
      </c>
      <c r="M72" s="14">
        <v>0.299974577344645</v>
      </c>
      <c r="N72" s="14">
        <v>0.27316325353318799</v>
      </c>
      <c r="O72" s="14"/>
      <c r="P72" s="14">
        <v>0.217869243642313</v>
      </c>
      <c r="Q72" s="14">
        <v>0.27690061084258</v>
      </c>
      <c r="R72" s="14">
        <v>0.29274830465281698</v>
      </c>
      <c r="S72" s="14">
        <v>0.279332327694366</v>
      </c>
      <c r="T72" s="14">
        <v>0.26675910720013501</v>
      </c>
      <c r="U72" s="14"/>
      <c r="V72" s="14">
        <v>0.27617599532400999</v>
      </c>
      <c r="W72" s="14">
        <v>0.30472031189453802</v>
      </c>
      <c r="X72" s="14">
        <v>0.21899095014054401</v>
      </c>
      <c r="Y72" s="14"/>
      <c r="Z72" s="14">
        <v>0.27299904870825598</v>
      </c>
      <c r="AA72" s="14">
        <v>0.26975855866027798</v>
      </c>
      <c r="AB72" s="14"/>
      <c r="AC72" s="14">
        <v>0.24238803591979599</v>
      </c>
      <c r="AD72" s="14">
        <v>0.291465259330559</v>
      </c>
      <c r="AE72" s="14">
        <v>0.28087870387500602</v>
      </c>
      <c r="AF72" s="14">
        <v>0.26658420853792097</v>
      </c>
      <c r="AG72" s="14"/>
      <c r="AH72" s="14">
        <v>0.26796597961806101</v>
      </c>
      <c r="AI72" s="14">
        <v>0.276830291514639</v>
      </c>
      <c r="AJ72" s="14">
        <v>0.28974361102739199</v>
      </c>
      <c r="AK72" s="14">
        <v>0.232833481200447</v>
      </c>
      <c r="AL72" s="14"/>
      <c r="AM72" s="14">
        <v>0.233039050979927</v>
      </c>
      <c r="AN72" s="14">
        <v>0.30322265737081799</v>
      </c>
      <c r="AO72" s="14">
        <v>0.325010473583281</v>
      </c>
      <c r="AP72" s="14">
        <v>0.27818021463180298</v>
      </c>
      <c r="AQ72" s="14"/>
      <c r="AR72" s="14">
        <v>0.31142843076067001</v>
      </c>
      <c r="AS72" s="14">
        <v>0.274193501933852</v>
      </c>
      <c r="AT72" s="14">
        <v>0.288185821053352</v>
      </c>
      <c r="AU72" s="14">
        <v>0.15511774710086201</v>
      </c>
      <c r="AV72" s="14"/>
      <c r="AW72" s="14">
        <v>0.206874319740386</v>
      </c>
      <c r="AX72" s="14">
        <v>0.321658926065368</v>
      </c>
      <c r="AY72" s="14">
        <v>0.26361613244968002</v>
      </c>
      <c r="AZ72" s="14">
        <v>0.20851362363714601</v>
      </c>
      <c r="BA72" s="14"/>
      <c r="BB72" s="14">
        <v>0.30248710901078302</v>
      </c>
      <c r="BC72" s="14">
        <v>0.215310805776282</v>
      </c>
      <c r="BD72" s="14">
        <v>0</v>
      </c>
      <c r="BE72" s="14"/>
      <c r="BF72" s="14">
        <v>0.28497518070343802</v>
      </c>
      <c r="BG72" s="14">
        <v>0.249860725208847</v>
      </c>
      <c r="BH72" s="14">
        <v>0.27092035237606099</v>
      </c>
      <c r="BI72" s="14"/>
      <c r="BJ72" s="14">
        <v>0.2894943978781</v>
      </c>
      <c r="BK72" s="14">
        <v>0.28257634489616101</v>
      </c>
      <c r="BL72" s="14">
        <v>0.221383786677609</v>
      </c>
      <c r="BM72" s="14"/>
      <c r="BN72" s="14">
        <v>0.255590149894873</v>
      </c>
      <c r="BO72" s="14">
        <v>0.29525057305207703</v>
      </c>
      <c r="BP72" s="14">
        <v>0.17585118920043899</v>
      </c>
      <c r="BQ72" s="14">
        <v>0.223912184794897</v>
      </c>
      <c r="BR72" s="14">
        <v>0.293428147182623</v>
      </c>
      <c r="BS72" s="14">
        <v>0.28189611904261402</v>
      </c>
      <c r="BT72" s="14">
        <v>0.30539828708436301</v>
      </c>
      <c r="BU72" s="14">
        <v>0.29243086738858898</v>
      </c>
      <c r="BV72" s="14"/>
      <c r="BW72" s="14">
        <v>0.27353642632955799</v>
      </c>
      <c r="BX72" s="14">
        <v>0.26941483504876101</v>
      </c>
      <c r="BY72" s="14"/>
      <c r="BZ72" s="14">
        <v>0.27602171578103302</v>
      </c>
      <c r="CA72" s="14">
        <v>0.27385218819715101</v>
      </c>
      <c r="CB72" s="14"/>
      <c r="CC72" s="14">
        <v>0.27233487511659799</v>
      </c>
      <c r="CD72" s="14">
        <v>0.27823414996915302</v>
      </c>
    </row>
    <row r="73" spans="2:82" x14ac:dyDescent="0.25">
      <c r="B73" t="s">
        <v>126</v>
      </c>
      <c r="C73" s="14">
        <v>0.12065296658951299</v>
      </c>
      <c r="D73" s="14">
        <v>0.126916465659169</v>
      </c>
      <c r="E73" s="14">
        <v>0.114510006670536</v>
      </c>
      <c r="F73" s="14"/>
      <c r="G73" s="14">
        <v>0.138896153596378</v>
      </c>
      <c r="H73" s="14">
        <v>8.5459847657591501E-2</v>
      </c>
      <c r="I73" s="14">
        <v>0.15459520526944101</v>
      </c>
      <c r="J73" s="14"/>
      <c r="K73" s="14">
        <v>0.11274285240349501</v>
      </c>
      <c r="L73" s="14">
        <v>0.13651452933288999</v>
      </c>
      <c r="M73" s="14">
        <v>0.13639105034044899</v>
      </c>
      <c r="N73" s="14">
        <v>0.10381134347169001</v>
      </c>
      <c r="O73" s="14"/>
      <c r="P73" s="14">
        <v>0.156708822830605</v>
      </c>
      <c r="Q73" s="14">
        <v>0.12430336517777001</v>
      </c>
      <c r="R73" s="14">
        <v>0.112781515777373</v>
      </c>
      <c r="S73" s="14">
        <v>0.115667264461056</v>
      </c>
      <c r="T73" s="14">
        <v>0.10688076370706399</v>
      </c>
      <c r="U73" s="14"/>
      <c r="V73" s="14">
        <v>0.14735404400446001</v>
      </c>
      <c r="W73" s="14">
        <v>0.113683007861531</v>
      </c>
      <c r="X73" s="14">
        <v>4.2334887567601599E-2</v>
      </c>
      <c r="Y73" s="14"/>
      <c r="Z73" s="14">
        <v>0.13508110066064299</v>
      </c>
      <c r="AA73" s="14">
        <v>0.108134406721466</v>
      </c>
      <c r="AB73" s="14"/>
      <c r="AC73" s="14">
        <v>6.5721100548564795E-2</v>
      </c>
      <c r="AD73" s="14">
        <v>0.107094223299132</v>
      </c>
      <c r="AE73" s="14">
        <v>0.15220396135198799</v>
      </c>
      <c r="AF73" s="14">
        <v>0.121228045267622</v>
      </c>
      <c r="AG73" s="14"/>
      <c r="AH73" s="14">
        <v>7.9310642339848705E-2</v>
      </c>
      <c r="AI73" s="14">
        <v>0.125249798558104</v>
      </c>
      <c r="AJ73" s="14">
        <v>0.13483662333087601</v>
      </c>
      <c r="AK73" s="14">
        <v>0.110949471528916</v>
      </c>
      <c r="AL73" s="14"/>
      <c r="AM73" s="14">
        <v>0.117999346330192</v>
      </c>
      <c r="AN73" s="14">
        <v>0.16433694456751299</v>
      </c>
      <c r="AO73" s="14">
        <v>0.118034986999526</v>
      </c>
      <c r="AP73" s="14">
        <v>0.13546845540921501</v>
      </c>
      <c r="AQ73" s="14"/>
      <c r="AR73" s="14">
        <v>0.13430730861892601</v>
      </c>
      <c r="AS73" s="14">
        <v>0.12922233152513199</v>
      </c>
      <c r="AT73" s="14">
        <v>9.7503802600569497E-2</v>
      </c>
      <c r="AU73" s="14">
        <v>0.14892767798616399</v>
      </c>
      <c r="AV73" s="14"/>
      <c r="AW73" s="14">
        <v>0.14561608534129999</v>
      </c>
      <c r="AX73" s="14">
        <v>0.125688352999511</v>
      </c>
      <c r="AY73" s="14">
        <v>0.106064101935649</v>
      </c>
      <c r="AZ73" s="14">
        <v>8.1757067255224705E-2</v>
      </c>
      <c r="BA73" s="14"/>
      <c r="BB73" s="14">
        <v>7.22585489395179E-2</v>
      </c>
      <c r="BC73" s="14">
        <v>4.7566194920818497E-2</v>
      </c>
      <c r="BD73" s="14">
        <v>0</v>
      </c>
      <c r="BE73" s="14"/>
      <c r="BF73" s="14">
        <v>0.15074508884579399</v>
      </c>
      <c r="BG73" s="14">
        <v>8.6451275454313803E-2</v>
      </c>
      <c r="BH73" s="14">
        <v>0.113079522618072</v>
      </c>
      <c r="BI73" s="14"/>
      <c r="BJ73" s="14">
        <v>0.14068613123623699</v>
      </c>
      <c r="BK73" s="14">
        <v>0.115518073331088</v>
      </c>
      <c r="BL73" s="14">
        <v>0.107770386379547</v>
      </c>
      <c r="BM73" s="14"/>
      <c r="BN73" s="14">
        <v>0.120044146878083</v>
      </c>
      <c r="BO73" s="14">
        <v>0.138915316839543</v>
      </c>
      <c r="BP73" s="14">
        <v>0.11122233480308499</v>
      </c>
      <c r="BQ73" s="14">
        <v>0.13494143910203399</v>
      </c>
      <c r="BR73" s="14">
        <v>9.7387066451970095E-2</v>
      </c>
      <c r="BS73" s="14">
        <v>0.12638902763262999</v>
      </c>
      <c r="BT73" s="14">
        <v>0.11795049453964999</v>
      </c>
      <c r="BU73" s="14">
        <v>0.13236856380663301</v>
      </c>
      <c r="BV73" s="14"/>
      <c r="BW73" s="14">
        <v>0.13571028398738899</v>
      </c>
      <c r="BX73" s="14">
        <v>0.108400397824975</v>
      </c>
      <c r="BY73" s="14"/>
      <c r="BZ73" s="14">
        <v>0.13139243225705299</v>
      </c>
      <c r="CA73" s="14">
        <v>0.116018511030195</v>
      </c>
      <c r="CB73" s="14"/>
      <c r="CC73" s="14">
        <v>0.11403816011637601</v>
      </c>
      <c r="CD73" s="14">
        <v>0.13762709671224799</v>
      </c>
    </row>
    <row r="74" spans="2:82" x14ac:dyDescent="0.25">
      <c r="B74" t="s">
        <v>127</v>
      </c>
      <c r="C74" s="14">
        <v>5.4333940021841297E-2</v>
      </c>
      <c r="D74" s="14">
        <v>5.0817728137446498E-2</v>
      </c>
      <c r="E74" s="14">
        <v>5.7904434521680398E-2</v>
      </c>
      <c r="F74" s="14"/>
      <c r="G74" s="14">
        <v>7.5467385135745094E-2</v>
      </c>
      <c r="H74" s="14">
        <v>3.8230713914664698E-2</v>
      </c>
      <c r="I74" s="14">
        <v>4.4260926460870001E-2</v>
      </c>
      <c r="J74" s="14"/>
      <c r="K74" s="14">
        <v>4.7699179213407397E-2</v>
      </c>
      <c r="L74" s="14">
        <v>6.3598644613451105E-2</v>
      </c>
      <c r="M74" s="14">
        <v>5.1715828576458497E-2</v>
      </c>
      <c r="N74" s="14">
        <v>5.4653025560585697E-2</v>
      </c>
      <c r="O74" s="14"/>
      <c r="P74" s="14">
        <v>6.4354189467102099E-2</v>
      </c>
      <c r="Q74" s="14">
        <v>4.9385302632138001E-2</v>
      </c>
      <c r="R74" s="14">
        <v>6.9667697488227404E-2</v>
      </c>
      <c r="S74" s="14">
        <v>5.1349095085865701E-2</v>
      </c>
      <c r="T74" s="14">
        <v>3.5240519634304197E-2</v>
      </c>
      <c r="U74" s="14"/>
      <c r="V74" s="14">
        <v>6.3288425218432101E-2</v>
      </c>
      <c r="W74" s="14">
        <v>5.32363374581446E-2</v>
      </c>
      <c r="X74" s="14">
        <v>2.6717708014632802E-2</v>
      </c>
      <c r="Y74" s="14"/>
      <c r="Z74" s="14">
        <v>5.1323397862398201E-2</v>
      </c>
      <c r="AA74" s="14">
        <v>5.6946034702447398E-2</v>
      </c>
      <c r="AB74" s="14"/>
      <c r="AC74" s="14">
        <v>2.2669465078743799E-2</v>
      </c>
      <c r="AD74" s="14">
        <v>6.6033948008851706E-2</v>
      </c>
      <c r="AE74" s="14">
        <v>4.4576361618924303E-2</v>
      </c>
      <c r="AF74" s="14">
        <v>5.77438272023299E-2</v>
      </c>
      <c r="AG74" s="14"/>
      <c r="AH74" s="14">
        <v>4.8955412809750798E-2</v>
      </c>
      <c r="AI74" s="14">
        <v>5.40299977313232E-2</v>
      </c>
      <c r="AJ74" s="14">
        <v>6.3798301912390998E-2</v>
      </c>
      <c r="AK74" s="14">
        <v>4.1585652705839297E-2</v>
      </c>
      <c r="AL74" s="14"/>
      <c r="AM74" s="14">
        <v>6.8280879920104606E-2</v>
      </c>
      <c r="AN74" s="14">
        <v>5.6930506954093997E-2</v>
      </c>
      <c r="AO74" s="14">
        <v>5.1028468889068299E-2</v>
      </c>
      <c r="AP74" s="14">
        <v>6.5435755406110699E-2</v>
      </c>
      <c r="AQ74" s="14"/>
      <c r="AR74" s="14">
        <v>5.72557518287908E-2</v>
      </c>
      <c r="AS74" s="14">
        <v>5.1644618025667999E-2</v>
      </c>
      <c r="AT74" s="14">
        <v>5.47560184608267E-2</v>
      </c>
      <c r="AU74" s="14">
        <v>4.6409163049167E-2</v>
      </c>
      <c r="AV74" s="14"/>
      <c r="AW74" s="14">
        <v>9.2558946322183006E-2</v>
      </c>
      <c r="AX74" s="14">
        <v>5.6600924318190998E-2</v>
      </c>
      <c r="AY74" s="14">
        <v>3.7264813403670598E-2</v>
      </c>
      <c r="AZ74" s="14">
        <v>0</v>
      </c>
      <c r="BA74" s="14"/>
      <c r="BB74" s="14">
        <v>1.7550710658727299E-2</v>
      </c>
      <c r="BC74" s="14">
        <v>0</v>
      </c>
      <c r="BD74" s="14">
        <v>0</v>
      </c>
      <c r="BE74" s="14"/>
      <c r="BF74" s="14">
        <v>6.1680644461670098E-2</v>
      </c>
      <c r="BG74" s="14">
        <v>4.1286374406784301E-2</v>
      </c>
      <c r="BH74" s="14">
        <v>5.9356764138487603E-2</v>
      </c>
      <c r="BI74" s="14"/>
      <c r="BJ74" s="14">
        <v>5.57730412278864E-2</v>
      </c>
      <c r="BK74" s="14">
        <v>5.3027489936535097E-2</v>
      </c>
      <c r="BL74" s="14">
        <v>5.9077661824373198E-2</v>
      </c>
      <c r="BM74" s="14"/>
      <c r="BN74" s="14">
        <v>5.2991751809698201E-2</v>
      </c>
      <c r="BO74" s="14">
        <v>4.3022689343812301E-2</v>
      </c>
      <c r="BP74" s="14">
        <v>4.8313304089992001E-2</v>
      </c>
      <c r="BQ74" s="14">
        <v>4.8572753072129098E-2</v>
      </c>
      <c r="BR74" s="14">
        <v>6.7230551848834003E-2</v>
      </c>
      <c r="BS74" s="14">
        <v>6.5278652527151801E-2</v>
      </c>
      <c r="BT74" s="14">
        <v>3.5450994586215298E-2</v>
      </c>
      <c r="BU74" s="14">
        <v>6.0262408865830598E-2</v>
      </c>
      <c r="BV74" s="14"/>
      <c r="BW74" s="14">
        <v>5.7877668956086703E-2</v>
      </c>
      <c r="BX74" s="14">
        <v>5.1450306682488803E-2</v>
      </c>
      <c r="BY74" s="14"/>
      <c r="BZ74" s="14">
        <v>5.9325310298183297E-2</v>
      </c>
      <c r="CA74" s="14">
        <v>5.1352955316645299E-2</v>
      </c>
      <c r="CB74" s="14"/>
      <c r="CC74" s="14">
        <v>6.3670104292202406E-2</v>
      </c>
      <c r="CD74" s="14">
        <v>4.8192738738285702E-2</v>
      </c>
    </row>
    <row r="75" spans="2:82" x14ac:dyDescent="0.25">
      <c r="B75" t="s">
        <v>128</v>
      </c>
      <c r="C75" s="14">
        <v>1.3522305509938E-2</v>
      </c>
      <c r="D75" s="14">
        <v>1.1131526915016499E-2</v>
      </c>
      <c r="E75" s="14">
        <v>1.5926593620372399E-2</v>
      </c>
      <c r="F75" s="14"/>
      <c r="G75" s="14">
        <v>1.86150599196933E-2</v>
      </c>
      <c r="H75" s="14">
        <v>1.02854258070035E-2</v>
      </c>
      <c r="I75" s="14">
        <v>9.8059164095296893E-3</v>
      </c>
      <c r="J75" s="14"/>
      <c r="K75" s="14">
        <v>8.6607438428739601E-3</v>
      </c>
      <c r="L75" s="14">
        <v>1.43938356599933E-2</v>
      </c>
      <c r="M75" s="14">
        <v>1.9320967437820399E-2</v>
      </c>
      <c r="N75" s="14">
        <v>1.43135452257213E-2</v>
      </c>
      <c r="O75" s="14"/>
      <c r="P75" s="14">
        <v>3.5390554259846999E-3</v>
      </c>
      <c r="Q75" s="14">
        <v>2.8401958772578902E-2</v>
      </c>
      <c r="R75" s="14">
        <v>1.0866935601181999E-2</v>
      </c>
      <c r="S75" s="14">
        <v>1.14533164787825E-2</v>
      </c>
      <c r="T75" s="14">
        <v>1.5018590134793199E-2</v>
      </c>
      <c r="U75" s="14"/>
      <c r="V75" s="14">
        <v>1.40846424435113E-2</v>
      </c>
      <c r="W75" s="14">
        <v>1.69347077146609E-2</v>
      </c>
      <c r="X75" s="14">
        <v>7.9933300982523107E-3</v>
      </c>
      <c r="Y75" s="14"/>
      <c r="Z75" s="14">
        <v>1.8442156461034798E-2</v>
      </c>
      <c r="AA75" s="14">
        <v>9.2536004667534994E-3</v>
      </c>
      <c r="AB75" s="14"/>
      <c r="AC75" s="14">
        <v>1.0912090404865399E-2</v>
      </c>
      <c r="AD75" s="14">
        <v>1.3618704786675101E-2</v>
      </c>
      <c r="AE75" s="14">
        <v>1.9917814411172501E-2</v>
      </c>
      <c r="AF75" s="14">
        <v>8.8256159515314302E-3</v>
      </c>
      <c r="AG75" s="14"/>
      <c r="AH75" s="14">
        <v>1.2376728560624399E-2</v>
      </c>
      <c r="AI75" s="14">
        <v>1.7081470353950499E-2</v>
      </c>
      <c r="AJ75" s="14">
        <v>7.59647976092475E-3</v>
      </c>
      <c r="AK75" s="14">
        <v>1.37784963171036E-2</v>
      </c>
      <c r="AL75" s="14"/>
      <c r="AM75" s="14">
        <v>2.6472874940368998E-2</v>
      </c>
      <c r="AN75" s="14">
        <v>1.7204505446839401E-2</v>
      </c>
      <c r="AO75" s="14">
        <v>1.2910140493702701E-2</v>
      </c>
      <c r="AP75" s="14">
        <v>6.4059498605780803E-3</v>
      </c>
      <c r="AQ75" s="14"/>
      <c r="AR75" s="14">
        <v>1.21422612732414E-2</v>
      </c>
      <c r="AS75" s="14">
        <v>8.2186200839961896E-3</v>
      </c>
      <c r="AT75" s="14">
        <v>1.21066606508313E-2</v>
      </c>
      <c r="AU75" s="14">
        <v>3.4513118274030599E-2</v>
      </c>
      <c r="AV75" s="14"/>
      <c r="AW75" s="14">
        <v>1.6865497685283899E-2</v>
      </c>
      <c r="AX75" s="14">
        <v>1.9273659268016999E-2</v>
      </c>
      <c r="AY75" s="14">
        <v>2.8677574742541801E-3</v>
      </c>
      <c r="AZ75" s="14">
        <v>2.7494370072814502E-2</v>
      </c>
      <c r="BA75" s="14"/>
      <c r="BB75" s="14">
        <v>0</v>
      </c>
      <c r="BC75" s="14">
        <v>0</v>
      </c>
      <c r="BD75" s="14">
        <v>0</v>
      </c>
      <c r="BE75" s="14"/>
      <c r="BF75" s="14">
        <v>1.9089670689051201E-2</v>
      </c>
      <c r="BG75" s="14">
        <v>8.2822835530006605E-3</v>
      </c>
      <c r="BH75" s="14">
        <v>7.3926885407293603E-3</v>
      </c>
      <c r="BI75" s="14"/>
      <c r="BJ75" s="14">
        <v>9.1149233476012E-3</v>
      </c>
      <c r="BK75" s="14">
        <v>1.52051530815565E-2</v>
      </c>
      <c r="BL75" s="14">
        <v>3.4052974578614101E-2</v>
      </c>
      <c r="BM75" s="14"/>
      <c r="BN75" s="14">
        <v>3.5317233625963902E-2</v>
      </c>
      <c r="BO75" s="14">
        <v>0</v>
      </c>
      <c r="BP75" s="14">
        <v>1.6027935339349701E-2</v>
      </c>
      <c r="BQ75" s="14">
        <v>0</v>
      </c>
      <c r="BR75" s="14">
        <v>1.6786937951104901E-2</v>
      </c>
      <c r="BS75" s="14">
        <v>1.0376051162379E-2</v>
      </c>
      <c r="BT75" s="14">
        <v>0</v>
      </c>
      <c r="BU75" s="14">
        <v>5.9782471076513001E-3</v>
      </c>
      <c r="BV75" s="14"/>
      <c r="BW75" s="14">
        <v>1.44724942773828E-2</v>
      </c>
      <c r="BX75" s="14">
        <v>1.27491098001862E-2</v>
      </c>
      <c r="BY75" s="14"/>
      <c r="BZ75" s="14">
        <v>1.69012240657937E-2</v>
      </c>
      <c r="CA75" s="14">
        <v>9.74643161919116E-3</v>
      </c>
      <c r="CB75" s="14"/>
      <c r="CC75" s="14">
        <v>1.1534883418939899E-2</v>
      </c>
      <c r="CD75" s="14">
        <v>1.6885196454130901E-2</v>
      </c>
    </row>
    <row r="76" spans="2:82" x14ac:dyDescent="0.25">
      <c r="B76" t="s">
        <v>129</v>
      </c>
      <c r="C76" s="14">
        <v>4.0043970790371404E-3</v>
      </c>
      <c r="D76" s="14">
        <v>7.0324253954725498E-3</v>
      </c>
      <c r="E76" s="14">
        <v>9.8036941316933602E-4</v>
      </c>
      <c r="F76" s="14"/>
      <c r="G76" s="14">
        <v>7.4246620222904796E-3</v>
      </c>
      <c r="H76" s="14">
        <v>2.5838310516575298E-3</v>
      </c>
      <c r="I76" s="14">
        <v>0</v>
      </c>
      <c r="J76" s="14"/>
      <c r="K76" s="14">
        <v>3.00270350358512E-3</v>
      </c>
      <c r="L76" s="14">
        <v>3.4902471914105902E-3</v>
      </c>
      <c r="M76" s="14">
        <v>3.27383637771754E-3</v>
      </c>
      <c r="N76" s="14">
        <v>7.0188951566306701E-3</v>
      </c>
      <c r="O76" s="14"/>
      <c r="P76" s="14">
        <v>0</v>
      </c>
      <c r="Q76" s="14">
        <v>9.4867492448574408E-3</v>
      </c>
      <c r="R76" s="14">
        <v>6.5001461578106396E-3</v>
      </c>
      <c r="S76" s="14">
        <v>3.3127719102285401E-3</v>
      </c>
      <c r="T76" s="14">
        <v>0</v>
      </c>
      <c r="U76" s="14"/>
      <c r="V76" s="14">
        <v>4.9760216176376101E-3</v>
      </c>
      <c r="W76" s="14">
        <v>4.8099154243986999E-3</v>
      </c>
      <c r="X76" s="14">
        <v>0</v>
      </c>
      <c r="Y76" s="14"/>
      <c r="Z76" s="14">
        <v>3.2388872292467598E-3</v>
      </c>
      <c r="AA76" s="14">
        <v>4.66859113468819E-3</v>
      </c>
      <c r="AB76" s="14"/>
      <c r="AC76" s="14">
        <v>1.0988032412852899E-2</v>
      </c>
      <c r="AD76" s="14">
        <v>5.0033201086023297E-3</v>
      </c>
      <c r="AE76" s="14">
        <v>7.3137445662126701E-3</v>
      </c>
      <c r="AF76" s="14">
        <v>0</v>
      </c>
      <c r="AG76" s="14"/>
      <c r="AH76" s="14">
        <v>6.0928569340938203E-3</v>
      </c>
      <c r="AI76" s="14">
        <v>5.9996843573078803E-3</v>
      </c>
      <c r="AJ76" s="14">
        <v>1.9470657554050801E-3</v>
      </c>
      <c r="AK76" s="14">
        <v>0</v>
      </c>
      <c r="AL76" s="14"/>
      <c r="AM76" s="14">
        <v>1.19360513082297E-2</v>
      </c>
      <c r="AN76" s="14">
        <v>0</v>
      </c>
      <c r="AO76" s="14">
        <v>3.1350197438584902E-3</v>
      </c>
      <c r="AP76" s="14">
        <v>3.8194392239449901E-3</v>
      </c>
      <c r="AQ76" s="14"/>
      <c r="AR76" s="14">
        <v>5.20594138592734E-3</v>
      </c>
      <c r="AS76" s="14">
        <v>4.8617187172736104E-3</v>
      </c>
      <c r="AT76" s="14">
        <v>0</v>
      </c>
      <c r="AU76" s="14">
        <v>1.1705268099695E-2</v>
      </c>
      <c r="AV76" s="14"/>
      <c r="AW76" s="14">
        <v>9.5172620864032009E-3</v>
      </c>
      <c r="AX76" s="14">
        <v>2.5594110226521802E-3</v>
      </c>
      <c r="AY76" s="14">
        <v>1.4340173791707099E-3</v>
      </c>
      <c r="AZ76" s="14">
        <v>9.4615256606596296E-3</v>
      </c>
      <c r="BA76" s="14"/>
      <c r="BB76" s="14">
        <v>0</v>
      </c>
      <c r="BC76" s="14">
        <v>0</v>
      </c>
      <c r="BD76" s="14">
        <v>0</v>
      </c>
      <c r="BE76" s="14"/>
      <c r="BF76" s="14">
        <v>4.0255142199901199E-3</v>
      </c>
      <c r="BG76" s="14">
        <v>0</v>
      </c>
      <c r="BH76" s="14">
        <v>9.8464822954323194E-3</v>
      </c>
      <c r="BI76" s="14"/>
      <c r="BJ76" s="14">
        <v>2.95697205148186E-3</v>
      </c>
      <c r="BK76" s="14">
        <v>1.9636584089084501E-3</v>
      </c>
      <c r="BL76" s="14">
        <v>9.9847822454563109E-3</v>
      </c>
      <c r="BM76" s="14"/>
      <c r="BN76" s="14">
        <v>3.6443922651423401E-3</v>
      </c>
      <c r="BO76" s="14">
        <v>3.9217108082313396E-3</v>
      </c>
      <c r="BP76" s="14">
        <v>0</v>
      </c>
      <c r="BQ76" s="14">
        <v>0</v>
      </c>
      <c r="BR76" s="14">
        <v>0</v>
      </c>
      <c r="BS76" s="14">
        <v>8.1313190167537699E-3</v>
      </c>
      <c r="BT76" s="14">
        <v>0</v>
      </c>
      <c r="BU76" s="14">
        <v>0</v>
      </c>
      <c r="BV76" s="14"/>
      <c r="BW76" s="14">
        <v>4.5384880577472603E-3</v>
      </c>
      <c r="BX76" s="14">
        <v>3.5697920115973902E-3</v>
      </c>
      <c r="BY76" s="14"/>
      <c r="BZ76" s="14">
        <v>4.4753085393576296E-3</v>
      </c>
      <c r="CA76" s="14">
        <v>4.1300545673747602E-3</v>
      </c>
      <c r="CB76" s="14"/>
      <c r="CC76" s="14">
        <v>4.1293010012134297E-3</v>
      </c>
      <c r="CD76" s="14">
        <v>4.56825479668139E-3</v>
      </c>
    </row>
    <row r="77" spans="2:82" x14ac:dyDescent="0.25">
      <c r="B77" t="s">
        <v>130</v>
      </c>
      <c r="C77" s="14">
        <v>5.3984303168702001E-2</v>
      </c>
      <c r="D77" s="14">
        <v>5.1034017289733002E-2</v>
      </c>
      <c r="E77" s="14">
        <v>5.6988522362499697E-2</v>
      </c>
      <c r="F77" s="14"/>
      <c r="G77" s="14">
        <v>6.44009401630357E-2</v>
      </c>
      <c r="H77" s="14">
        <v>5.5845816988566797E-2</v>
      </c>
      <c r="I77" s="14">
        <v>2.9397306163269101E-2</v>
      </c>
      <c r="J77" s="14"/>
      <c r="K77" s="14">
        <v>3.6423953997607998E-2</v>
      </c>
      <c r="L77" s="14">
        <v>6.2168405716213501E-2</v>
      </c>
      <c r="M77" s="14">
        <v>6.4510485674844603E-2</v>
      </c>
      <c r="N77" s="14">
        <v>5.9226347686946103E-2</v>
      </c>
      <c r="O77" s="14"/>
      <c r="P77" s="14">
        <v>8.5605404275219801E-2</v>
      </c>
      <c r="Q77" s="14">
        <v>4.3729761109707499E-2</v>
      </c>
      <c r="R77" s="14">
        <v>4.12798816925058E-2</v>
      </c>
      <c r="S77" s="14">
        <v>5.9720654671681202E-2</v>
      </c>
      <c r="T77" s="14">
        <v>4.45502168296436E-2</v>
      </c>
      <c r="U77" s="14"/>
      <c r="V77" s="14">
        <v>5.1109212251584997E-2</v>
      </c>
      <c r="W77" s="14">
        <v>4.3681919905485603E-2</v>
      </c>
      <c r="X77" s="14">
        <v>7.4465129471524893E-2</v>
      </c>
      <c r="Y77" s="14"/>
      <c r="Z77" s="14">
        <v>3.9752020685133997E-2</v>
      </c>
      <c r="AA77" s="14">
        <v>6.6332932551486395E-2</v>
      </c>
      <c r="AB77" s="14"/>
      <c r="AC77" s="14">
        <v>3.22020626452705E-2</v>
      </c>
      <c r="AD77" s="14">
        <v>7.6634114494596006E-2</v>
      </c>
      <c r="AE77" s="14">
        <v>4.6956526659041702E-2</v>
      </c>
      <c r="AF77" s="14">
        <v>3.8395719596478799E-2</v>
      </c>
      <c r="AG77" s="14"/>
      <c r="AH77" s="14">
        <v>7.9518122610440306E-2</v>
      </c>
      <c r="AI77" s="14">
        <v>6.8048038706355798E-2</v>
      </c>
      <c r="AJ77" s="14">
        <v>3.6092128682410303E-2</v>
      </c>
      <c r="AK77" s="14">
        <v>2.7777140954504599E-2</v>
      </c>
      <c r="AL77" s="14"/>
      <c r="AM77" s="14">
        <v>0.101152573922882</v>
      </c>
      <c r="AN77" s="14">
        <v>5.5833789045461699E-2</v>
      </c>
      <c r="AO77" s="14">
        <v>2.5903392702434799E-2</v>
      </c>
      <c r="AP77" s="14">
        <v>3.7941090650610403E-2</v>
      </c>
      <c r="AQ77" s="14"/>
      <c r="AR77" s="14">
        <v>6.0955831081362599E-2</v>
      </c>
      <c r="AS77" s="14">
        <v>3.0800928198624199E-2</v>
      </c>
      <c r="AT77" s="14">
        <v>4.3028707657298298E-2</v>
      </c>
      <c r="AU77" s="14">
        <v>0.12731019766681101</v>
      </c>
      <c r="AV77" s="14"/>
      <c r="AW77" s="14">
        <v>0.112147968809892</v>
      </c>
      <c r="AX77" s="14">
        <v>6.3101420255997007E-2</v>
      </c>
      <c r="AY77" s="14">
        <v>1.71534169013614E-2</v>
      </c>
      <c r="AZ77" s="14">
        <v>0</v>
      </c>
      <c r="BA77" s="14"/>
      <c r="BB77" s="14">
        <v>0</v>
      </c>
      <c r="BC77" s="14">
        <v>0</v>
      </c>
      <c r="BD77" s="14">
        <v>1</v>
      </c>
      <c r="BE77" s="14"/>
      <c r="BF77" s="14">
        <v>3.4008412649774999E-2</v>
      </c>
      <c r="BG77" s="14">
        <v>8.4280091710802904E-2</v>
      </c>
      <c r="BH77" s="14">
        <v>6.1876931754965503E-2</v>
      </c>
      <c r="BI77" s="14"/>
      <c r="BJ77" s="14">
        <v>5.0092700517376298E-2</v>
      </c>
      <c r="BK77" s="14">
        <v>2.2743566010126601E-2</v>
      </c>
      <c r="BL77" s="14">
        <v>0.12794443621927401</v>
      </c>
      <c r="BM77" s="14"/>
      <c r="BN77" s="14">
        <v>8.1228122103899597E-2</v>
      </c>
      <c r="BO77" s="14">
        <v>3.1255607136195199E-2</v>
      </c>
      <c r="BP77" s="14">
        <v>4.7475155594009402E-2</v>
      </c>
      <c r="BQ77" s="14">
        <v>6.1609799777001199E-2</v>
      </c>
      <c r="BR77" s="14">
        <v>5.53619645967851E-2</v>
      </c>
      <c r="BS77" s="14">
        <v>3.07581198781831E-2</v>
      </c>
      <c r="BT77" s="14">
        <v>5.3753743203938602E-2</v>
      </c>
      <c r="BU77" s="14">
        <v>6.6059346065423005E-2</v>
      </c>
      <c r="BV77" s="14"/>
      <c r="BW77" s="14">
        <v>6.2472017235430499E-2</v>
      </c>
      <c r="BX77" s="14">
        <v>4.70776080710077E-2</v>
      </c>
      <c r="BY77" s="14"/>
      <c r="BZ77" s="14">
        <v>5.32850189500437E-2</v>
      </c>
      <c r="CA77" s="14">
        <v>5.1360677963926099E-2</v>
      </c>
      <c r="CB77" s="14"/>
      <c r="CC77" s="14">
        <v>6.9997206135041901E-2</v>
      </c>
      <c r="CD77" s="14">
        <v>3.3735306865206899E-2</v>
      </c>
    </row>
    <row r="78" spans="2:82" x14ac:dyDescent="0.25">
      <c r="B78" t="s">
        <v>131</v>
      </c>
      <c r="C78" s="14">
        <v>0.11373465417051599</v>
      </c>
      <c r="D78" s="14">
        <v>8.3248907665702698E-2</v>
      </c>
      <c r="E78" s="14">
        <v>0.143994602312467</v>
      </c>
      <c r="F78" s="14"/>
      <c r="G78" s="14">
        <v>0.14261273261940899</v>
      </c>
      <c r="H78" s="14">
        <v>0.10512252923096101</v>
      </c>
      <c r="I78" s="14">
        <v>7.3152082268067603E-2</v>
      </c>
      <c r="J78" s="14"/>
      <c r="K78" s="14">
        <v>6.6645497019674496E-2</v>
      </c>
      <c r="L78" s="14">
        <v>9.4981940650561703E-2</v>
      </c>
      <c r="M78" s="14">
        <v>0.12344657597591401</v>
      </c>
      <c r="N78" s="14">
        <v>0.21065133151969101</v>
      </c>
      <c r="O78" s="14"/>
      <c r="P78" s="14">
        <v>0.117520170310247</v>
      </c>
      <c r="Q78" s="14">
        <v>0.10232216244539399</v>
      </c>
      <c r="R78" s="14">
        <v>0.11306581536964801</v>
      </c>
      <c r="S78" s="14">
        <v>9.4632596741663605E-2</v>
      </c>
      <c r="T78" s="14">
        <v>0.156017800817396</v>
      </c>
      <c r="U78" s="14"/>
      <c r="V78" s="14">
        <v>5.8664340036752499E-2</v>
      </c>
      <c r="W78" s="14">
        <v>0.104049947343681</v>
      </c>
      <c r="X78" s="14">
        <v>0.30148951870969198</v>
      </c>
      <c r="Y78" s="14"/>
      <c r="Z78" s="14">
        <v>0.106441275170536</v>
      </c>
      <c r="AA78" s="14">
        <v>0.120062749071874</v>
      </c>
      <c r="AB78" s="14"/>
      <c r="AC78" s="14">
        <v>0.269372447788855</v>
      </c>
      <c r="AD78" s="14">
        <v>0.14477013627143001</v>
      </c>
      <c r="AE78" s="14">
        <v>0.10782240384091001</v>
      </c>
      <c r="AF78" s="14">
        <v>5.0236147603921602E-2</v>
      </c>
      <c r="AG78" s="14"/>
      <c r="AH78" s="14">
        <v>0.25174434731201401</v>
      </c>
      <c r="AI78" s="14">
        <v>0.12921620305596801</v>
      </c>
      <c r="AJ78" s="14">
        <v>6.9917028783805193E-2</v>
      </c>
      <c r="AK78" s="14">
        <v>2.8091273494211599E-2</v>
      </c>
      <c r="AL78" s="14"/>
      <c r="AM78" s="14">
        <v>8.6161746755684596E-2</v>
      </c>
      <c r="AN78" s="14">
        <v>4.79245971898348E-2</v>
      </c>
      <c r="AO78" s="14">
        <v>7.6640014485757302E-2</v>
      </c>
      <c r="AP78" s="14">
        <v>7.1009671159292506E-2</v>
      </c>
      <c r="AQ78" s="14"/>
      <c r="AR78" s="14">
        <v>0.10292785487714699</v>
      </c>
      <c r="AS78" s="14">
        <v>6.3440650982571803E-2</v>
      </c>
      <c r="AT78" s="14">
        <v>3.0253217684653801E-2</v>
      </c>
      <c r="AU78" s="14">
        <v>4.0244472290508697E-2</v>
      </c>
      <c r="AV78" s="14"/>
      <c r="AW78" s="14">
        <v>0.18237331768984899</v>
      </c>
      <c r="AX78" s="14">
        <v>0.116027923814408</v>
      </c>
      <c r="AY78" s="14">
        <v>8.3380491906469401E-2</v>
      </c>
      <c r="AZ78" s="14">
        <v>2.6931068257503101E-2</v>
      </c>
      <c r="BA78" s="14"/>
      <c r="BB78" s="14">
        <v>1.7497391140742599E-2</v>
      </c>
      <c r="BC78" s="14">
        <v>0</v>
      </c>
      <c r="BD78" s="14">
        <v>0</v>
      </c>
      <c r="BE78" s="14"/>
      <c r="BF78" s="14">
        <v>6.5369960795806994E-2</v>
      </c>
      <c r="BG78" s="14">
        <v>0.18578254835778399</v>
      </c>
      <c r="BH78" s="14">
        <v>7.9268422769890504E-2</v>
      </c>
      <c r="BI78" s="14"/>
      <c r="BJ78" s="14">
        <v>8.84714810309572E-2</v>
      </c>
      <c r="BK78" s="14">
        <v>0.101988845601632</v>
      </c>
      <c r="BL78" s="14">
        <v>5.3877503104122003E-2</v>
      </c>
      <c r="BM78" s="14"/>
      <c r="BN78" s="14">
        <v>0.14371376253558099</v>
      </c>
      <c r="BO78" s="14">
        <v>0.104813684068677</v>
      </c>
      <c r="BP78" s="14">
        <v>5.5923552913257901E-2</v>
      </c>
      <c r="BQ78" s="14">
        <v>7.3734747853924004E-2</v>
      </c>
      <c r="BR78" s="14">
        <v>0.110953590045443</v>
      </c>
      <c r="BS78" s="14">
        <v>0.103040093196997</v>
      </c>
      <c r="BT78" s="14">
        <v>9.0388959604837504E-2</v>
      </c>
      <c r="BU78" s="14">
        <v>0.10874080642312201</v>
      </c>
      <c r="BV78" s="14"/>
      <c r="BW78" s="14">
        <v>0.102602753442743</v>
      </c>
      <c r="BX78" s="14">
        <v>0.122792999395165</v>
      </c>
      <c r="BY78" s="14"/>
      <c r="BZ78" s="14">
        <v>9.61798107485205E-2</v>
      </c>
      <c r="CA78" s="14">
        <v>7.3812638310894504E-2</v>
      </c>
      <c r="CB78" s="14"/>
      <c r="CC78" s="14">
        <v>0.111280717089731</v>
      </c>
      <c r="CD78" s="14">
        <v>6.1812306865906198E-2</v>
      </c>
    </row>
    <row r="79" spans="2:82" x14ac:dyDescent="0.25">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row>
    <row r="80" spans="2:82" x14ac:dyDescent="0.25">
      <c r="B80" s="6" t="s">
        <v>137</v>
      </c>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row>
    <row r="81" spans="2:82" x14ac:dyDescent="0.25">
      <c r="B81" s="24" t="s">
        <v>107</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row>
    <row r="82" spans="2:82" x14ac:dyDescent="0.25">
      <c r="B82" t="s">
        <v>133</v>
      </c>
      <c r="C82" s="14">
        <v>0.193237763270212</v>
      </c>
      <c r="D82" s="14">
        <v>0.15780357782246199</v>
      </c>
      <c r="E82" s="14">
        <v>0.22886500369443599</v>
      </c>
      <c r="F82" s="14"/>
      <c r="G82" s="14">
        <v>0.211789690342054</v>
      </c>
      <c r="H82" s="14">
        <v>0.19655651616536801</v>
      </c>
      <c r="I82" s="14">
        <v>0.14944172663630001</v>
      </c>
      <c r="J82" s="14"/>
      <c r="K82" s="14">
        <v>9.4417936496284702E-2</v>
      </c>
      <c r="L82" s="14">
        <v>0.19012759061451601</v>
      </c>
      <c r="M82" s="14">
        <v>0.19535352277715701</v>
      </c>
      <c r="N82" s="14">
        <v>0.35541816809223797</v>
      </c>
      <c r="O82" s="14"/>
      <c r="P82" s="14">
        <v>0.178124306266774</v>
      </c>
      <c r="Q82" s="14">
        <v>0.19047683155230899</v>
      </c>
      <c r="R82" s="14">
        <v>0.20208045136140901</v>
      </c>
      <c r="S82" s="14">
        <v>0.185917817491668</v>
      </c>
      <c r="T82" s="14">
        <v>0.20930255896157399</v>
      </c>
      <c r="U82" s="14"/>
      <c r="V82" s="14">
        <v>0.15147942219468</v>
      </c>
      <c r="W82" s="14">
        <v>0.177106019299584</v>
      </c>
      <c r="X82" s="14">
        <v>0.34518635689337501</v>
      </c>
      <c r="Y82" s="14"/>
      <c r="Z82" s="14">
        <v>0.197471215422754</v>
      </c>
      <c r="AA82" s="14">
        <v>0.189564611637518</v>
      </c>
      <c r="AB82" s="14"/>
      <c r="AC82" s="14">
        <v>0.43048566061296001</v>
      </c>
      <c r="AD82" s="14">
        <v>0.32344299211002497</v>
      </c>
      <c r="AE82" s="14">
        <v>0.16068960654285</v>
      </c>
      <c r="AF82" s="14">
        <v>7.8501582912151299E-2</v>
      </c>
      <c r="AG82" s="14"/>
      <c r="AH82" s="14">
        <v>0.34847772708202801</v>
      </c>
      <c r="AI82" s="14">
        <v>0.24414605886315999</v>
      </c>
      <c r="AJ82" s="14">
        <v>0.123014926628304</v>
      </c>
      <c r="AK82" s="14">
        <v>4.15147329321763E-2</v>
      </c>
      <c r="AL82" s="14"/>
      <c r="AM82" s="14">
        <v>0.205131183729543</v>
      </c>
      <c r="AN82" s="14">
        <v>0.198998587837621</v>
      </c>
      <c r="AO82" s="14">
        <v>0.166308225436647</v>
      </c>
      <c r="AP82" s="14">
        <v>0.13357747431277101</v>
      </c>
      <c r="AQ82" s="14"/>
      <c r="AR82" s="14">
        <v>0.21264097859115899</v>
      </c>
      <c r="AS82" s="14">
        <v>0.12517122840719599</v>
      </c>
      <c r="AT82" s="14">
        <v>8.5731926838283998E-2</v>
      </c>
      <c r="AU82" s="14">
        <v>0.15631385192089101</v>
      </c>
      <c r="AV82" s="14"/>
      <c r="AW82" s="14">
        <v>0.50589578649150102</v>
      </c>
      <c r="AX82" s="14">
        <v>0.19597149131424599</v>
      </c>
      <c r="AY82" s="14">
        <v>3.0313805231321E-2</v>
      </c>
      <c r="AZ82" s="14">
        <v>9.3788143973228093E-3</v>
      </c>
      <c r="BA82" s="14"/>
      <c r="BB82" s="14">
        <v>6.67362890604353E-2</v>
      </c>
      <c r="BC82" s="14">
        <v>0</v>
      </c>
      <c r="BD82" s="14">
        <v>0.66702657875121996</v>
      </c>
      <c r="BE82" s="14"/>
      <c r="BF82" s="14">
        <v>0.10933380323443199</v>
      </c>
      <c r="BG82" s="14">
        <v>0.270568616437039</v>
      </c>
      <c r="BH82" s="14">
        <v>0.25417244513572101</v>
      </c>
      <c r="BI82" s="14"/>
      <c r="BJ82" s="14">
        <v>0.15459442748331301</v>
      </c>
      <c r="BK82" s="14">
        <v>0.163493839882843</v>
      </c>
      <c r="BL82" s="14">
        <v>0.177330404386672</v>
      </c>
      <c r="BM82" s="14"/>
      <c r="BN82" s="14">
        <v>0.26443082073473301</v>
      </c>
      <c r="BO82" s="14">
        <v>0.163629763474369</v>
      </c>
      <c r="BP82" s="14">
        <v>9.5753639109296795E-2</v>
      </c>
      <c r="BQ82" s="14">
        <v>0.13596941747598101</v>
      </c>
      <c r="BR82" s="14">
        <v>0.16549483411384899</v>
      </c>
      <c r="BS82" s="14">
        <v>0.15771927953902201</v>
      </c>
      <c r="BT82" s="14">
        <v>0.162852219488207</v>
      </c>
      <c r="BU82" s="14">
        <v>0.21062275564326</v>
      </c>
      <c r="BV82" s="14"/>
      <c r="BW82" s="14">
        <v>0.196175136744135</v>
      </c>
      <c r="BX82" s="14">
        <v>0.19084753866875301</v>
      </c>
      <c r="BY82" s="14"/>
      <c r="BZ82" s="14">
        <v>0.18641149459074799</v>
      </c>
      <c r="CA82" s="14">
        <v>0.17724098450082301</v>
      </c>
      <c r="CB82" s="14"/>
      <c r="CC82" s="14">
        <v>0.23116072068180099</v>
      </c>
      <c r="CD82" s="14">
        <v>0.130811197797639</v>
      </c>
    </row>
    <row r="83" spans="2:82" x14ac:dyDescent="0.25">
      <c r="B83" t="s">
        <v>134</v>
      </c>
      <c r="C83" s="14">
        <v>0.28112116036387302</v>
      </c>
      <c r="D83" s="14">
        <v>0.25521829940702201</v>
      </c>
      <c r="E83" s="14">
        <v>0.30662842268952201</v>
      </c>
      <c r="F83" s="14"/>
      <c r="G83" s="14">
        <v>0.32108394823570102</v>
      </c>
      <c r="H83" s="14">
        <v>0.26044817728091502</v>
      </c>
      <c r="I83" s="14">
        <v>0.24249332627416401</v>
      </c>
      <c r="J83" s="14"/>
      <c r="K83" s="14">
        <v>0.24815313441129699</v>
      </c>
      <c r="L83" s="14">
        <v>0.297097848858074</v>
      </c>
      <c r="M83" s="14">
        <v>0.31623738531516199</v>
      </c>
      <c r="N83" s="14">
        <v>0.29272274354189298</v>
      </c>
      <c r="O83" s="14"/>
      <c r="P83" s="14">
        <v>0.29289940780770801</v>
      </c>
      <c r="Q83" s="14">
        <v>0.25687318758697397</v>
      </c>
      <c r="R83" s="14">
        <v>0.23258665812344101</v>
      </c>
      <c r="S83" s="14">
        <v>0.29812401355037899</v>
      </c>
      <c r="T83" s="14">
        <v>0.329817691485493</v>
      </c>
      <c r="U83" s="14"/>
      <c r="V83" s="14">
        <v>0.28222968381579699</v>
      </c>
      <c r="W83" s="14">
        <v>0.30826045023798099</v>
      </c>
      <c r="X83" s="14">
        <v>0.24797215500568501</v>
      </c>
      <c r="Y83" s="14"/>
      <c r="Z83" s="14">
        <v>0.29458568293479698</v>
      </c>
      <c r="AA83" s="14">
        <v>0.26943867730211302</v>
      </c>
      <c r="AB83" s="14"/>
      <c r="AC83" s="14">
        <v>0.26891418341745899</v>
      </c>
      <c r="AD83" s="14">
        <v>0.30098699060824002</v>
      </c>
      <c r="AE83" s="14">
        <v>0.30504655728789098</v>
      </c>
      <c r="AF83" s="14">
        <v>0.249104430089606</v>
      </c>
      <c r="AG83" s="14"/>
      <c r="AH83" s="14">
        <v>0.271297882277306</v>
      </c>
      <c r="AI83" s="14">
        <v>0.305528186315841</v>
      </c>
      <c r="AJ83" s="14">
        <v>0.27902007760074998</v>
      </c>
      <c r="AK83" s="14">
        <v>0.215256578823314</v>
      </c>
      <c r="AL83" s="14"/>
      <c r="AM83" s="14">
        <v>0.30216787260764</v>
      </c>
      <c r="AN83" s="14">
        <v>0.29933013741587899</v>
      </c>
      <c r="AO83" s="14">
        <v>0.28842721658283099</v>
      </c>
      <c r="AP83" s="14">
        <v>0.28318279783922701</v>
      </c>
      <c r="AQ83" s="14"/>
      <c r="AR83" s="14">
        <v>0.30998337475745602</v>
      </c>
      <c r="AS83" s="14">
        <v>0.28541556157102599</v>
      </c>
      <c r="AT83" s="14">
        <v>0.23223413333727499</v>
      </c>
      <c r="AU83" s="14">
        <v>0.20167996818700801</v>
      </c>
      <c r="AV83" s="14"/>
      <c r="AW83" s="14">
        <v>0.30860289290779003</v>
      </c>
      <c r="AX83" s="14">
        <v>0.39166833813846302</v>
      </c>
      <c r="AY83" s="14">
        <v>0.18217278864332501</v>
      </c>
      <c r="AZ83" s="14">
        <v>1.81963078537665E-2</v>
      </c>
      <c r="BA83" s="14"/>
      <c r="BB83" s="14">
        <v>0.15117807929166099</v>
      </c>
      <c r="BC83" s="14">
        <v>0</v>
      </c>
      <c r="BD83" s="14">
        <v>0.14863451224455801</v>
      </c>
      <c r="BE83" s="14"/>
      <c r="BF83" s="14">
        <v>0.25280894742656201</v>
      </c>
      <c r="BG83" s="14">
        <v>0.31044261092808101</v>
      </c>
      <c r="BH83" s="14">
        <v>0.32848128448569802</v>
      </c>
      <c r="BI83" s="14"/>
      <c r="BJ83" s="14">
        <v>0.30216028539096301</v>
      </c>
      <c r="BK83" s="14">
        <v>0.26062923262883703</v>
      </c>
      <c r="BL83" s="14">
        <v>0.28007287847159901</v>
      </c>
      <c r="BM83" s="14"/>
      <c r="BN83" s="14">
        <v>0.34806059589715399</v>
      </c>
      <c r="BO83" s="14">
        <v>0.30363513251764701</v>
      </c>
      <c r="BP83" s="14">
        <v>0.25488256926935099</v>
      </c>
      <c r="BQ83" s="14">
        <v>0.22193313782216301</v>
      </c>
      <c r="BR83" s="14">
        <v>0.25492320790157702</v>
      </c>
      <c r="BS83" s="14">
        <v>0.29162343692117798</v>
      </c>
      <c r="BT83" s="14">
        <v>0.27867647351240499</v>
      </c>
      <c r="BU83" s="14">
        <v>0.278295766000832</v>
      </c>
      <c r="BV83" s="14"/>
      <c r="BW83" s="14">
        <v>0.305870204280761</v>
      </c>
      <c r="BX83" s="14">
        <v>0.26098215721773299</v>
      </c>
      <c r="BY83" s="14"/>
      <c r="BZ83" s="14">
        <v>0.29627221999762099</v>
      </c>
      <c r="CA83" s="14">
        <v>0.27926171145303302</v>
      </c>
      <c r="CB83" s="14"/>
      <c r="CC83" s="14">
        <v>0.32012278307226</v>
      </c>
      <c r="CD83" s="14">
        <v>0.25682248573674299</v>
      </c>
    </row>
    <row r="84" spans="2:82" x14ac:dyDescent="0.25">
      <c r="B84" t="s">
        <v>135</v>
      </c>
      <c r="C84" s="14">
        <v>0.32880338283579003</v>
      </c>
      <c r="D84" s="14">
        <v>0.38321704011799501</v>
      </c>
      <c r="E84" s="14">
        <v>0.27471821917545602</v>
      </c>
      <c r="F84" s="14"/>
      <c r="G84" s="14">
        <v>0.294613366743946</v>
      </c>
      <c r="H84" s="14">
        <v>0.33747932673060099</v>
      </c>
      <c r="I84" s="14">
        <v>0.37989531241034902</v>
      </c>
      <c r="J84" s="14"/>
      <c r="K84" s="14">
        <v>0.43311022766792301</v>
      </c>
      <c r="L84" s="14">
        <v>0.34546348713854003</v>
      </c>
      <c r="M84" s="14">
        <v>0.25206641074967101</v>
      </c>
      <c r="N84" s="14">
        <v>0.19045282571279501</v>
      </c>
      <c r="O84" s="14"/>
      <c r="P84" s="14">
        <v>0.34644980011332099</v>
      </c>
      <c r="Q84" s="14">
        <v>0.35493961320079598</v>
      </c>
      <c r="R84" s="14">
        <v>0.35072792251581097</v>
      </c>
      <c r="S84" s="14">
        <v>0.32798210861129101</v>
      </c>
      <c r="T84" s="14">
        <v>0.26140944165130098</v>
      </c>
      <c r="U84" s="14"/>
      <c r="V84" s="14">
        <v>0.37803524094677798</v>
      </c>
      <c r="W84" s="14">
        <v>0.30790772449653903</v>
      </c>
      <c r="X84" s="14">
        <v>0.193167725163991</v>
      </c>
      <c r="Y84" s="14"/>
      <c r="Z84" s="14">
        <v>0.33541705963595397</v>
      </c>
      <c r="AA84" s="14">
        <v>0.323065031045974</v>
      </c>
      <c r="AB84" s="14"/>
      <c r="AC84" s="14">
        <v>0.187966452314381</v>
      </c>
      <c r="AD84" s="14">
        <v>0.23451809162316101</v>
      </c>
      <c r="AE84" s="14">
        <v>0.34875887480977902</v>
      </c>
      <c r="AF84" s="14">
        <v>0.426021694704669</v>
      </c>
      <c r="AG84" s="14"/>
      <c r="AH84" s="14">
        <v>0.16450890263066401</v>
      </c>
      <c r="AI84" s="14">
        <v>0.27913451110415</v>
      </c>
      <c r="AJ84" s="14">
        <v>0.411040760597354</v>
      </c>
      <c r="AK84" s="14">
        <v>0.44963516691198302</v>
      </c>
      <c r="AL84" s="14"/>
      <c r="AM84" s="14">
        <v>0.31744532559461203</v>
      </c>
      <c r="AN84" s="14">
        <v>0.32604940717465097</v>
      </c>
      <c r="AO84" s="14">
        <v>0.34127724337104198</v>
      </c>
      <c r="AP84" s="14">
        <v>0.37590167035181099</v>
      </c>
      <c r="AQ84" s="14"/>
      <c r="AR84" s="14">
        <v>0.29557217362607002</v>
      </c>
      <c r="AS84" s="14">
        <v>0.401355674880638</v>
      </c>
      <c r="AT84" s="14">
        <v>0.43479144201523301</v>
      </c>
      <c r="AU84" s="14">
        <v>0.43376132275731499</v>
      </c>
      <c r="AV84" s="14"/>
      <c r="AW84" s="14">
        <v>9.72460089939165E-2</v>
      </c>
      <c r="AX84" s="14">
        <v>0.26775429649580401</v>
      </c>
      <c r="AY84" s="14">
        <v>0.52548134500378696</v>
      </c>
      <c r="AZ84" s="14">
        <v>0.40172295046190998</v>
      </c>
      <c r="BA84" s="14"/>
      <c r="BB84" s="14">
        <v>0.48102173892919597</v>
      </c>
      <c r="BC84" s="14">
        <v>0.77868109502429095</v>
      </c>
      <c r="BD84" s="14">
        <v>6.4361600173346398E-2</v>
      </c>
      <c r="BE84" s="14"/>
      <c r="BF84" s="14">
        <v>0.40957937108803799</v>
      </c>
      <c r="BG84" s="14">
        <v>0.23673045861513201</v>
      </c>
      <c r="BH84" s="14">
        <v>0.28121058868624998</v>
      </c>
      <c r="BI84" s="14"/>
      <c r="BJ84" s="14">
        <v>0.33467406880391798</v>
      </c>
      <c r="BK84" s="14">
        <v>0.37308289231504799</v>
      </c>
      <c r="BL84" s="14">
        <v>0.36945037584601997</v>
      </c>
      <c r="BM84" s="14"/>
      <c r="BN84" s="14">
        <v>0.23887668790497399</v>
      </c>
      <c r="BO84" s="14">
        <v>0.341557070956024</v>
      </c>
      <c r="BP84" s="14">
        <v>0.44096779557127402</v>
      </c>
      <c r="BQ84" s="14">
        <v>0.42036405013718398</v>
      </c>
      <c r="BR84" s="14">
        <v>0.35340475182120501</v>
      </c>
      <c r="BS84" s="14">
        <v>0.32774320877649599</v>
      </c>
      <c r="BT84" s="14">
        <v>0.38515041167969899</v>
      </c>
      <c r="BU84" s="14">
        <v>0.33114247170528499</v>
      </c>
      <c r="BV84" s="14"/>
      <c r="BW84" s="14">
        <v>0.31489019047582201</v>
      </c>
      <c r="BX84" s="14">
        <v>0.34012494441413699</v>
      </c>
      <c r="BY84" s="14"/>
      <c r="BZ84" s="14">
        <v>0.32343776474064101</v>
      </c>
      <c r="CA84" s="14">
        <v>0.370728449129961</v>
      </c>
      <c r="CB84" s="14"/>
      <c r="CC84" s="14">
        <v>0.302040373463828</v>
      </c>
      <c r="CD84" s="14">
        <v>0.384764181021295</v>
      </c>
    </row>
    <row r="85" spans="2:82" x14ac:dyDescent="0.25">
      <c r="B85" t="s">
        <v>136</v>
      </c>
      <c r="C85" s="14">
        <v>9.9234106701940494E-2</v>
      </c>
      <c r="D85" s="14">
        <v>0.12145094796071899</v>
      </c>
      <c r="E85" s="14">
        <v>7.6793804185442405E-2</v>
      </c>
      <c r="F85" s="14"/>
      <c r="G85" s="14">
        <v>5.9944518728185098E-2</v>
      </c>
      <c r="H85" s="14">
        <v>0.11212057365389699</v>
      </c>
      <c r="I85" s="14">
        <v>0.15210635654809301</v>
      </c>
      <c r="J85" s="14"/>
      <c r="K85" s="14">
        <v>0.15013083223537699</v>
      </c>
      <c r="L85" s="14">
        <v>7.3100117449261606E-2</v>
      </c>
      <c r="M85" s="14">
        <v>0.107016586560712</v>
      </c>
      <c r="N85" s="14">
        <v>4.4929389503255597E-2</v>
      </c>
      <c r="O85" s="14"/>
      <c r="P85" s="14">
        <v>8.5703467454647297E-2</v>
      </c>
      <c r="Q85" s="14">
        <v>8.5411695384969705E-2</v>
      </c>
      <c r="R85" s="14">
        <v>0.112641870734872</v>
      </c>
      <c r="S85" s="14">
        <v>0.10685244056819899</v>
      </c>
      <c r="T85" s="14">
        <v>9.18196689959173E-2</v>
      </c>
      <c r="U85" s="14"/>
      <c r="V85" s="14">
        <v>0.111474926740501</v>
      </c>
      <c r="W85" s="14">
        <v>9.7064979323330705E-2</v>
      </c>
      <c r="X85" s="14">
        <v>6.2211488520807698E-2</v>
      </c>
      <c r="Y85" s="14"/>
      <c r="Z85" s="14">
        <v>8.5424396452094903E-2</v>
      </c>
      <c r="AA85" s="14">
        <v>0.11121609159831</v>
      </c>
      <c r="AB85" s="14"/>
      <c r="AC85" s="14">
        <v>1.14084557790159E-2</v>
      </c>
      <c r="AD85" s="14">
        <v>4.22913351488294E-2</v>
      </c>
      <c r="AE85" s="14">
        <v>8.3242479303839406E-2</v>
      </c>
      <c r="AF85" s="14">
        <v>0.17516525382442599</v>
      </c>
      <c r="AG85" s="14"/>
      <c r="AH85" s="14">
        <v>5.5531829742369899E-2</v>
      </c>
      <c r="AI85" s="14">
        <v>5.49315404671697E-2</v>
      </c>
      <c r="AJ85" s="14">
        <v>0.117260555126678</v>
      </c>
      <c r="AK85" s="14">
        <v>0.25154057456660101</v>
      </c>
      <c r="AL85" s="14"/>
      <c r="AM85" s="14">
        <v>8.3094653918960704E-2</v>
      </c>
      <c r="AN85" s="14">
        <v>0.101724611207043</v>
      </c>
      <c r="AO85" s="14">
        <v>0.117603605784997</v>
      </c>
      <c r="AP85" s="14">
        <v>0.12341814913912</v>
      </c>
      <c r="AQ85" s="14"/>
      <c r="AR85" s="14">
        <v>6.9992009816886996E-2</v>
      </c>
      <c r="AS85" s="14">
        <v>0.12139884434074</v>
      </c>
      <c r="AT85" s="14">
        <v>0.19237420012906301</v>
      </c>
      <c r="AU85" s="14">
        <v>0.133351738427504</v>
      </c>
      <c r="AV85" s="14"/>
      <c r="AW85" s="14">
        <v>2.4000331976735301E-3</v>
      </c>
      <c r="AX85" s="14">
        <v>2.4699129873509699E-2</v>
      </c>
      <c r="AY85" s="14">
        <v>0.16981432677882199</v>
      </c>
      <c r="AZ85" s="14">
        <v>0.55242137487273202</v>
      </c>
      <c r="BA85" s="14"/>
      <c r="BB85" s="14">
        <v>0.26342627543046998</v>
      </c>
      <c r="BC85" s="14">
        <v>0.221318904975709</v>
      </c>
      <c r="BD85" s="14">
        <v>1.8431835992638999E-2</v>
      </c>
      <c r="BE85" s="14"/>
      <c r="BF85" s="14">
        <v>0.146267560192473</v>
      </c>
      <c r="BG85" s="14">
        <v>6.0686188669931897E-2</v>
      </c>
      <c r="BH85" s="14">
        <v>4.6644304938202499E-2</v>
      </c>
      <c r="BI85" s="14"/>
      <c r="BJ85" s="14">
        <v>0.12026852362616</v>
      </c>
      <c r="BK85" s="14">
        <v>9.4681633473861201E-2</v>
      </c>
      <c r="BL85" s="14">
        <v>9.4314781016929305E-2</v>
      </c>
      <c r="BM85" s="14"/>
      <c r="BN85" s="14">
        <v>5.6930029335191597E-2</v>
      </c>
      <c r="BO85" s="14">
        <v>0.124894450759043</v>
      </c>
      <c r="BP85" s="14">
        <v>0.12057400326760501</v>
      </c>
      <c r="BQ85" s="14">
        <v>0.147761825655159</v>
      </c>
      <c r="BR85" s="14">
        <v>0.11989493900560901</v>
      </c>
      <c r="BS85" s="14">
        <v>0.110307155021621</v>
      </c>
      <c r="BT85" s="14">
        <v>9.9936256287034994E-2</v>
      </c>
      <c r="BU85" s="14">
        <v>7.8224112785008598E-2</v>
      </c>
      <c r="BV85" s="14"/>
      <c r="BW85" s="14">
        <v>8.4967657138959707E-2</v>
      </c>
      <c r="BX85" s="14">
        <v>0.11084312374510299</v>
      </c>
      <c r="BY85" s="14"/>
      <c r="BZ85" s="14">
        <v>0.101359883604119</v>
      </c>
      <c r="CA85" s="14">
        <v>0.106121188228002</v>
      </c>
      <c r="CB85" s="14"/>
      <c r="CC85" s="14">
        <v>6.09925058479351E-2</v>
      </c>
      <c r="CD85" s="14">
        <v>0.14867277615507599</v>
      </c>
    </row>
    <row r="86" spans="2:82" x14ac:dyDescent="0.25">
      <c r="B86" t="s">
        <v>131</v>
      </c>
      <c r="C86" s="14">
        <v>9.7603586828184097E-2</v>
      </c>
      <c r="D86" s="14">
        <v>8.2310134691801706E-2</v>
      </c>
      <c r="E86" s="14">
        <v>0.112994550255144</v>
      </c>
      <c r="F86" s="14"/>
      <c r="G86" s="14">
        <v>0.112568475950115</v>
      </c>
      <c r="H86" s="14">
        <v>9.3395406169219597E-2</v>
      </c>
      <c r="I86" s="14">
        <v>7.6063278131094203E-2</v>
      </c>
      <c r="J86" s="14"/>
      <c r="K86" s="14">
        <v>7.4187869189117794E-2</v>
      </c>
      <c r="L86" s="14">
        <v>9.4210955939608002E-2</v>
      </c>
      <c r="M86" s="14">
        <v>0.12932609459729799</v>
      </c>
      <c r="N86" s="14">
        <v>0.116476873149818</v>
      </c>
      <c r="O86" s="14"/>
      <c r="P86" s="14">
        <v>9.6823018357550097E-2</v>
      </c>
      <c r="Q86" s="14">
        <v>0.11229867227495099</v>
      </c>
      <c r="R86" s="14">
        <v>0.10196309726446701</v>
      </c>
      <c r="S86" s="14">
        <v>8.1123619778462594E-2</v>
      </c>
      <c r="T86" s="14">
        <v>0.107650638905715</v>
      </c>
      <c r="U86" s="14"/>
      <c r="V86" s="14">
        <v>7.6780726302243599E-2</v>
      </c>
      <c r="W86" s="14">
        <v>0.109660826642565</v>
      </c>
      <c r="X86" s="14">
        <v>0.15146227441614199</v>
      </c>
      <c r="Y86" s="14"/>
      <c r="Z86" s="14">
        <v>8.7101645554400198E-2</v>
      </c>
      <c r="AA86" s="14">
        <v>0.106715588416085</v>
      </c>
      <c r="AB86" s="14"/>
      <c r="AC86" s="14">
        <v>0.101225247876184</v>
      </c>
      <c r="AD86" s="14">
        <v>9.8760590509744603E-2</v>
      </c>
      <c r="AE86" s="14">
        <v>0.10226248205563999</v>
      </c>
      <c r="AF86" s="14">
        <v>7.1207038469147901E-2</v>
      </c>
      <c r="AG86" s="14"/>
      <c r="AH86" s="14">
        <v>0.16018365826763201</v>
      </c>
      <c r="AI86" s="14">
        <v>0.11625970324967801</v>
      </c>
      <c r="AJ86" s="14">
        <v>6.9663680046913298E-2</v>
      </c>
      <c r="AK86" s="14">
        <v>4.2052946765925699E-2</v>
      </c>
      <c r="AL86" s="14"/>
      <c r="AM86" s="14">
        <v>9.2160964149244101E-2</v>
      </c>
      <c r="AN86" s="14">
        <v>7.3897256364805999E-2</v>
      </c>
      <c r="AO86" s="14">
        <v>8.6383708824483596E-2</v>
      </c>
      <c r="AP86" s="14">
        <v>8.3919908357071596E-2</v>
      </c>
      <c r="AQ86" s="14"/>
      <c r="AR86" s="14">
        <v>0.111811463208427</v>
      </c>
      <c r="AS86" s="14">
        <v>6.6658690800400003E-2</v>
      </c>
      <c r="AT86" s="14">
        <v>5.4868297680144798E-2</v>
      </c>
      <c r="AU86" s="14">
        <v>7.4893118707282505E-2</v>
      </c>
      <c r="AV86" s="14"/>
      <c r="AW86" s="14">
        <v>8.5855278409119801E-2</v>
      </c>
      <c r="AX86" s="14">
        <v>0.119906744177977</v>
      </c>
      <c r="AY86" s="14">
        <v>9.2217734342745106E-2</v>
      </c>
      <c r="AZ86" s="14">
        <v>1.8280552414268299E-2</v>
      </c>
      <c r="BA86" s="14"/>
      <c r="BB86" s="14">
        <v>3.7637617288237099E-2</v>
      </c>
      <c r="BC86" s="14">
        <v>0</v>
      </c>
      <c r="BD86" s="14">
        <v>0.10154547283823601</v>
      </c>
      <c r="BE86" s="14"/>
      <c r="BF86" s="14">
        <v>8.2010318058494902E-2</v>
      </c>
      <c r="BG86" s="14">
        <v>0.121572125349816</v>
      </c>
      <c r="BH86" s="14">
        <v>8.9491376754127994E-2</v>
      </c>
      <c r="BI86" s="14"/>
      <c r="BJ86" s="14">
        <v>8.8302694695645403E-2</v>
      </c>
      <c r="BK86" s="14">
        <v>0.108112401699411</v>
      </c>
      <c r="BL86" s="14">
        <v>7.8831560278779494E-2</v>
      </c>
      <c r="BM86" s="14"/>
      <c r="BN86" s="14">
        <v>9.1701866127947104E-2</v>
      </c>
      <c r="BO86" s="14">
        <v>6.6283582292917004E-2</v>
      </c>
      <c r="BP86" s="14">
        <v>8.7821992782472505E-2</v>
      </c>
      <c r="BQ86" s="14">
        <v>7.3971568909513299E-2</v>
      </c>
      <c r="BR86" s="14">
        <v>0.106282267157761</v>
      </c>
      <c r="BS86" s="14">
        <v>0.11260691974168401</v>
      </c>
      <c r="BT86" s="14">
        <v>7.3384639032653701E-2</v>
      </c>
      <c r="BU86" s="14">
        <v>0.101714893865614</v>
      </c>
      <c r="BV86" s="14"/>
      <c r="BW86" s="14">
        <v>9.8096811360322694E-2</v>
      </c>
      <c r="BX86" s="14">
        <v>9.7202235954273505E-2</v>
      </c>
      <c r="BY86" s="14"/>
      <c r="BZ86" s="14">
        <v>9.2518637066871606E-2</v>
      </c>
      <c r="CA86" s="14">
        <v>6.6647666688181006E-2</v>
      </c>
      <c r="CB86" s="14"/>
      <c r="CC86" s="14">
        <v>8.5683616934175894E-2</v>
      </c>
      <c r="CD86" s="14">
        <v>7.8929359289247103E-2</v>
      </c>
    </row>
    <row r="87" spans="2:82" x14ac:dyDescent="0.25">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row>
    <row r="88" spans="2:82" x14ac:dyDescent="0.25">
      <c r="B88" s="6" t="s">
        <v>153</v>
      </c>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row>
    <row r="89" spans="2:82" x14ac:dyDescent="0.25">
      <c r="B89" s="24" t="s">
        <v>107</v>
      </c>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row>
    <row r="90" spans="2:82" x14ac:dyDescent="0.25">
      <c r="B90" t="s">
        <v>138</v>
      </c>
      <c r="C90" s="14">
        <v>0.35116025206370299</v>
      </c>
      <c r="D90" s="14">
        <v>0.356863522385854</v>
      </c>
      <c r="E90" s="14">
        <v>0.34580781059504601</v>
      </c>
      <c r="F90" s="14"/>
      <c r="G90" s="14">
        <v>0.36266543898826298</v>
      </c>
      <c r="H90" s="14">
        <v>0.36573691611248099</v>
      </c>
      <c r="I90" s="14">
        <v>0.29893134548959299</v>
      </c>
      <c r="J90" s="14"/>
      <c r="K90" s="14">
        <v>0.42047506653922001</v>
      </c>
      <c r="L90" s="14">
        <v>0.42029427608423198</v>
      </c>
      <c r="M90" s="14">
        <v>0.306962667188317</v>
      </c>
      <c r="N90" s="14">
        <v>0.18447890111645601</v>
      </c>
      <c r="O90" s="14"/>
      <c r="P90" s="14">
        <v>0.35029946208821899</v>
      </c>
      <c r="Q90" s="14">
        <v>0.39869156484499202</v>
      </c>
      <c r="R90" s="14">
        <v>0.31361228630325499</v>
      </c>
      <c r="S90" s="14">
        <v>0.34517330735365698</v>
      </c>
      <c r="T90" s="14">
        <v>0.36851931066329802</v>
      </c>
      <c r="U90" s="14"/>
      <c r="V90" s="14">
        <v>0.44541213404672098</v>
      </c>
      <c r="W90" s="14">
        <v>0.34169207790117201</v>
      </c>
      <c r="X90" s="14">
        <v>5.82086595345137E-2</v>
      </c>
      <c r="Y90" s="14"/>
      <c r="Z90" s="14">
        <v>0.37793441862760702</v>
      </c>
      <c r="AA90" s="14">
        <v>0.327929666223917</v>
      </c>
      <c r="AB90" s="14"/>
      <c r="AC90" s="14">
        <v>5.5072839324443297E-2</v>
      </c>
      <c r="AD90" s="14">
        <v>0.24640999402071101</v>
      </c>
      <c r="AE90" s="14">
        <v>0.38189283369805699</v>
      </c>
      <c r="AF90" s="14">
        <v>0.469581526182619</v>
      </c>
      <c r="AG90" s="14"/>
      <c r="AH90" s="14">
        <v>0.129111302636264</v>
      </c>
      <c r="AI90" s="14">
        <v>0.31409288210250702</v>
      </c>
      <c r="AJ90" s="14">
        <v>0.42664819029325002</v>
      </c>
      <c r="AK90" s="14">
        <v>0.48873714834291698</v>
      </c>
      <c r="AL90" s="14"/>
      <c r="AM90" s="14">
        <v>0.199053559166505</v>
      </c>
      <c r="AN90" s="14">
        <v>0.34252574315170398</v>
      </c>
      <c r="AO90" s="14">
        <v>0.38447121676694002</v>
      </c>
      <c r="AP90" s="14">
        <v>0.50166292590866002</v>
      </c>
      <c r="AQ90" s="14"/>
      <c r="AR90" s="14">
        <v>0.39036885410191202</v>
      </c>
      <c r="AS90" s="14">
        <v>0.46362506038990597</v>
      </c>
      <c r="AT90" s="14">
        <v>0.39776505796242201</v>
      </c>
      <c r="AU90" s="14">
        <v>0.225845882130561</v>
      </c>
      <c r="AV90" s="14"/>
      <c r="AW90" s="14">
        <v>0.219193193962373</v>
      </c>
      <c r="AX90" s="14">
        <v>0.36094208599279198</v>
      </c>
      <c r="AY90" s="14">
        <v>0.40461229734735399</v>
      </c>
      <c r="AZ90" s="14">
        <v>0.44830772699131699</v>
      </c>
      <c r="BA90" s="14"/>
      <c r="BB90" s="14">
        <v>0.39419859327377099</v>
      </c>
      <c r="BC90" s="14">
        <v>0.34440579881812</v>
      </c>
      <c r="BD90" s="14">
        <v>0.18462344423674101</v>
      </c>
      <c r="BE90" s="14"/>
      <c r="BF90" s="14">
        <v>0.42685754748888</v>
      </c>
      <c r="BG90" s="14">
        <v>0.24266780154220899</v>
      </c>
      <c r="BH90" s="14">
        <v>0.37576971447397001</v>
      </c>
      <c r="BI90" s="14"/>
      <c r="BJ90" s="14">
        <v>0.38416725885682901</v>
      </c>
      <c r="BK90" s="14">
        <v>0.45303560937315401</v>
      </c>
      <c r="BL90" s="14">
        <v>0.17816774162469601</v>
      </c>
      <c r="BM90" s="14"/>
      <c r="BN90" s="14">
        <v>0.23231487015521099</v>
      </c>
      <c r="BO90" s="14">
        <v>0.34695878211697001</v>
      </c>
      <c r="BP90" s="14">
        <v>0.39284446072513002</v>
      </c>
      <c r="BQ90" s="14">
        <v>0.30828712762071903</v>
      </c>
      <c r="BR90" s="14">
        <v>0.36598115512232599</v>
      </c>
      <c r="BS90" s="14">
        <v>0.45869521689237902</v>
      </c>
      <c r="BT90" s="14">
        <v>0.40547764739567899</v>
      </c>
      <c r="BU90" s="14">
        <v>0.30078455051165598</v>
      </c>
      <c r="BV90" s="14"/>
      <c r="BW90" s="14">
        <v>0.374948045913717</v>
      </c>
      <c r="BX90" s="14">
        <v>0.331803445522247</v>
      </c>
      <c r="BY90" s="14"/>
      <c r="BZ90" s="14">
        <v>0.371841432699414</v>
      </c>
      <c r="CA90" s="14">
        <v>0.369489833834999</v>
      </c>
      <c r="CB90" s="14"/>
      <c r="CC90" s="14">
        <v>0.33582307521537502</v>
      </c>
      <c r="CD90" s="14">
        <v>0.40871309600008898</v>
      </c>
    </row>
    <row r="91" spans="2:82" x14ac:dyDescent="0.25">
      <c r="B91" t="s">
        <v>139</v>
      </c>
      <c r="C91" s="14">
        <v>0.33340153036585402</v>
      </c>
      <c r="D91" s="14">
        <v>0.31969137726547903</v>
      </c>
      <c r="E91" s="14">
        <v>0.34710534481956401</v>
      </c>
      <c r="F91" s="14"/>
      <c r="G91" s="14">
        <v>0.32069123778066</v>
      </c>
      <c r="H91" s="14">
        <v>0.355950462537586</v>
      </c>
      <c r="I91" s="14">
        <v>0.31369965459381299</v>
      </c>
      <c r="J91" s="14"/>
      <c r="K91" s="14">
        <v>0.350120977099111</v>
      </c>
      <c r="L91" s="14">
        <v>0.33708245276821702</v>
      </c>
      <c r="M91" s="14">
        <v>0.32172621162846399</v>
      </c>
      <c r="N91" s="14">
        <v>0.31691203092977199</v>
      </c>
      <c r="O91" s="14"/>
      <c r="P91" s="14">
        <v>0.32138295406964601</v>
      </c>
      <c r="Q91" s="14">
        <v>0.37132054875088499</v>
      </c>
      <c r="R91" s="14">
        <v>0.32405894475540697</v>
      </c>
      <c r="S91" s="14">
        <v>0.32209549191157399</v>
      </c>
      <c r="T91" s="14">
        <v>0.34027109640155001</v>
      </c>
      <c r="U91" s="14"/>
      <c r="V91" s="14">
        <v>0.31935115680727499</v>
      </c>
      <c r="W91" s="14">
        <v>0.369414358626101</v>
      </c>
      <c r="X91" s="14">
        <v>0.33935668455398799</v>
      </c>
      <c r="Y91" s="14"/>
      <c r="Z91" s="14">
        <v>0.35494664616654198</v>
      </c>
      <c r="AA91" s="14">
        <v>0.31470792655781898</v>
      </c>
      <c r="AB91" s="14"/>
      <c r="AC91" s="14">
        <v>0.36942174226430502</v>
      </c>
      <c r="AD91" s="14">
        <v>0.34858017637300998</v>
      </c>
      <c r="AE91" s="14">
        <v>0.33270212277177402</v>
      </c>
      <c r="AF91" s="14">
        <v>0.32783133609173398</v>
      </c>
      <c r="AG91" s="14"/>
      <c r="AH91" s="14">
        <v>0.32986270439381499</v>
      </c>
      <c r="AI91" s="14">
        <v>0.32623187699176198</v>
      </c>
      <c r="AJ91" s="14">
        <v>0.348997651492095</v>
      </c>
      <c r="AK91" s="14">
        <v>0.33426821456264999</v>
      </c>
      <c r="AL91" s="14"/>
      <c r="AM91" s="14">
        <v>0.31258676964633397</v>
      </c>
      <c r="AN91" s="14">
        <v>0.30394277582916501</v>
      </c>
      <c r="AO91" s="14">
        <v>0.34168013123414898</v>
      </c>
      <c r="AP91" s="14">
        <v>0.34932942204844403</v>
      </c>
      <c r="AQ91" s="14"/>
      <c r="AR91" s="14">
        <v>0.30572376276483298</v>
      </c>
      <c r="AS91" s="14">
        <v>0.36013806739954601</v>
      </c>
      <c r="AT91" s="14">
        <v>0.37376539594934999</v>
      </c>
      <c r="AU91" s="14">
        <v>0.319080519533956</v>
      </c>
      <c r="AV91" s="14"/>
      <c r="AW91" s="14">
        <v>0.35194028324367699</v>
      </c>
      <c r="AX91" s="14">
        <v>0.34701960590011899</v>
      </c>
      <c r="AY91" s="14">
        <v>0.31923458665594101</v>
      </c>
      <c r="AZ91" s="14">
        <v>0.25543245115062402</v>
      </c>
      <c r="BA91" s="14"/>
      <c r="BB91" s="14">
        <v>0.37973148629870901</v>
      </c>
      <c r="BC91" s="14">
        <v>0.31661959705725201</v>
      </c>
      <c r="BD91" s="14">
        <v>0.25965877875766302</v>
      </c>
      <c r="BE91" s="14"/>
      <c r="BF91" s="14">
        <v>0.327848767940149</v>
      </c>
      <c r="BG91" s="14">
        <v>0.34493942479622203</v>
      </c>
      <c r="BH91" s="14">
        <v>0.34271957839362499</v>
      </c>
      <c r="BI91" s="14"/>
      <c r="BJ91" s="14">
        <v>0.32311665144678198</v>
      </c>
      <c r="BK91" s="14">
        <v>0.354041109565986</v>
      </c>
      <c r="BL91" s="14">
        <v>0.30163913219400501</v>
      </c>
      <c r="BM91" s="14"/>
      <c r="BN91" s="14">
        <v>0.28862559199104199</v>
      </c>
      <c r="BO91" s="14">
        <v>0.31512561149105101</v>
      </c>
      <c r="BP91" s="14">
        <v>0.27986138762644103</v>
      </c>
      <c r="BQ91" s="14">
        <v>0.29721826802402201</v>
      </c>
      <c r="BR91" s="14">
        <v>0.332316719760475</v>
      </c>
      <c r="BS91" s="14">
        <v>0.36133590801410598</v>
      </c>
      <c r="BT91" s="14">
        <v>0.39752453756057998</v>
      </c>
      <c r="BU91" s="14">
        <v>0.35385568477892498</v>
      </c>
      <c r="BV91" s="14"/>
      <c r="BW91" s="14">
        <v>0.34554729404115597</v>
      </c>
      <c r="BX91" s="14">
        <v>0.32351817593444199</v>
      </c>
      <c r="BY91" s="14"/>
      <c r="BZ91" s="14">
        <v>0.347594659618021</v>
      </c>
      <c r="CA91" s="14">
        <v>0.33567614437825699</v>
      </c>
      <c r="CB91" s="14"/>
      <c r="CC91" s="14">
        <v>0.340658618608425</v>
      </c>
      <c r="CD91" s="14">
        <v>0.34541134602727103</v>
      </c>
    </row>
    <row r="92" spans="2:82" x14ac:dyDescent="0.25">
      <c r="B92" t="s">
        <v>140</v>
      </c>
      <c r="C92" s="14">
        <v>0.31082591247582397</v>
      </c>
      <c r="D92" s="14">
        <v>0.31796093059264802</v>
      </c>
      <c r="E92" s="14">
        <v>0.30367882501931198</v>
      </c>
      <c r="F92" s="14"/>
      <c r="G92" s="14">
        <v>0.28519985853618401</v>
      </c>
      <c r="H92" s="14">
        <v>0.335012818226675</v>
      </c>
      <c r="I92" s="14">
        <v>0.31370780672387399</v>
      </c>
      <c r="J92" s="14"/>
      <c r="K92" s="14">
        <v>0.37847940782899497</v>
      </c>
      <c r="L92" s="14">
        <v>0.34691538400108302</v>
      </c>
      <c r="M92" s="14">
        <v>0.27293594667194598</v>
      </c>
      <c r="N92" s="14">
        <v>0.18413946360333</v>
      </c>
      <c r="O92" s="14"/>
      <c r="P92" s="14">
        <v>0.3361183713759</v>
      </c>
      <c r="Q92" s="14">
        <v>0.30943836731628199</v>
      </c>
      <c r="R92" s="14">
        <v>0.29614545136751202</v>
      </c>
      <c r="S92" s="14">
        <v>0.33369318419111399</v>
      </c>
      <c r="T92" s="14">
        <v>0.27066889829652901</v>
      </c>
      <c r="U92" s="14"/>
      <c r="V92" s="14">
        <v>0.35501046641081502</v>
      </c>
      <c r="W92" s="14">
        <v>0.28635526583879201</v>
      </c>
      <c r="X92" s="14">
        <v>0.19532762198998599</v>
      </c>
      <c r="Y92" s="14"/>
      <c r="Z92" s="14">
        <v>0.29399192617806502</v>
      </c>
      <c r="AA92" s="14">
        <v>0.325431908250985</v>
      </c>
      <c r="AB92" s="14"/>
      <c r="AC92" s="14">
        <v>0.13356415901673399</v>
      </c>
      <c r="AD92" s="14">
        <v>0.23473905875928799</v>
      </c>
      <c r="AE92" s="14">
        <v>0.32312275377246402</v>
      </c>
      <c r="AF92" s="14">
        <v>0.39506871079214201</v>
      </c>
      <c r="AG92" s="14"/>
      <c r="AH92" s="14">
        <v>0.20233530558264001</v>
      </c>
      <c r="AI92" s="14">
        <v>0.26553929505298302</v>
      </c>
      <c r="AJ92" s="14">
        <v>0.37762832649806399</v>
      </c>
      <c r="AK92" s="14">
        <v>0.41884004363352101</v>
      </c>
      <c r="AL92" s="14"/>
      <c r="AM92" s="14">
        <v>0.27622580629214699</v>
      </c>
      <c r="AN92" s="14">
        <v>0.31830181928485402</v>
      </c>
      <c r="AO92" s="14">
        <v>0.33196938272820498</v>
      </c>
      <c r="AP92" s="14">
        <v>0.37122758117722099</v>
      </c>
      <c r="AQ92" s="14"/>
      <c r="AR92" s="14">
        <v>0.28991842907620502</v>
      </c>
      <c r="AS92" s="14">
        <v>0.37710727882648298</v>
      </c>
      <c r="AT92" s="14">
        <v>0.38708775203610701</v>
      </c>
      <c r="AU92" s="14">
        <v>0.35764745204794501</v>
      </c>
      <c r="AV92" s="14"/>
      <c r="AW92" s="14">
        <v>0.10308083052519899</v>
      </c>
      <c r="AX92" s="14">
        <v>0.28621656855067501</v>
      </c>
      <c r="AY92" s="14">
        <v>0.44730433320701102</v>
      </c>
      <c r="AZ92" s="14">
        <v>0.415748420745994</v>
      </c>
      <c r="BA92" s="14"/>
      <c r="BB92" s="14">
        <v>0.37665134351805002</v>
      </c>
      <c r="BC92" s="14">
        <v>0.41553505323033801</v>
      </c>
      <c r="BD92" s="14">
        <v>0.21269285746216299</v>
      </c>
      <c r="BE92" s="14"/>
      <c r="BF92" s="14">
        <v>0.36133124896073299</v>
      </c>
      <c r="BG92" s="14">
        <v>0.25452692622020301</v>
      </c>
      <c r="BH92" s="14">
        <v>0.30413295827811099</v>
      </c>
      <c r="BI92" s="14"/>
      <c r="BJ92" s="14">
        <v>0.34820292405865599</v>
      </c>
      <c r="BK92" s="14">
        <v>0.31968075727560502</v>
      </c>
      <c r="BL92" s="14">
        <v>0.28107880491068399</v>
      </c>
      <c r="BM92" s="14"/>
      <c r="BN92" s="14">
        <v>0.296219586015665</v>
      </c>
      <c r="BO92" s="14">
        <v>0.26779582104163202</v>
      </c>
      <c r="BP92" s="14">
        <v>0.384587969060315</v>
      </c>
      <c r="BQ92" s="14">
        <v>0.344437871654663</v>
      </c>
      <c r="BR92" s="14">
        <v>0.324355707671939</v>
      </c>
      <c r="BS92" s="14">
        <v>0.32794925836512301</v>
      </c>
      <c r="BT92" s="14">
        <v>0.29885839543512999</v>
      </c>
      <c r="BU92" s="14">
        <v>0.34390288160890498</v>
      </c>
      <c r="BV92" s="14"/>
      <c r="BW92" s="14">
        <v>0.32149457596172698</v>
      </c>
      <c r="BX92" s="14">
        <v>0.30214451661143199</v>
      </c>
      <c r="BY92" s="14"/>
      <c r="BZ92" s="14">
        <v>0.33957086475718201</v>
      </c>
      <c r="CA92" s="14">
        <v>0.297986094339386</v>
      </c>
      <c r="CB92" s="14"/>
      <c r="CC92" s="14">
        <v>0.30506799655153599</v>
      </c>
      <c r="CD92" s="14">
        <v>0.34304418394994901</v>
      </c>
    </row>
    <row r="93" spans="2:82" x14ac:dyDescent="0.25">
      <c r="B93" t="s">
        <v>141</v>
      </c>
      <c r="C93" s="14">
        <v>0.19568356801870701</v>
      </c>
      <c r="D93" s="14">
        <v>0.25040760448291699</v>
      </c>
      <c r="E93" s="14">
        <v>0.140832429076126</v>
      </c>
      <c r="F93" s="14"/>
      <c r="G93" s="14">
        <v>0.17868415798513601</v>
      </c>
      <c r="H93" s="14">
        <v>0.21003077693539399</v>
      </c>
      <c r="I93" s="14">
        <v>0.20099460075527001</v>
      </c>
      <c r="J93" s="14"/>
      <c r="K93" s="14">
        <v>0.29687823703176103</v>
      </c>
      <c r="L93" s="14">
        <v>0.19054024246136</v>
      </c>
      <c r="M93" s="14">
        <v>0.135823798677499</v>
      </c>
      <c r="N93" s="14">
        <v>7.8026949774152005E-2</v>
      </c>
      <c r="O93" s="14"/>
      <c r="P93" s="14">
        <v>0.236353889158853</v>
      </c>
      <c r="Q93" s="14">
        <v>0.17188582183366899</v>
      </c>
      <c r="R93" s="14">
        <v>0.19816779497331199</v>
      </c>
      <c r="S93" s="14">
        <v>0.201452874495645</v>
      </c>
      <c r="T93" s="14">
        <v>0.170909511587608</v>
      </c>
      <c r="U93" s="14"/>
      <c r="V93" s="14">
        <v>0.23011095171552401</v>
      </c>
      <c r="W93" s="14">
        <v>0.17013542183799599</v>
      </c>
      <c r="X93" s="14">
        <v>0.11275517602248999</v>
      </c>
      <c r="Y93" s="14"/>
      <c r="Z93" s="14">
        <v>0.19940042025514401</v>
      </c>
      <c r="AA93" s="14">
        <v>0.19245864392158299</v>
      </c>
      <c r="AB93" s="14"/>
      <c r="AC93" s="14">
        <v>0.100091200130726</v>
      </c>
      <c r="AD93" s="14">
        <v>0.108684429809845</v>
      </c>
      <c r="AE93" s="14">
        <v>0.17096008795435899</v>
      </c>
      <c r="AF93" s="14">
        <v>0.31303570492006699</v>
      </c>
      <c r="AG93" s="14"/>
      <c r="AH93" s="14">
        <v>7.3319497073131207E-2</v>
      </c>
      <c r="AI93" s="14">
        <v>0.13606380350667099</v>
      </c>
      <c r="AJ93" s="14">
        <v>0.24008185002929799</v>
      </c>
      <c r="AK93" s="14">
        <v>0.40416837961157498</v>
      </c>
      <c r="AL93" s="14"/>
      <c r="AM93" s="14">
        <v>0.19278344915395201</v>
      </c>
      <c r="AN93" s="14">
        <v>0.179756701275264</v>
      </c>
      <c r="AO93" s="14">
        <v>0.21045498940603399</v>
      </c>
      <c r="AP93" s="14">
        <v>0.240071031485105</v>
      </c>
      <c r="AQ93" s="14"/>
      <c r="AR93" s="14">
        <v>0.14673963774072199</v>
      </c>
      <c r="AS93" s="14">
        <v>0.22565016971815899</v>
      </c>
      <c r="AT93" s="14">
        <v>0.36856728534412297</v>
      </c>
      <c r="AU93" s="14">
        <v>0.357990323732296</v>
      </c>
      <c r="AV93" s="14"/>
      <c r="AW93" s="14">
        <v>5.0161248322563003E-2</v>
      </c>
      <c r="AX93" s="14">
        <v>0.13672144237988701</v>
      </c>
      <c r="AY93" s="14">
        <v>0.303496465049857</v>
      </c>
      <c r="AZ93" s="14">
        <v>0.48833523338135199</v>
      </c>
      <c r="BA93" s="14"/>
      <c r="BB93" s="14">
        <v>0.316178073278088</v>
      </c>
      <c r="BC93" s="14">
        <v>0.33057505263084203</v>
      </c>
      <c r="BD93" s="14">
        <v>0.100580693187778</v>
      </c>
      <c r="BE93" s="14"/>
      <c r="BF93" s="14">
        <v>0.24294783764473701</v>
      </c>
      <c r="BG93" s="14">
        <v>0.149481653431977</v>
      </c>
      <c r="BH93" s="14">
        <v>0.16341039662040099</v>
      </c>
      <c r="BI93" s="14"/>
      <c r="BJ93" s="14">
        <v>0.22925280848260099</v>
      </c>
      <c r="BK93" s="14">
        <v>0.17486165901478401</v>
      </c>
      <c r="BL93" s="14">
        <v>0.241319717531506</v>
      </c>
      <c r="BM93" s="14"/>
      <c r="BN93" s="14">
        <v>0.16231439079135401</v>
      </c>
      <c r="BO93" s="14">
        <v>0.19080506232972799</v>
      </c>
      <c r="BP93" s="14">
        <v>0.28015121853595998</v>
      </c>
      <c r="BQ93" s="14">
        <v>0.35783342345031899</v>
      </c>
      <c r="BR93" s="14">
        <v>0.234944168536183</v>
      </c>
      <c r="BS93" s="14">
        <v>0.18218853019117101</v>
      </c>
      <c r="BT93" s="14">
        <v>0.16149728992866699</v>
      </c>
      <c r="BU93" s="14">
        <v>0.18773436187187001</v>
      </c>
      <c r="BV93" s="14"/>
      <c r="BW93" s="14">
        <v>0.21181668245270299</v>
      </c>
      <c r="BX93" s="14">
        <v>0.18255559251248599</v>
      </c>
      <c r="BY93" s="14"/>
      <c r="BZ93" s="14">
        <v>0.20601736881052801</v>
      </c>
      <c r="CA93" s="14">
        <v>0.20497404220338</v>
      </c>
      <c r="CB93" s="14"/>
      <c r="CC93" s="14">
        <v>0.19682973388490399</v>
      </c>
      <c r="CD93" s="14">
        <v>0.21506358710423201</v>
      </c>
    </row>
    <row r="94" spans="2:82" x14ac:dyDescent="0.25">
      <c r="B94" t="s">
        <v>142</v>
      </c>
      <c r="C94" s="14">
        <v>0.182212924011563</v>
      </c>
      <c r="D94" s="14">
        <v>0.24213148008021801</v>
      </c>
      <c r="E94" s="14">
        <v>0.12247640953357</v>
      </c>
      <c r="F94" s="14"/>
      <c r="G94" s="14">
        <v>0.17334848770389799</v>
      </c>
      <c r="H94" s="14">
        <v>0.20230878724105</v>
      </c>
      <c r="I94" s="14">
        <v>0.15972199160061701</v>
      </c>
      <c r="J94" s="14"/>
      <c r="K94" s="14">
        <v>0.26479010064265701</v>
      </c>
      <c r="L94" s="14">
        <v>0.176300540150025</v>
      </c>
      <c r="M94" s="14">
        <v>0.172054631526114</v>
      </c>
      <c r="N94" s="14">
        <v>6.6233730848189995E-2</v>
      </c>
      <c r="O94" s="14"/>
      <c r="P94" s="14">
        <v>0.19306944136714499</v>
      </c>
      <c r="Q94" s="14">
        <v>0.17453895300726499</v>
      </c>
      <c r="R94" s="14">
        <v>0.20033323411932299</v>
      </c>
      <c r="S94" s="14">
        <v>0.17794691309479299</v>
      </c>
      <c r="T94" s="14">
        <v>0.16348798012029001</v>
      </c>
      <c r="U94" s="14"/>
      <c r="V94" s="14">
        <v>0.26023402927508299</v>
      </c>
      <c r="W94" s="14">
        <v>9.9390969793530806E-2</v>
      </c>
      <c r="X94" s="14">
        <v>2.1443169454220999E-2</v>
      </c>
      <c r="Y94" s="14"/>
      <c r="Z94" s="14">
        <v>0.17963418158535499</v>
      </c>
      <c r="AA94" s="14">
        <v>0.18445036797261999</v>
      </c>
      <c r="AB94" s="14"/>
      <c r="AC94" s="14">
        <v>4.48291078221318E-2</v>
      </c>
      <c r="AD94" s="14">
        <v>7.4860777221998798E-2</v>
      </c>
      <c r="AE94" s="14">
        <v>0.18102859099830901</v>
      </c>
      <c r="AF94" s="14">
        <v>0.30448640713914399</v>
      </c>
      <c r="AG94" s="14"/>
      <c r="AH94" s="14">
        <v>5.4622463278605302E-2</v>
      </c>
      <c r="AI94" s="14">
        <v>9.6306798584568101E-2</v>
      </c>
      <c r="AJ94" s="14">
        <v>0.27504607240429801</v>
      </c>
      <c r="AK94" s="14">
        <v>0.39434148074980702</v>
      </c>
      <c r="AL94" s="14"/>
      <c r="AM94" s="14">
        <v>0.11609848161214301</v>
      </c>
      <c r="AN94" s="14">
        <v>0.19530606299310899</v>
      </c>
      <c r="AO94" s="14">
        <v>0.24590996242910301</v>
      </c>
      <c r="AP94" s="14">
        <v>0.24042417981236799</v>
      </c>
      <c r="AQ94" s="14"/>
      <c r="AR94" s="14">
        <v>0.141601442770945</v>
      </c>
      <c r="AS94" s="14">
        <v>0.26805596976671803</v>
      </c>
      <c r="AT94" s="14">
        <v>0.33703875786031401</v>
      </c>
      <c r="AU94" s="14">
        <v>0.191315957441382</v>
      </c>
      <c r="AV94" s="14"/>
      <c r="AW94" s="14">
        <v>5.4773773986339598E-2</v>
      </c>
      <c r="AX94" s="14">
        <v>0.14072853353648801</v>
      </c>
      <c r="AY94" s="14">
        <v>0.27229272993303599</v>
      </c>
      <c r="AZ94" s="14">
        <v>0.39385404415770298</v>
      </c>
      <c r="BA94" s="14"/>
      <c r="BB94" s="14">
        <v>0.23930666284010099</v>
      </c>
      <c r="BC94" s="14">
        <v>0.24849129630262001</v>
      </c>
      <c r="BD94" s="14">
        <v>5.5780586714558197E-2</v>
      </c>
      <c r="BE94" s="14"/>
      <c r="BF94" s="14">
        <v>0.23874508998596</v>
      </c>
      <c r="BG94" s="14">
        <v>0.111114642684232</v>
      </c>
      <c r="BH94" s="14">
        <v>0.175304873159881</v>
      </c>
      <c r="BI94" s="14"/>
      <c r="BJ94" s="14">
        <v>0.25031117205717901</v>
      </c>
      <c r="BK94" s="14">
        <v>0.148421337236118</v>
      </c>
      <c r="BL94" s="14">
        <v>0.13338123751554501</v>
      </c>
      <c r="BM94" s="14"/>
      <c r="BN94" s="14">
        <v>0.16972681481653201</v>
      </c>
      <c r="BO94" s="14">
        <v>0.248987730014188</v>
      </c>
      <c r="BP94" s="14">
        <v>0.305217553955689</v>
      </c>
      <c r="BQ94" s="14">
        <v>0.18459102188721099</v>
      </c>
      <c r="BR94" s="14">
        <v>0.22106316847124999</v>
      </c>
      <c r="BS94" s="14">
        <v>0.130939026213408</v>
      </c>
      <c r="BT94" s="14">
        <v>0.20754621891349301</v>
      </c>
      <c r="BU94" s="14">
        <v>0.168491953496548</v>
      </c>
      <c r="BV94" s="14"/>
      <c r="BW94" s="14">
        <v>0.19715505180580201</v>
      </c>
      <c r="BX94" s="14">
        <v>0.17005408831395999</v>
      </c>
      <c r="BY94" s="14"/>
      <c r="BZ94" s="14">
        <v>0.188204202648209</v>
      </c>
      <c r="CA94" s="14">
        <v>0.199566879100851</v>
      </c>
      <c r="CB94" s="14"/>
      <c r="CC94" s="14">
        <v>0.169481358277141</v>
      </c>
      <c r="CD94" s="14">
        <v>0.21756065460886601</v>
      </c>
    </row>
    <row r="95" spans="2:82" x14ac:dyDescent="0.25">
      <c r="B95" t="s">
        <v>143</v>
      </c>
      <c r="C95" s="14">
        <v>0.14143742594495901</v>
      </c>
      <c r="D95" s="14">
        <v>0.14539415562466601</v>
      </c>
      <c r="E95" s="14">
        <v>0.137622000231442</v>
      </c>
      <c r="F95" s="14"/>
      <c r="G95" s="14">
        <v>0.17818787170954301</v>
      </c>
      <c r="H95" s="14">
        <v>0.12516645783872199</v>
      </c>
      <c r="I95" s="14">
        <v>0.100427271934118</v>
      </c>
      <c r="J95" s="14"/>
      <c r="K95" s="14">
        <v>0.146901806284394</v>
      </c>
      <c r="L95" s="14">
        <v>0.16005968583848401</v>
      </c>
      <c r="M95" s="14">
        <v>0.12903746396900501</v>
      </c>
      <c r="N95" s="14">
        <v>0.115754260666719</v>
      </c>
      <c r="O95" s="14"/>
      <c r="P95" s="14">
        <v>0.12838502542094299</v>
      </c>
      <c r="Q95" s="14">
        <v>0.12454337848263999</v>
      </c>
      <c r="R95" s="14">
        <v>0.15012696106647</v>
      </c>
      <c r="S95" s="14">
        <v>0.13714419400622299</v>
      </c>
      <c r="T95" s="14">
        <v>0.16395762049908399</v>
      </c>
      <c r="U95" s="14"/>
      <c r="V95" s="14">
        <v>0.16901357118010699</v>
      </c>
      <c r="W95" s="14">
        <v>9.7115341771751199E-2</v>
      </c>
      <c r="X95" s="14">
        <v>0.101017905918225</v>
      </c>
      <c r="Y95" s="14"/>
      <c r="Z95" s="14">
        <v>0.159947895167661</v>
      </c>
      <c r="AA95" s="14">
        <v>0.12537683099847</v>
      </c>
      <c r="AB95" s="14"/>
      <c r="AC95" s="14">
        <v>9.8352664802355994E-2</v>
      </c>
      <c r="AD95" s="14">
        <v>0.144195772458108</v>
      </c>
      <c r="AE95" s="14">
        <v>0.12554936627892399</v>
      </c>
      <c r="AF95" s="14">
        <v>0.169268392848127</v>
      </c>
      <c r="AG95" s="14"/>
      <c r="AH95" s="14">
        <v>4.2986367131102703E-2</v>
      </c>
      <c r="AI95" s="14">
        <v>0.14400657142027101</v>
      </c>
      <c r="AJ95" s="14">
        <v>0.15874192599061701</v>
      </c>
      <c r="AK95" s="14">
        <v>0.166962183436589</v>
      </c>
      <c r="AL95" s="14"/>
      <c r="AM95" s="14">
        <v>0.13891749383454199</v>
      </c>
      <c r="AN95" s="14">
        <v>0.14740751276057201</v>
      </c>
      <c r="AO95" s="14">
        <v>0.13055246393735101</v>
      </c>
      <c r="AP95" s="14">
        <v>0.16799030359442099</v>
      </c>
      <c r="AQ95" s="14"/>
      <c r="AR95" s="14">
        <v>0.15868136077369599</v>
      </c>
      <c r="AS95" s="14">
        <v>0.160512358951096</v>
      </c>
      <c r="AT95" s="14">
        <v>0.18399504641584799</v>
      </c>
      <c r="AU95" s="14">
        <v>0.127178913446579</v>
      </c>
      <c r="AV95" s="14"/>
      <c r="AW95" s="14">
        <v>0.23565403148013001</v>
      </c>
      <c r="AX95" s="14">
        <v>0.14200885464458399</v>
      </c>
      <c r="AY95" s="14">
        <v>9.5918392071959999E-2</v>
      </c>
      <c r="AZ95" s="14">
        <v>6.5099660179310806E-2</v>
      </c>
      <c r="BA95" s="14"/>
      <c r="BB95" s="14">
        <v>0.127971923767386</v>
      </c>
      <c r="BC95" s="14">
        <v>5.8762272424114699E-2</v>
      </c>
      <c r="BD95" s="14">
        <v>0.121386329270307</v>
      </c>
      <c r="BE95" s="14"/>
      <c r="BF95" s="14">
        <v>0.150240826141331</v>
      </c>
      <c r="BG95" s="14">
        <v>0.121587752236406</v>
      </c>
      <c r="BH95" s="14">
        <v>0.165053688963129</v>
      </c>
      <c r="BI95" s="14"/>
      <c r="BJ95" s="14">
        <v>0.143042402662937</v>
      </c>
      <c r="BK95" s="14">
        <v>0.144374805258491</v>
      </c>
      <c r="BL95" s="14">
        <v>0.17230206246052299</v>
      </c>
      <c r="BM95" s="14"/>
      <c r="BN95" s="14">
        <v>0.14043167741076501</v>
      </c>
      <c r="BO95" s="14">
        <v>0.124192656803557</v>
      </c>
      <c r="BP95" s="14">
        <v>0.14265844155780499</v>
      </c>
      <c r="BQ95" s="14">
        <v>0.14812351867655901</v>
      </c>
      <c r="BR95" s="14">
        <v>0.15756365625067101</v>
      </c>
      <c r="BS95" s="14">
        <v>0.155891514327723</v>
      </c>
      <c r="BT95" s="14">
        <v>0.143800398660096</v>
      </c>
      <c r="BU95" s="14">
        <v>0.114137759652764</v>
      </c>
      <c r="BV95" s="14"/>
      <c r="BW95" s="14">
        <v>0.16287617832948401</v>
      </c>
      <c r="BX95" s="14">
        <v>0.12399210146409401</v>
      </c>
      <c r="BY95" s="14"/>
      <c r="BZ95" s="14">
        <v>0.14732624777345099</v>
      </c>
      <c r="CA95" s="14">
        <v>0.14867031026266</v>
      </c>
      <c r="CB95" s="14"/>
      <c r="CC95" s="14">
        <v>0.154700928452391</v>
      </c>
      <c r="CD95" s="14">
        <v>0.140475277987721</v>
      </c>
    </row>
    <row r="96" spans="2:82" x14ac:dyDescent="0.25">
      <c r="B96" t="s">
        <v>144</v>
      </c>
      <c r="C96" s="14">
        <v>0.105754228188393</v>
      </c>
      <c r="D96" s="14">
        <v>0.135853808657112</v>
      </c>
      <c r="E96" s="14">
        <v>7.5760302456658296E-2</v>
      </c>
      <c r="F96" s="14"/>
      <c r="G96" s="14">
        <v>2.1071710336814799E-2</v>
      </c>
      <c r="H96" s="14">
        <v>0.113387711138748</v>
      </c>
      <c r="I96" s="14">
        <v>0.26004492057809298</v>
      </c>
      <c r="J96" s="14"/>
      <c r="K96" s="14">
        <v>0.146544342896401</v>
      </c>
      <c r="L96" s="14">
        <v>9.2683136021012094E-2</v>
      </c>
      <c r="M96" s="14">
        <v>0.10579126009380201</v>
      </c>
      <c r="N96" s="14">
        <v>5.4026527319021397E-2</v>
      </c>
      <c r="O96" s="14"/>
      <c r="P96" s="14">
        <v>6.7415402046645603E-2</v>
      </c>
      <c r="Q96" s="14">
        <v>8.7323811421463601E-2</v>
      </c>
      <c r="R96" s="14">
        <v>0.10409622042941399</v>
      </c>
      <c r="S96" s="14">
        <v>0.132509277116687</v>
      </c>
      <c r="T96" s="14">
        <v>0.109736119343123</v>
      </c>
      <c r="U96" s="14"/>
      <c r="V96" s="14">
        <v>0.10377641761104001</v>
      </c>
      <c r="W96" s="14">
        <v>0.135902415899322</v>
      </c>
      <c r="X96" s="14">
        <v>7.9256312469483003E-2</v>
      </c>
      <c r="Y96" s="14"/>
      <c r="Z96" s="14">
        <v>7.6254477851977004E-2</v>
      </c>
      <c r="AA96" s="14">
        <v>0.131349664774876</v>
      </c>
      <c r="AB96" s="14"/>
      <c r="AC96" s="14">
        <v>5.58548361107317E-2</v>
      </c>
      <c r="AD96" s="14">
        <v>7.9312977147480701E-2</v>
      </c>
      <c r="AE96" s="14">
        <v>9.9487489652501204E-2</v>
      </c>
      <c r="AF96" s="14">
        <v>0.135219286004716</v>
      </c>
      <c r="AG96" s="14"/>
      <c r="AH96" s="14">
        <v>7.3063823246509702E-2</v>
      </c>
      <c r="AI96" s="14">
        <v>8.2836826848885506E-2</v>
      </c>
      <c r="AJ96" s="14">
        <v>0.107217676163267</v>
      </c>
      <c r="AK96" s="14">
        <v>0.20878915096015799</v>
      </c>
      <c r="AL96" s="14"/>
      <c r="AM96" s="14">
        <v>0.13619351290871001</v>
      </c>
      <c r="AN96" s="14">
        <v>9.1386967154866702E-2</v>
      </c>
      <c r="AO96" s="14">
        <v>0.123326564237352</v>
      </c>
      <c r="AP96" s="14">
        <v>0.107894825296245</v>
      </c>
      <c r="AQ96" s="14"/>
      <c r="AR96" s="14">
        <v>8.8885638945111298E-2</v>
      </c>
      <c r="AS96" s="14">
        <v>0.102064860114772</v>
      </c>
      <c r="AT96" s="14">
        <v>0.17127849281819499</v>
      </c>
      <c r="AU96" s="14">
        <v>0.179041592595098</v>
      </c>
      <c r="AV96" s="14"/>
      <c r="AW96" s="14">
        <v>3.76317538009701E-2</v>
      </c>
      <c r="AX96" s="14">
        <v>7.7016150676999004E-2</v>
      </c>
      <c r="AY96" s="14">
        <v>0.155150845526218</v>
      </c>
      <c r="AZ96" s="14">
        <v>0.25765455523450997</v>
      </c>
      <c r="BA96" s="14"/>
      <c r="BB96" s="14">
        <v>0.61861126366370001</v>
      </c>
      <c r="BC96" s="14">
        <v>0</v>
      </c>
      <c r="BD96" s="14">
        <v>0</v>
      </c>
      <c r="BE96" s="14"/>
      <c r="BF96" s="14">
        <v>0.11729273143156101</v>
      </c>
      <c r="BG96" s="14">
        <v>0.100055591909766</v>
      </c>
      <c r="BH96" s="14">
        <v>0.1008901780254</v>
      </c>
      <c r="BI96" s="14"/>
      <c r="BJ96" s="14">
        <v>0.111669875641997</v>
      </c>
      <c r="BK96" s="14">
        <v>9.5137779298398298E-2</v>
      </c>
      <c r="BL96" s="14">
        <v>0.16215841129306</v>
      </c>
      <c r="BM96" s="14"/>
      <c r="BN96" s="14">
        <v>9.8323696480830405E-2</v>
      </c>
      <c r="BO96" s="14">
        <v>0.127822576906885</v>
      </c>
      <c r="BP96" s="14">
        <v>0.17568336344832799</v>
      </c>
      <c r="BQ96" s="14">
        <v>7.4436189396259803E-2</v>
      </c>
      <c r="BR96" s="14">
        <v>9.7942151809820396E-2</v>
      </c>
      <c r="BS96" s="14">
        <v>0.10235538912789301</v>
      </c>
      <c r="BT96" s="14">
        <v>0.10670185111736701</v>
      </c>
      <c r="BU96" s="14">
        <v>0.119991547483564</v>
      </c>
      <c r="BV96" s="14"/>
      <c r="BW96" s="14">
        <v>0.11868000753699801</v>
      </c>
      <c r="BX96" s="14">
        <v>9.5236152749112707E-2</v>
      </c>
      <c r="BY96" s="14"/>
      <c r="BZ96" s="14">
        <v>0.124677969146853</v>
      </c>
      <c r="CA96" s="14">
        <v>9.0653679447966901E-2</v>
      </c>
      <c r="CB96" s="14"/>
      <c r="CC96" s="14">
        <v>7.7090158407739501E-2</v>
      </c>
      <c r="CD96" s="14">
        <v>0.14835961729998601</v>
      </c>
    </row>
    <row r="97" spans="2:82" x14ac:dyDescent="0.25">
      <c r="B97" t="s">
        <v>145</v>
      </c>
      <c r="C97" s="14">
        <v>0.101931222728903</v>
      </c>
      <c r="D97" s="14">
        <v>0.103103566952958</v>
      </c>
      <c r="E97" s="14">
        <v>0.100860713527269</v>
      </c>
      <c r="F97" s="14"/>
      <c r="G97" s="14">
        <v>0.123704650721251</v>
      </c>
      <c r="H97" s="14">
        <v>9.6859865829082598E-2</v>
      </c>
      <c r="I97" s="14">
        <v>6.8485325366113806E-2</v>
      </c>
      <c r="J97" s="14"/>
      <c r="K97" s="14">
        <v>0.102889544188999</v>
      </c>
      <c r="L97" s="14">
        <v>0.105081537498174</v>
      </c>
      <c r="M97" s="14">
        <v>0.10054943894432899</v>
      </c>
      <c r="N97" s="14">
        <v>9.4478199811047797E-2</v>
      </c>
      <c r="O97" s="14"/>
      <c r="P97" s="14">
        <v>0.124933664151628</v>
      </c>
      <c r="Q97" s="14">
        <v>9.6709926595637902E-2</v>
      </c>
      <c r="R97" s="14">
        <v>9.5711312785538502E-2</v>
      </c>
      <c r="S97" s="14">
        <v>0.105808693614688</v>
      </c>
      <c r="T97" s="14">
        <v>8.9395714560992795E-2</v>
      </c>
      <c r="U97" s="14"/>
      <c r="V97" s="14">
        <v>0.102341583001244</v>
      </c>
      <c r="W97" s="14">
        <v>0.145698624973158</v>
      </c>
      <c r="X97" s="14">
        <v>5.29038476870606E-2</v>
      </c>
      <c r="Y97" s="14"/>
      <c r="Z97" s="14">
        <v>0.118449463013619</v>
      </c>
      <c r="AA97" s="14">
        <v>8.7599183748700502E-2</v>
      </c>
      <c r="AB97" s="14"/>
      <c r="AC97" s="14">
        <v>7.7127810434431093E-2</v>
      </c>
      <c r="AD97" s="14">
        <v>0.11374718934485301</v>
      </c>
      <c r="AE97" s="14">
        <v>0.114957845898748</v>
      </c>
      <c r="AF97" s="14">
        <v>8.8847343082671199E-2</v>
      </c>
      <c r="AG97" s="14"/>
      <c r="AH97" s="14">
        <v>8.5724668618559194E-2</v>
      </c>
      <c r="AI97" s="14">
        <v>0.110190353842883</v>
      </c>
      <c r="AJ97" s="14">
        <v>0.115063216662359</v>
      </c>
      <c r="AK97" s="14">
        <v>6.5829582836351097E-2</v>
      </c>
      <c r="AL97" s="14"/>
      <c r="AM97" s="14">
        <v>0.144993630400478</v>
      </c>
      <c r="AN97" s="14">
        <v>0.108641389210882</v>
      </c>
      <c r="AO97" s="14">
        <v>9.9409904638364993E-2</v>
      </c>
      <c r="AP97" s="14">
        <v>9.7573459029597506E-2</v>
      </c>
      <c r="AQ97" s="14"/>
      <c r="AR97" s="14">
        <v>0.10826090829064999</v>
      </c>
      <c r="AS97" s="14">
        <v>0.10052281067897401</v>
      </c>
      <c r="AT97" s="14">
        <v>7.9007496321689602E-2</v>
      </c>
      <c r="AU97" s="14">
        <v>0.13798337852361101</v>
      </c>
      <c r="AV97" s="14"/>
      <c r="AW97" s="14">
        <v>0.131098318072736</v>
      </c>
      <c r="AX97" s="14">
        <v>0.100641003446959</v>
      </c>
      <c r="AY97" s="14">
        <v>9.0356202467422E-2</v>
      </c>
      <c r="AZ97" s="14">
        <v>7.2741843551867594E-2</v>
      </c>
      <c r="BA97" s="14"/>
      <c r="BB97" s="14">
        <v>7.5693850841624596E-2</v>
      </c>
      <c r="BC97" s="14">
        <v>6.4263840167333303E-2</v>
      </c>
      <c r="BD97" s="14">
        <v>0.14839354308939001</v>
      </c>
      <c r="BE97" s="14"/>
      <c r="BF97" s="14">
        <v>0.107244188544007</v>
      </c>
      <c r="BG97" s="14">
        <v>7.3907783568176899E-2</v>
      </c>
      <c r="BH97" s="14">
        <v>0.140579696491068</v>
      </c>
      <c r="BI97" s="14"/>
      <c r="BJ97" s="14">
        <v>9.5100957489238594E-2</v>
      </c>
      <c r="BK97" s="14">
        <v>9.4768403326576101E-2</v>
      </c>
      <c r="BL97" s="14">
        <v>0.196405813915323</v>
      </c>
      <c r="BM97" s="14"/>
      <c r="BN97" s="14">
        <v>0.119844157419044</v>
      </c>
      <c r="BO97" s="14">
        <v>0.100640745747412</v>
      </c>
      <c r="BP97" s="14">
        <v>7.9889060548235594E-2</v>
      </c>
      <c r="BQ97" s="14">
        <v>0.123498021617319</v>
      </c>
      <c r="BR97" s="14">
        <v>8.4636547171591206E-2</v>
      </c>
      <c r="BS97" s="14">
        <v>0.122685108761699</v>
      </c>
      <c r="BT97" s="14">
        <v>6.3574877969244797E-2</v>
      </c>
      <c r="BU97" s="14">
        <v>0.113881188642565</v>
      </c>
      <c r="BV97" s="14"/>
      <c r="BW97" s="14">
        <v>0.123653089869837</v>
      </c>
      <c r="BX97" s="14">
        <v>8.4255519693246406E-2</v>
      </c>
      <c r="BY97" s="14"/>
      <c r="BZ97" s="14">
        <v>0.123353456417613</v>
      </c>
      <c r="CA97" s="14">
        <v>8.2097623855328206E-2</v>
      </c>
      <c r="CB97" s="14"/>
      <c r="CC97" s="14">
        <v>0.140073710075624</v>
      </c>
      <c r="CD97" s="14">
        <v>7.1948614481033193E-2</v>
      </c>
    </row>
    <row r="98" spans="2:82" x14ac:dyDescent="0.25">
      <c r="B98" t="s">
        <v>146</v>
      </c>
      <c r="C98" s="14">
        <v>8.7989013929005599E-2</v>
      </c>
      <c r="D98" s="14">
        <v>0.109068894307213</v>
      </c>
      <c r="E98" s="14">
        <v>6.6997039743115994E-2</v>
      </c>
      <c r="F98" s="14"/>
      <c r="G98" s="14">
        <v>5.4509785217515302E-2</v>
      </c>
      <c r="H98" s="14">
        <v>9.6789583411744401E-2</v>
      </c>
      <c r="I98" s="14">
        <v>0.13740802903457999</v>
      </c>
      <c r="J98" s="14"/>
      <c r="K98" s="14">
        <v>0.14951741561118301</v>
      </c>
      <c r="L98" s="14">
        <v>5.3570962779061697E-2</v>
      </c>
      <c r="M98" s="14">
        <v>7.4288051242290307E-2</v>
      </c>
      <c r="N98" s="14">
        <v>3.5413661040611999E-2</v>
      </c>
      <c r="O98" s="14"/>
      <c r="P98" s="14">
        <v>0.106821544866426</v>
      </c>
      <c r="Q98" s="14">
        <v>8.4476097770404504E-2</v>
      </c>
      <c r="R98" s="14">
        <v>7.4092662992553002E-2</v>
      </c>
      <c r="S98" s="14">
        <v>0.101088756771299</v>
      </c>
      <c r="T98" s="14">
        <v>7.1375978448901201E-2</v>
      </c>
      <c r="U98" s="14"/>
      <c r="V98" s="14">
        <v>0.10726784955568899</v>
      </c>
      <c r="W98" s="14">
        <v>7.0438399031794802E-2</v>
      </c>
      <c r="X98" s="14">
        <v>4.5086339696964302E-2</v>
      </c>
      <c r="Y98" s="14"/>
      <c r="Z98" s="14">
        <v>8.7169948291025506E-2</v>
      </c>
      <c r="AA98" s="14">
        <v>8.8699675624715105E-2</v>
      </c>
      <c r="AB98" s="14"/>
      <c r="AC98" s="14">
        <v>4.36768245799233E-2</v>
      </c>
      <c r="AD98" s="14">
        <v>4.2470702222178303E-2</v>
      </c>
      <c r="AE98" s="14">
        <v>6.2742155228226307E-2</v>
      </c>
      <c r="AF98" s="14">
        <v>0.15131806480596299</v>
      </c>
      <c r="AG98" s="14"/>
      <c r="AH98" s="14">
        <v>5.4991166154544899E-2</v>
      </c>
      <c r="AI98" s="14">
        <v>5.39833199680083E-2</v>
      </c>
      <c r="AJ98" s="14">
        <v>8.1041103134176604E-2</v>
      </c>
      <c r="AK98" s="14">
        <v>0.240436371507709</v>
      </c>
      <c r="AL98" s="14"/>
      <c r="AM98" s="14">
        <v>0.12828131620048899</v>
      </c>
      <c r="AN98" s="14">
        <v>6.0952222869125397E-2</v>
      </c>
      <c r="AO98" s="14">
        <v>0.13371037759384699</v>
      </c>
      <c r="AP98" s="14">
        <v>8.2446847040832105E-2</v>
      </c>
      <c r="AQ98" s="14"/>
      <c r="AR98" s="14">
        <v>4.0013116517304603E-2</v>
      </c>
      <c r="AS98" s="14">
        <v>9.7384035080965103E-2</v>
      </c>
      <c r="AT98" s="14">
        <v>0.170982596793643</v>
      </c>
      <c r="AU98" s="14">
        <v>0.21488921573448899</v>
      </c>
      <c r="AV98" s="14"/>
      <c r="AW98" s="14">
        <v>3.1047564716245701E-2</v>
      </c>
      <c r="AX98" s="14">
        <v>5.1346965583672403E-2</v>
      </c>
      <c r="AY98" s="14">
        <v>0.13686503072901601</v>
      </c>
      <c r="AZ98" s="14">
        <v>0.25650955960470301</v>
      </c>
      <c r="BA98" s="14"/>
      <c r="BB98" s="14">
        <v>0.184245693961992</v>
      </c>
      <c r="BC98" s="14">
        <v>0.13476883646521701</v>
      </c>
      <c r="BD98" s="14">
        <v>4.62268657665586E-2</v>
      </c>
      <c r="BE98" s="14"/>
      <c r="BF98" s="14">
        <v>0.113271198920155</v>
      </c>
      <c r="BG98" s="14">
        <v>6.58029383559013E-2</v>
      </c>
      <c r="BH98" s="14">
        <v>6.6484742784009995E-2</v>
      </c>
      <c r="BI98" s="14"/>
      <c r="BJ98" s="14">
        <v>0.100978562625043</v>
      </c>
      <c r="BK98" s="14">
        <v>5.8722323956942803E-2</v>
      </c>
      <c r="BL98" s="14">
        <v>0.16814570388555999</v>
      </c>
      <c r="BM98" s="14"/>
      <c r="BN98" s="14">
        <v>9.1498671043189303E-2</v>
      </c>
      <c r="BO98" s="14">
        <v>0.105132097547475</v>
      </c>
      <c r="BP98" s="14">
        <v>0.14387436271779599</v>
      </c>
      <c r="BQ98" s="14">
        <v>9.7498630085354102E-2</v>
      </c>
      <c r="BR98" s="14">
        <v>8.5158758550925501E-2</v>
      </c>
      <c r="BS98" s="14">
        <v>5.95199446676924E-2</v>
      </c>
      <c r="BT98" s="14">
        <v>0.106847326177955</v>
      </c>
      <c r="BU98" s="14">
        <v>6.66865198309982E-2</v>
      </c>
      <c r="BV98" s="14"/>
      <c r="BW98" s="14">
        <v>9.8961503446773E-2</v>
      </c>
      <c r="BX98" s="14">
        <v>7.90603861540745E-2</v>
      </c>
      <c r="BY98" s="14"/>
      <c r="BZ98" s="14">
        <v>9.3806498864520901E-2</v>
      </c>
      <c r="CA98" s="14">
        <v>9.0956046475927504E-2</v>
      </c>
      <c r="CB98" s="14"/>
      <c r="CC98" s="14">
        <v>7.6218395564894695E-2</v>
      </c>
      <c r="CD98" s="14">
        <v>0.110433064402125</v>
      </c>
    </row>
    <row r="99" spans="2:82" x14ac:dyDescent="0.25">
      <c r="B99" t="s">
        <v>147</v>
      </c>
      <c r="C99" s="14">
        <v>8.7327869451611903E-2</v>
      </c>
      <c r="D99" s="14">
        <v>9.2111910653785795E-2</v>
      </c>
      <c r="E99" s="14">
        <v>8.2631073742389996E-2</v>
      </c>
      <c r="F99" s="14"/>
      <c r="G99" s="14">
        <v>9.2872730657618904E-2</v>
      </c>
      <c r="H99" s="14">
        <v>7.7714452703358902E-2</v>
      </c>
      <c r="I99" s="14">
        <v>9.54751519249597E-2</v>
      </c>
      <c r="J99" s="14"/>
      <c r="K99" s="14">
        <v>0.15231572109868399</v>
      </c>
      <c r="L99" s="14">
        <v>6.1817489779806202E-2</v>
      </c>
      <c r="M99" s="14">
        <v>5.8553385759589897E-2</v>
      </c>
      <c r="N99" s="14">
        <v>3.0713820707018401E-2</v>
      </c>
      <c r="O99" s="14"/>
      <c r="P99" s="14">
        <v>0.124887402433073</v>
      </c>
      <c r="Q99" s="14">
        <v>0.102224861288208</v>
      </c>
      <c r="R99" s="14">
        <v>7.3816095520358005E-2</v>
      </c>
      <c r="S99" s="14">
        <v>7.4564951552135494E-2</v>
      </c>
      <c r="T99" s="14">
        <v>8.3106290975680994E-2</v>
      </c>
      <c r="U99" s="14"/>
      <c r="V99" s="14">
        <v>9.2890219604346805E-2</v>
      </c>
      <c r="W99" s="14">
        <v>0.116642116791124</v>
      </c>
      <c r="X99" s="14">
        <v>3.7477164694008899E-2</v>
      </c>
      <c r="Y99" s="14"/>
      <c r="Z99" s="14">
        <v>9.3503831560643097E-2</v>
      </c>
      <c r="AA99" s="14">
        <v>8.1969300490196295E-2</v>
      </c>
      <c r="AB99" s="14"/>
      <c r="AC99" s="14">
        <v>2.1920413952300599E-2</v>
      </c>
      <c r="AD99" s="14">
        <v>4.2301429721078497E-2</v>
      </c>
      <c r="AE99" s="14">
        <v>7.5483257783075297E-2</v>
      </c>
      <c r="AF99" s="14">
        <v>0.143351897683788</v>
      </c>
      <c r="AG99" s="14"/>
      <c r="AH99" s="14">
        <v>3.05366334737107E-2</v>
      </c>
      <c r="AI99" s="14">
        <v>6.6004721332111202E-2</v>
      </c>
      <c r="AJ99" s="14">
        <v>8.8582015347419593E-2</v>
      </c>
      <c r="AK99" s="14">
        <v>0.19755350571123401</v>
      </c>
      <c r="AL99" s="14"/>
      <c r="AM99" s="14">
        <v>0.145372367010596</v>
      </c>
      <c r="AN99" s="14">
        <v>9.59925913076842E-2</v>
      </c>
      <c r="AO99" s="14">
        <v>7.6259548961853302E-2</v>
      </c>
      <c r="AP99" s="14">
        <v>8.9750317988132697E-2</v>
      </c>
      <c r="AQ99" s="14"/>
      <c r="AR99" s="14">
        <v>4.8692165425377597E-2</v>
      </c>
      <c r="AS99" s="14">
        <v>9.2236691457603895E-2</v>
      </c>
      <c r="AT99" s="14">
        <v>0.195408739142899</v>
      </c>
      <c r="AU99" s="14">
        <v>0.20821992905803799</v>
      </c>
      <c r="AV99" s="14"/>
      <c r="AW99" s="14">
        <v>4.53359777144643E-2</v>
      </c>
      <c r="AX99" s="14">
        <v>6.3019545766929294E-2</v>
      </c>
      <c r="AY99" s="14">
        <v>0.104663530580661</v>
      </c>
      <c r="AZ99" s="14">
        <v>0.311191063646928</v>
      </c>
      <c r="BA99" s="14"/>
      <c r="BB99" s="14">
        <v>0.16930189972068699</v>
      </c>
      <c r="BC99" s="14">
        <v>9.0466547564370794E-2</v>
      </c>
      <c r="BD99" s="14">
        <v>4.6021589130440799E-2</v>
      </c>
      <c r="BE99" s="14"/>
      <c r="BF99" s="14">
        <v>0.114033419481771</v>
      </c>
      <c r="BG99" s="14">
        <v>4.9282499946999E-2</v>
      </c>
      <c r="BH99" s="14">
        <v>8.3360854161143597E-2</v>
      </c>
      <c r="BI99" s="14"/>
      <c r="BJ99" s="14">
        <v>8.2874069763578195E-2</v>
      </c>
      <c r="BK99" s="14">
        <v>7.5541092161926601E-2</v>
      </c>
      <c r="BL99" s="14">
        <v>0.19729806388929599</v>
      </c>
      <c r="BM99" s="14"/>
      <c r="BN99" s="14">
        <v>7.0915705168792906E-2</v>
      </c>
      <c r="BO99" s="14">
        <v>8.5621825907684995E-2</v>
      </c>
      <c r="BP99" s="14">
        <v>0.15975280244217399</v>
      </c>
      <c r="BQ99" s="14">
        <v>0.13381881361174899</v>
      </c>
      <c r="BR99" s="14">
        <v>8.94107744765614E-2</v>
      </c>
      <c r="BS99" s="14">
        <v>8.5522760509326307E-2</v>
      </c>
      <c r="BT99" s="14">
        <v>9.7918242018927501E-2</v>
      </c>
      <c r="BU99" s="14">
        <v>3.5875946361640897E-2</v>
      </c>
      <c r="BV99" s="14"/>
      <c r="BW99" s="14">
        <v>0.10328698515349601</v>
      </c>
      <c r="BX99" s="14">
        <v>7.4341481678039903E-2</v>
      </c>
      <c r="BY99" s="14"/>
      <c r="BZ99" s="14">
        <v>0.10435578916327699</v>
      </c>
      <c r="CA99" s="14">
        <v>7.2498742195008806E-2</v>
      </c>
      <c r="CB99" s="14"/>
      <c r="CC99" s="14">
        <v>8.1134816345832E-2</v>
      </c>
      <c r="CD99" s="14">
        <v>0.103560001898766</v>
      </c>
    </row>
    <row r="100" spans="2:82" x14ac:dyDescent="0.25">
      <c r="B100" t="s">
        <v>148</v>
      </c>
      <c r="C100" s="14">
        <v>6.9844822789859706E-2</v>
      </c>
      <c r="D100" s="14">
        <v>5.7114127623621599E-2</v>
      </c>
      <c r="E100" s="14">
        <v>8.2645296712357902E-2</v>
      </c>
      <c r="F100" s="14"/>
      <c r="G100" s="14">
        <v>0.101576254539529</v>
      </c>
      <c r="H100" s="14">
        <v>4.8468838463052701E-2</v>
      </c>
      <c r="I100" s="14">
        <v>4.9108039325577599E-2</v>
      </c>
      <c r="J100" s="14"/>
      <c r="K100" s="14">
        <v>8.9926617398930195E-2</v>
      </c>
      <c r="L100" s="14">
        <v>5.8568300171260898E-2</v>
      </c>
      <c r="M100" s="14">
        <v>5.8002292441831797E-2</v>
      </c>
      <c r="N100" s="14">
        <v>5.4210844317982301E-2</v>
      </c>
      <c r="O100" s="14"/>
      <c r="P100" s="14">
        <v>6.7680093277501699E-2</v>
      </c>
      <c r="Q100" s="14">
        <v>6.5569454129961E-2</v>
      </c>
      <c r="R100" s="14">
        <v>6.9452713573355904E-2</v>
      </c>
      <c r="S100" s="14">
        <v>6.7921432730672998E-2</v>
      </c>
      <c r="T100" s="14">
        <v>7.9588160133771596E-2</v>
      </c>
      <c r="U100" s="14"/>
      <c r="V100" s="14">
        <v>7.3286984943556593E-2</v>
      </c>
      <c r="W100" s="14">
        <v>7.7666812612820296E-2</v>
      </c>
      <c r="X100" s="14">
        <v>5.0243002226166698E-2</v>
      </c>
      <c r="Y100" s="14"/>
      <c r="Z100" s="14">
        <v>8.3698734078069104E-2</v>
      </c>
      <c r="AA100" s="14">
        <v>5.7824486895206702E-2</v>
      </c>
      <c r="AB100" s="14"/>
      <c r="AC100" s="14">
        <v>4.4852367083533497E-2</v>
      </c>
      <c r="AD100" s="14">
        <v>6.9490808239794699E-2</v>
      </c>
      <c r="AE100" s="14">
        <v>7.6886598020355704E-2</v>
      </c>
      <c r="AF100" s="14">
        <v>6.9547835724194304E-2</v>
      </c>
      <c r="AG100" s="14"/>
      <c r="AH100" s="14">
        <v>6.6918380802161198E-2</v>
      </c>
      <c r="AI100" s="14">
        <v>6.8020446468433193E-2</v>
      </c>
      <c r="AJ100" s="14">
        <v>7.5226153375794802E-2</v>
      </c>
      <c r="AK100" s="14">
        <v>7.30525047832567E-2</v>
      </c>
      <c r="AL100" s="14"/>
      <c r="AM100" s="14">
        <v>7.7372606974071195E-2</v>
      </c>
      <c r="AN100" s="14">
        <v>0.104104129741836</v>
      </c>
      <c r="AO100" s="14">
        <v>6.9833164311027596E-2</v>
      </c>
      <c r="AP100" s="14">
        <v>6.9611363774877297E-2</v>
      </c>
      <c r="AQ100" s="14"/>
      <c r="AR100" s="14">
        <v>7.1240265771485303E-2</v>
      </c>
      <c r="AS100" s="14">
        <v>7.4474594626784296E-2</v>
      </c>
      <c r="AT100" s="14">
        <v>9.1437159236267496E-2</v>
      </c>
      <c r="AU100" s="14">
        <v>8.1687856067780201E-2</v>
      </c>
      <c r="AV100" s="14"/>
      <c r="AW100" s="14">
        <v>9.4794577033920704E-2</v>
      </c>
      <c r="AX100" s="14">
        <v>6.7058641806953895E-2</v>
      </c>
      <c r="AY100" s="14">
        <v>5.3066985737358401E-2</v>
      </c>
      <c r="AZ100" s="14">
        <v>0.100541293621059</v>
      </c>
      <c r="BA100" s="14"/>
      <c r="BB100" s="14">
        <v>7.0128572593318894E-2</v>
      </c>
      <c r="BC100" s="14">
        <v>2.66976484317182E-2</v>
      </c>
      <c r="BD100" s="14">
        <v>7.4510868002479302E-2</v>
      </c>
      <c r="BE100" s="14"/>
      <c r="BF100" s="14">
        <v>6.4808578315028495E-2</v>
      </c>
      <c r="BG100" s="14">
        <v>5.9737325089688702E-2</v>
      </c>
      <c r="BH100" s="14">
        <v>0.10123445591369799</v>
      </c>
      <c r="BI100" s="14"/>
      <c r="BJ100" s="14">
        <v>6.07706337728703E-2</v>
      </c>
      <c r="BK100" s="14">
        <v>8.1811833092081496E-2</v>
      </c>
      <c r="BL100" s="14">
        <v>0.113377119254654</v>
      </c>
      <c r="BM100" s="14"/>
      <c r="BN100" s="14">
        <v>6.6730675866455202E-2</v>
      </c>
      <c r="BO100" s="14">
        <v>4.69225065893406E-2</v>
      </c>
      <c r="BP100" s="14">
        <v>5.6019367176264698E-2</v>
      </c>
      <c r="BQ100" s="14">
        <v>7.3450113717190096E-2</v>
      </c>
      <c r="BR100" s="14">
        <v>9.2680204174863903E-2</v>
      </c>
      <c r="BS100" s="14">
        <v>7.3522887789606001E-2</v>
      </c>
      <c r="BT100" s="14">
        <v>9.8941844475852497E-2</v>
      </c>
      <c r="BU100" s="14">
        <v>6.6172515973420304E-2</v>
      </c>
      <c r="BV100" s="14"/>
      <c r="BW100" s="14">
        <v>8.6413615697343696E-2</v>
      </c>
      <c r="BX100" s="14">
        <v>5.6362323279489299E-2</v>
      </c>
      <c r="BY100" s="14"/>
      <c r="BZ100" s="14">
        <v>7.8698904491460206E-2</v>
      </c>
      <c r="CA100" s="14">
        <v>6.5570435327848106E-2</v>
      </c>
      <c r="CB100" s="14"/>
      <c r="CC100" s="14">
        <v>9.2858666998354697E-2</v>
      </c>
      <c r="CD100" s="14">
        <v>5.2825109854251498E-2</v>
      </c>
    </row>
    <row r="101" spans="2:82" x14ac:dyDescent="0.25">
      <c r="B101" t="s">
        <v>149</v>
      </c>
      <c r="C101" s="14">
        <v>3.73560639218391E-2</v>
      </c>
      <c r="D101" s="14">
        <v>4.1888220156735601E-2</v>
      </c>
      <c r="E101" s="14">
        <v>3.2861228540133201E-2</v>
      </c>
      <c r="F101" s="14"/>
      <c r="G101" s="14">
        <v>6.8083535956573196E-2</v>
      </c>
      <c r="H101" s="14">
        <v>1.91092012896668E-2</v>
      </c>
      <c r="I101" s="14">
        <v>1.2363643593208899E-2</v>
      </c>
      <c r="J101" s="14"/>
      <c r="K101" s="14">
        <v>5.2025138862678101E-2</v>
      </c>
      <c r="L101" s="14">
        <v>4.7936159742981301E-2</v>
      </c>
      <c r="M101" s="14">
        <v>1.30551164746892E-2</v>
      </c>
      <c r="N101" s="14">
        <v>1.8742609206902901E-2</v>
      </c>
      <c r="O101" s="14"/>
      <c r="P101" s="14">
        <v>6.02478471655516E-2</v>
      </c>
      <c r="Q101" s="14">
        <v>4.6853135989947801E-2</v>
      </c>
      <c r="R101" s="14">
        <v>3.6910285700875102E-2</v>
      </c>
      <c r="S101" s="14">
        <v>2.7993320682807601E-2</v>
      </c>
      <c r="T101" s="14">
        <v>2.6651394274100501E-2</v>
      </c>
      <c r="U101" s="14"/>
      <c r="V101" s="14">
        <v>4.6860946995021101E-2</v>
      </c>
      <c r="W101" s="14">
        <v>1.70254604095798E-2</v>
      </c>
      <c r="X101" s="14">
        <v>2.89330207772974E-2</v>
      </c>
      <c r="Y101" s="14"/>
      <c r="Z101" s="14">
        <v>5.04463018770911E-2</v>
      </c>
      <c r="AA101" s="14">
        <v>2.59983286303638E-2</v>
      </c>
      <c r="AB101" s="14"/>
      <c r="AC101" s="14">
        <v>6.5838696760314397E-2</v>
      </c>
      <c r="AD101" s="14">
        <v>4.42024953301337E-2</v>
      </c>
      <c r="AE101" s="14">
        <v>3.0431111372959702E-2</v>
      </c>
      <c r="AF101" s="14">
        <v>3.6757480829860398E-2</v>
      </c>
      <c r="AG101" s="14"/>
      <c r="AH101" s="14">
        <v>4.2862571326219699E-2</v>
      </c>
      <c r="AI101" s="14">
        <v>3.30531414330833E-2</v>
      </c>
      <c r="AJ101" s="14">
        <v>3.7384426349704299E-2</v>
      </c>
      <c r="AK101" s="14">
        <v>4.8487545146320601E-2</v>
      </c>
      <c r="AL101" s="14"/>
      <c r="AM101" s="14">
        <v>3.2483002434173798E-2</v>
      </c>
      <c r="AN101" s="14">
        <v>3.0354479221455701E-2</v>
      </c>
      <c r="AO101" s="14">
        <v>6.0628757969461898E-2</v>
      </c>
      <c r="AP101" s="14">
        <v>3.9114682709438603E-2</v>
      </c>
      <c r="AQ101" s="14"/>
      <c r="AR101" s="14">
        <v>2.78462183381687E-2</v>
      </c>
      <c r="AS101" s="14">
        <v>3.7137176633710502E-2</v>
      </c>
      <c r="AT101" s="14">
        <v>9.1656919713939203E-2</v>
      </c>
      <c r="AU101" s="14">
        <v>5.1886256687259803E-2</v>
      </c>
      <c r="AV101" s="14"/>
      <c r="AW101" s="14">
        <v>3.0722838672030101E-2</v>
      </c>
      <c r="AX101" s="14">
        <v>3.8677471726742602E-2</v>
      </c>
      <c r="AY101" s="14">
        <v>3.7232548145974903E-2</v>
      </c>
      <c r="AZ101" s="14">
        <v>5.41961154143197E-2</v>
      </c>
      <c r="BA101" s="14"/>
      <c r="BB101" s="14">
        <v>2.9352528437938698E-2</v>
      </c>
      <c r="BC101" s="14">
        <v>1.6020002074904401E-2</v>
      </c>
      <c r="BD101" s="14">
        <v>9.2352929770020797E-2</v>
      </c>
      <c r="BE101" s="14"/>
      <c r="BF101" s="14">
        <v>4.0956916623728801E-2</v>
      </c>
      <c r="BG101" s="14">
        <v>2.6530708852643099E-2</v>
      </c>
      <c r="BH101" s="14">
        <v>4.9292469312022497E-2</v>
      </c>
      <c r="BI101" s="14"/>
      <c r="BJ101" s="14">
        <v>3.9835899217542103E-2</v>
      </c>
      <c r="BK101" s="14">
        <v>3.5977721775555603E-2</v>
      </c>
      <c r="BL101" s="14">
        <v>4.4345046131265997E-2</v>
      </c>
      <c r="BM101" s="14"/>
      <c r="BN101" s="14">
        <v>3.8802503319850301E-2</v>
      </c>
      <c r="BO101" s="14">
        <v>1.9326143178413201E-2</v>
      </c>
      <c r="BP101" s="14">
        <v>6.3983031121739101E-2</v>
      </c>
      <c r="BQ101" s="14">
        <v>6.1370807584869999E-2</v>
      </c>
      <c r="BR101" s="14">
        <v>5.0546659676878297E-2</v>
      </c>
      <c r="BS101" s="14">
        <v>4.0853910697166297E-2</v>
      </c>
      <c r="BT101" s="14">
        <v>9.0871891438785903E-3</v>
      </c>
      <c r="BU101" s="14">
        <v>3.6210873610529097E-2</v>
      </c>
      <c r="BV101" s="14"/>
      <c r="BW101" s="14">
        <v>4.8876296484986197E-2</v>
      </c>
      <c r="BX101" s="14">
        <v>2.7981722003314301E-2</v>
      </c>
      <c r="BY101" s="14"/>
      <c r="BZ101" s="14">
        <v>3.8013673422691498E-2</v>
      </c>
      <c r="CA101" s="14">
        <v>4.2973502313765802E-2</v>
      </c>
      <c r="CB101" s="14"/>
      <c r="CC101" s="14">
        <v>5.09371151743543E-2</v>
      </c>
      <c r="CD101" s="14">
        <v>2.8116819920905801E-2</v>
      </c>
    </row>
    <row r="102" spans="2:82" x14ac:dyDescent="0.25">
      <c r="B102" t="s">
        <v>150</v>
      </c>
      <c r="C102" s="14">
        <v>2.9960503519876301E-2</v>
      </c>
      <c r="D102" s="14">
        <v>2.89337785833087E-2</v>
      </c>
      <c r="E102" s="14">
        <v>3.1017160668881799E-2</v>
      </c>
      <c r="F102" s="14"/>
      <c r="G102" s="14">
        <v>4.20617109147522E-2</v>
      </c>
      <c r="H102" s="14">
        <v>2.54330409821261E-2</v>
      </c>
      <c r="I102" s="14">
        <v>1.47940794434821E-2</v>
      </c>
      <c r="J102" s="14"/>
      <c r="K102" s="14">
        <v>2.8986973888019001E-2</v>
      </c>
      <c r="L102" s="14">
        <v>3.0232990226839201E-2</v>
      </c>
      <c r="M102" s="14">
        <v>2.2868456468987001E-2</v>
      </c>
      <c r="N102" s="14">
        <v>3.7624773473081199E-2</v>
      </c>
      <c r="O102" s="14"/>
      <c r="P102" s="14">
        <v>3.19754394963183E-2</v>
      </c>
      <c r="Q102" s="14">
        <v>3.74496410874132E-2</v>
      </c>
      <c r="R102" s="14">
        <v>3.6846225683052201E-2</v>
      </c>
      <c r="S102" s="14">
        <v>1.8333478372715799E-2</v>
      </c>
      <c r="T102" s="14">
        <v>3.2483117616875098E-2</v>
      </c>
      <c r="U102" s="14"/>
      <c r="V102" s="14">
        <v>2.87764632003744E-2</v>
      </c>
      <c r="W102" s="14">
        <v>2.9290719524346399E-2</v>
      </c>
      <c r="X102" s="14">
        <v>3.4500433748376899E-2</v>
      </c>
      <c r="Y102" s="14"/>
      <c r="Z102" s="14">
        <v>4.0847901797358602E-2</v>
      </c>
      <c r="AA102" s="14">
        <v>2.05140604474724E-2</v>
      </c>
      <c r="AB102" s="14"/>
      <c r="AC102" s="14">
        <v>4.3909995583271397E-2</v>
      </c>
      <c r="AD102" s="14">
        <v>3.9059624132714299E-2</v>
      </c>
      <c r="AE102" s="14">
        <v>2.13902143957823E-2</v>
      </c>
      <c r="AF102" s="14">
        <v>2.82246239872701E-2</v>
      </c>
      <c r="AG102" s="14"/>
      <c r="AH102" s="14">
        <v>1.85126613831187E-2</v>
      </c>
      <c r="AI102" s="14">
        <v>3.3999319225671301E-2</v>
      </c>
      <c r="AJ102" s="14">
        <v>2.82862207607288E-2</v>
      </c>
      <c r="AK102" s="14">
        <v>2.7775492140500201E-2</v>
      </c>
      <c r="AL102" s="14"/>
      <c r="AM102" s="14">
        <v>2.9468571008445601E-2</v>
      </c>
      <c r="AN102" s="14">
        <v>3.4943578165367202E-2</v>
      </c>
      <c r="AO102" s="14">
        <v>3.5063294133415197E-2</v>
      </c>
      <c r="AP102" s="14">
        <v>3.04249252756617E-2</v>
      </c>
      <c r="AQ102" s="14"/>
      <c r="AR102" s="14">
        <v>2.5902275534251801E-2</v>
      </c>
      <c r="AS102" s="14">
        <v>4.0710586268020703E-2</v>
      </c>
      <c r="AT102" s="14">
        <v>3.6902201160479597E-2</v>
      </c>
      <c r="AU102" s="14">
        <v>2.2626762287770899E-2</v>
      </c>
      <c r="AV102" s="14"/>
      <c r="AW102" s="14">
        <v>6.6874383094795001E-2</v>
      </c>
      <c r="AX102" s="14">
        <v>1.53190052772868E-2</v>
      </c>
      <c r="AY102" s="14">
        <v>1.8705750463291499E-2</v>
      </c>
      <c r="AZ102" s="14">
        <v>6.3969822755626404E-2</v>
      </c>
      <c r="BA102" s="14"/>
      <c r="BB102" s="14">
        <v>3.5294071158825602E-2</v>
      </c>
      <c r="BC102" s="14">
        <v>2.6675748734592299E-2</v>
      </c>
      <c r="BD102" s="14">
        <v>2.7954741431165799E-2</v>
      </c>
      <c r="BE102" s="14"/>
      <c r="BF102" s="14">
        <v>2.5989082143953301E-2</v>
      </c>
      <c r="BG102" s="14">
        <v>2.7086397501724299E-2</v>
      </c>
      <c r="BH102" s="14">
        <v>4.4056930655545203E-2</v>
      </c>
      <c r="BI102" s="14"/>
      <c r="BJ102" s="14">
        <v>3.3825213919831801E-2</v>
      </c>
      <c r="BK102" s="14">
        <v>1.90248411052629E-2</v>
      </c>
      <c r="BL102" s="14">
        <v>3.4458398472398198E-2</v>
      </c>
      <c r="BM102" s="14"/>
      <c r="BN102" s="14">
        <v>2.43664339585659E-2</v>
      </c>
      <c r="BO102" s="14">
        <v>4.71178457249848E-2</v>
      </c>
      <c r="BP102" s="14">
        <v>3.1639434191929203E-2</v>
      </c>
      <c r="BQ102" s="14">
        <v>0.122630324288396</v>
      </c>
      <c r="BR102" s="14">
        <v>2.5109810513085199E-2</v>
      </c>
      <c r="BS102" s="14">
        <v>1.23051998501341E-2</v>
      </c>
      <c r="BT102" s="14">
        <v>5.3751155405739499E-2</v>
      </c>
      <c r="BU102" s="14">
        <v>1.8311698021978601E-2</v>
      </c>
      <c r="BV102" s="14"/>
      <c r="BW102" s="14">
        <v>3.4588821191553799E-2</v>
      </c>
      <c r="BX102" s="14">
        <v>2.61943093806494E-2</v>
      </c>
      <c r="BY102" s="14"/>
      <c r="BZ102" s="14">
        <v>2.9281864070867501E-2</v>
      </c>
      <c r="CA102" s="14">
        <v>3.7475115042305399E-2</v>
      </c>
      <c r="CB102" s="14"/>
      <c r="CC102" s="14">
        <v>3.6469070922926602E-2</v>
      </c>
      <c r="CD102" s="14">
        <v>2.8178462277846199E-2</v>
      </c>
    </row>
    <row r="103" spans="2:82" x14ac:dyDescent="0.25">
      <c r="B103" t="s">
        <v>131</v>
      </c>
      <c r="C103" s="14">
        <v>2.4418481963491799E-2</v>
      </c>
      <c r="D103" s="14">
        <v>2.08609076824419E-2</v>
      </c>
      <c r="E103" s="14">
        <v>2.8000451638762299E-2</v>
      </c>
      <c r="F103" s="14"/>
      <c r="G103" s="14">
        <v>2.8478038140034301E-2</v>
      </c>
      <c r="H103" s="14">
        <v>1.9177257262322198E-2</v>
      </c>
      <c r="I103" s="14">
        <v>2.6784773184057298E-2</v>
      </c>
      <c r="J103" s="14"/>
      <c r="K103" s="14">
        <v>1.1534289279748099E-2</v>
      </c>
      <c r="L103" s="14">
        <v>1.4385138108148701E-2</v>
      </c>
      <c r="M103" s="14">
        <v>3.2093565220697201E-2</v>
      </c>
      <c r="N103" s="14">
        <v>5.4144802139285401E-2</v>
      </c>
      <c r="O103" s="14"/>
      <c r="P103" s="14">
        <v>3.2269883777628197E-2</v>
      </c>
      <c r="Q103" s="14">
        <v>1.22213733901226E-2</v>
      </c>
      <c r="R103" s="14">
        <v>2.1671351488241002E-2</v>
      </c>
      <c r="S103" s="14">
        <v>2.6386780515031599E-2</v>
      </c>
      <c r="T103" s="14">
        <v>2.9646609889008899E-2</v>
      </c>
      <c r="U103" s="14"/>
      <c r="V103" s="14">
        <v>1.40366557909321E-2</v>
      </c>
      <c r="W103" s="14">
        <v>2.4230409369241701E-2</v>
      </c>
      <c r="X103" s="14">
        <v>5.8028835267809803E-2</v>
      </c>
      <c r="Y103" s="14"/>
      <c r="Z103" s="14">
        <v>2.2575035099104399E-2</v>
      </c>
      <c r="AA103" s="14">
        <v>2.6017947273533001E-2</v>
      </c>
      <c r="AB103" s="14"/>
      <c r="AC103" s="14">
        <v>3.3226320762988301E-2</v>
      </c>
      <c r="AD103" s="14">
        <v>3.0470302544351301E-2</v>
      </c>
      <c r="AE103" s="14">
        <v>2.8694407347003001E-2</v>
      </c>
      <c r="AF103" s="14">
        <v>8.8566679727381092E-3</v>
      </c>
      <c r="AG103" s="14"/>
      <c r="AH103" s="14">
        <v>3.72756088937456E-2</v>
      </c>
      <c r="AI103" s="14">
        <v>3.28681044686919E-2</v>
      </c>
      <c r="AJ103" s="14">
        <v>1.6967808926604301E-2</v>
      </c>
      <c r="AK103" s="14">
        <v>0</v>
      </c>
      <c r="AL103" s="14"/>
      <c r="AM103" s="14">
        <v>5.9540239815118797E-3</v>
      </c>
      <c r="AN103" s="14">
        <v>3.0236990834214598E-2</v>
      </c>
      <c r="AO103" s="14">
        <v>1.28123326634143E-2</v>
      </c>
      <c r="AP103" s="14">
        <v>1.0166498221832399E-2</v>
      </c>
      <c r="AQ103" s="14"/>
      <c r="AR103" s="14">
        <v>1.91676815880302E-2</v>
      </c>
      <c r="AS103" s="14">
        <v>1.29773096587102E-2</v>
      </c>
      <c r="AT103" s="14">
        <v>6.0715616659821198E-3</v>
      </c>
      <c r="AU103" s="14">
        <v>0</v>
      </c>
      <c r="AV103" s="14"/>
      <c r="AW103" s="14">
        <v>2.8713251754206401E-2</v>
      </c>
      <c r="AX103" s="14">
        <v>3.4624767780809598E-2</v>
      </c>
      <c r="AY103" s="14">
        <v>1.14331502115814E-2</v>
      </c>
      <c r="AZ103" s="14">
        <v>1.7865086024410899E-2</v>
      </c>
      <c r="BA103" s="14"/>
      <c r="BB103" s="14">
        <v>2.88222992950651E-3</v>
      </c>
      <c r="BC103" s="14">
        <v>2.6716127586967699E-2</v>
      </c>
      <c r="BD103" s="14">
        <v>1.8466751473889698E-2</v>
      </c>
      <c r="BE103" s="14"/>
      <c r="BF103" s="14">
        <v>1.6901835143308799E-2</v>
      </c>
      <c r="BG103" s="14">
        <v>3.5061693250629702E-2</v>
      </c>
      <c r="BH103" s="14">
        <v>1.4866783789971199E-2</v>
      </c>
      <c r="BI103" s="14"/>
      <c r="BJ103" s="14">
        <v>1.8056248243465599E-2</v>
      </c>
      <c r="BK103" s="14">
        <v>2.2920734292074901E-2</v>
      </c>
      <c r="BL103" s="14">
        <v>1.4424985151219301E-2</v>
      </c>
      <c r="BM103" s="14"/>
      <c r="BN103" s="14">
        <v>2.0939786855753401E-2</v>
      </c>
      <c r="BO103" s="14">
        <v>2.7021302972068399E-2</v>
      </c>
      <c r="BP103" s="14">
        <v>0</v>
      </c>
      <c r="BQ103" s="14">
        <v>1.2001952929440399E-2</v>
      </c>
      <c r="BR103" s="14">
        <v>3.7810684176693997E-2</v>
      </c>
      <c r="BS103" s="14">
        <v>1.85917018492344E-2</v>
      </c>
      <c r="BT103" s="14">
        <v>1.8331654946027499E-2</v>
      </c>
      <c r="BU103" s="14">
        <v>1.18404008889661E-2</v>
      </c>
      <c r="BV103" s="14"/>
      <c r="BW103" s="14">
        <v>1.7797568311275599E-2</v>
      </c>
      <c r="BX103" s="14">
        <v>2.98061083025166E-2</v>
      </c>
      <c r="BY103" s="14"/>
      <c r="BZ103" s="14">
        <v>2.0419836377416199E-2</v>
      </c>
      <c r="CA103" s="14">
        <v>1.5146341509404099E-2</v>
      </c>
      <c r="CB103" s="14"/>
      <c r="CC103" s="14">
        <v>2.1830517179302501E-2</v>
      </c>
      <c r="CD103" s="14">
        <v>1.46312475798973E-2</v>
      </c>
    </row>
    <row r="104" spans="2:82" x14ac:dyDescent="0.25">
      <c r="B104" t="s">
        <v>151</v>
      </c>
      <c r="C104" s="14">
        <v>1.4686186657797499E-2</v>
      </c>
      <c r="D104" s="14">
        <v>1.80034825776197E-2</v>
      </c>
      <c r="E104" s="14">
        <v>1.10465342704835E-2</v>
      </c>
      <c r="F104" s="14"/>
      <c r="G104" s="14">
        <v>1.15369465952919E-2</v>
      </c>
      <c r="H104" s="14">
        <v>1.6525163399958499E-2</v>
      </c>
      <c r="I104" s="14">
        <v>1.7309988956787599E-2</v>
      </c>
      <c r="J104" s="14"/>
      <c r="K104" s="14">
        <v>1.4616952568592899E-2</v>
      </c>
      <c r="L104" s="14">
        <v>5.89650374206403E-3</v>
      </c>
      <c r="M104" s="14">
        <v>1.6248906241157698E-2</v>
      </c>
      <c r="N104" s="14">
        <v>2.1228739247761402E-2</v>
      </c>
      <c r="O104" s="14"/>
      <c r="P104" s="14">
        <v>7.0402896392696198E-3</v>
      </c>
      <c r="Q104" s="14">
        <v>2.3100278254085099E-2</v>
      </c>
      <c r="R104" s="14">
        <v>6.5181257893952597E-3</v>
      </c>
      <c r="S104" s="14">
        <v>1.9897837372499401E-2</v>
      </c>
      <c r="T104" s="14">
        <v>1.49246975709967E-2</v>
      </c>
      <c r="U104" s="14"/>
      <c r="V104" s="14">
        <v>1.10654943088049E-2</v>
      </c>
      <c r="W104" s="14">
        <v>2.18276385347312E-2</v>
      </c>
      <c r="X104" s="14">
        <v>1.85521370563629E-2</v>
      </c>
      <c r="Y104" s="14"/>
      <c r="Z104" s="14">
        <v>1.2172098954673799E-2</v>
      </c>
      <c r="AA104" s="14">
        <v>1.6867532996133201E-2</v>
      </c>
      <c r="AB104" s="14"/>
      <c r="AC104" s="14">
        <v>1.0830989493514199E-2</v>
      </c>
      <c r="AD104" s="14">
        <v>1.9294846940959801E-2</v>
      </c>
      <c r="AE104" s="14">
        <v>1.98115709474255E-2</v>
      </c>
      <c r="AF104" s="14">
        <v>5.9251627267396497E-3</v>
      </c>
      <c r="AG104" s="14"/>
      <c r="AH104" s="14">
        <v>8.1555846421609603E-3</v>
      </c>
      <c r="AI104" s="14">
        <v>1.6079902422766801E-2</v>
      </c>
      <c r="AJ104" s="14">
        <v>1.8785351919652801E-2</v>
      </c>
      <c r="AK104" s="14">
        <v>7.0895509392707801E-3</v>
      </c>
      <c r="AL104" s="14"/>
      <c r="AM104" s="14">
        <v>2.6828289268652199E-2</v>
      </c>
      <c r="AN104" s="14">
        <v>8.7919207901161998E-3</v>
      </c>
      <c r="AO104" s="14">
        <v>3.0878800200415798E-3</v>
      </c>
      <c r="AP104" s="14">
        <v>1.68960235622777E-2</v>
      </c>
      <c r="AQ104" s="14"/>
      <c r="AR104" s="14">
        <v>1.10175963911894E-2</v>
      </c>
      <c r="AS104" s="14">
        <v>9.7700613789830307E-3</v>
      </c>
      <c r="AT104" s="14">
        <v>1.24399760618063E-2</v>
      </c>
      <c r="AU104" s="14">
        <v>3.4774499936014003E-2</v>
      </c>
      <c r="AV104" s="14"/>
      <c r="AW104" s="14">
        <v>1.91109370292416E-2</v>
      </c>
      <c r="AX104" s="14">
        <v>1.3268695407872099E-2</v>
      </c>
      <c r="AY104" s="14">
        <v>1.4466554636801E-2</v>
      </c>
      <c r="AZ104" s="14">
        <v>9.1847106700149294E-3</v>
      </c>
      <c r="BA104" s="14"/>
      <c r="BB104" s="14">
        <v>2.04943266793776E-2</v>
      </c>
      <c r="BC104" s="14">
        <v>1.5940424714263102E-2</v>
      </c>
      <c r="BD104" s="14">
        <v>2.7673594212626301E-2</v>
      </c>
      <c r="BE104" s="14"/>
      <c r="BF104" s="14">
        <v>1.2333504597479899E-2</v>
      </c>
      <c r="BG104" s="14">
        <v>1.4504173311879E-2</v>
      </c>
      <c r="BH104" s="14">
        <v>1.7321522219767099E-2</v>
      </c>
      <c r="BI104" s="14"/>
      <c r="BJ104" s="14">
        <v>1.03387161711522E-2</v>
      </c>
      <c r="BK104" s="14">
        <v>1.32890119502016E-2</v>
      </c>
      <c r="BL104" s="14">
        <v>3.9518172678735801E-2</v>
      </c>
      <c r="BM104" s="14"/>
      <c r="BN104" s="14">
        <v>1.41970761305163E-2</v>
      </c>
      <c r="BO104" s="14">
        <v>3.8291071376037999E-3</v>
      </c>
      <c r="BP104" s="14">
        <v>7.8457089976356198E-3</v>
      </c>
      <c r="BQ104" s="14">
        <v>0</v>
      </c>
      <c r="BR104" s="14">
        <v>1.2807984524045799E-2</v>
      </c>
      <c r="BS104" s="14">
        <v>1.24069318873423E-2</v>
      </c>
      <c r="BT104" s="14">
        <v>1.77925946540822E-2</v>
      </c>
      <c r="BU104" s="14">
        <v>2.5751419402034601E-2</v>
      </c>
      <c r="BV104" s="14"/>
      <c r="BW104" s="14">
        <v>1.82843868631315E-2</v>
      </c>
      <c r="BX104" s="14">
        <v>1.17582284910491E-2</v>
      </c>
      <c r="BY104" s="14"/>
      <c r="BZ104" s="14">
        <v>1.80327843773498E-2</v>
      </c>
      <c r="CA104" s="14">
        <v>1.12582016368442E-2</v>
      </c>
      <c r="CB104" s="14"/>
      <c r="CC104" s="14">
        <v>1.5695980892449699E-2</v>
      </c>
      <c r="CD104" s="14">
        <v>1.5063147119978099E-2</v>
      </c>
    </row>
    <row r="105" spans="2:82" x14ac:dyDescent="0.25">
      <c r="B105" t="s">
        <v>152</v>
      </c>
      <c r="C105" s="14">
        <v>0.146381103843954</v>
      </c>
      <c r="D105" s="14">
        <v>0.12785376704731699</v>
      </c>
      <c r="E105" s="14">
        <v>0.165054683371433</v>
      </c>
      <c r="F105" s="14"/>
      <c r="G105" s="14">
        <v>0.14880237528774701</v>
      </c>
      <c r="H105" s="14">
        <v>0.153485752800258</v>
      </c>
      <c r="I105" s="14">
        <v>0.12730544824276199</v>
      </c>
      <c r="J105" s="14"/>
      <c r="K105" s="14">
        <v>6.9997699171261904E-2</v>
      </c>
      <c r="L105" s="14">
        <v>0.12137220830091799</v>
      </c>
      <c r="M105" s="14">
        <v>0.17175952999160299</v>
      </c>
      <c r="N105" s="14">
        <v>0.282152047295744</v>
      </c>
      <c r="O105" s="14"/>
      <c r="P105" s="14">
        <v>0.12513205577998401</v>
      </c>
      <c r="Q105" s="14">
        <v>0.16000557772600699</v>
      </c>
      <c r="R105" s="14">
        <v>0.15415238155567701</v>
      </c>
      <c r="S105" s="14">
        <v>0.13464509781215001</v>
      </c>
      <c r="T105" s="14">
        <v>0.16135081781279001</v>
      </c>
      <c r="U105" s="14"/>
      <c r="V105" s="14">
        <v>9.9556436678557E-2</v>
      </c>
      <c r="W105" s="14">
        <v>0.136204571711806</v>
      </c>
      <c r="X105" s="14">
        <v>0.30814024393511702</v>
      </c>
      <c r="Y105" s="14"/>
      <c r="Z105" s="14">
        <v>0.12724579417071599</v>
      </c>
      <c r="AA105" s="14">
        <v>0.16298384114575001</v>
      </c>
      <c r="AB105" s="14"/>
      <c r="AC105" s="14">
        <v>0.37787927522229298</v>
      </c>
      <c r="AD105" s="14">
        <v>0.20624901616592101</v>
      </c>
      <c r="AE105" s="14">
        <v>0.13510176192323001</v>
      </c>
      <c r="AF105" s="14">
        <v>6.9707275436393906E-2</v>
      </c>
      <c r="AG105" s="14"/>
      <c r="AH105" s="14">
        <v>0.34975159915167398</v>
      </c>
      <c r="AI105" s="14">
        <v>0.16885827687925101</v>
      </c>
      <c r="AJ105" s="14">
        <v>8.3288475782818006E-2</v>
      </c>
      <c r="AK105" s="14">
        <v>4.1943493733002601E-2</v>
      </c>
      <c r="AL105" s="14"/>
      <c r="AM105" s="14">
        <v>0.19559216811664801</v>
      </c>
      <c r="AN105" s="14">
        <v>0.131013016210557</v>
      </c>
      <c r="AO105" s="14">
        <v>9.9322850835683096E-2</v>
      </c>
      <c r="AP105" s="14">
        <v>8.0394690874546398E-2</v>
      </c>
      <c r="AQ105" s="14"/>
      <c r="AR105" s="14">
        <v>0.13982254213144399</v>
      </c>
      <c r="AS105" s="14">
        <v>8.1523338544656904E-2</v>
      </c>
      <c r="AT105" s="14">
        <v>4.2569336125993902E-2</v>
      </c>
      <c r="AU105" s="14">
        <v>0.12649729586216801</v>
      </c>
      <c r="AV105" s="14"/>
      <c r="AW105" s="14">
        <v>0.240947769950866</v>
      </c>
      <c r="AX105" s="14">
        <v>0.16795445965649899</v>
      </c>
      <c r="AY105" s="14">
        <v>8.2457097798696005E-2</v>
      </c>
      <c r="AZ105" s="14">
        <v>3.6283819404977297E-2</v>
      </c>
      <c r="BA105" s="14"/>
      <c r="BB105" s="14">
        <v>2.3485185740048299E-2</v>
      </c>
      <c r="BC105" s="14">
        <v>0.112222669951176</v>
      </c>
      <c r="BD105" s="14">
        <v>0.277586140761925</v>
      </c>
      <c r="BE105" s="14"/>
      <c r="BF105" s="14">
        <v>0.10363410273252401</v>
      </c>
      <c r="BG105" s="14">
        <v>0.20034814587968899</v>
      </c>
      <c r="BH105" s="14">
        <v>0.111355044640625</v>
      </c>
      <c r="BI105" s="14"/>
      <c r="BJ105" s="14">
        <v>0.10675477678303601</v>
      </c>
      <c r="BK105" s="14">
        <v>0.12168268290635099</v>
      </c>
      <c r="BL105" s="14">
        <v>0.16738606615621299</v>
      </c>
      <c r="BM105" s="14"/>
      <c r="BN105" s="14">
        <v>0.226035513987177</v>
      </c>
      <c r="BO105" s="14">
        <v>0.13314120405062099</v>
      </c>
      <c r="BP105" s="14">
        <v>9.60093777644319E-2</v>
      </c>
      <c r="BQ105" s="14">
        <v>0.14920528502474301</v>
      </c>
      <c r="BR105" s="14">
        <v>0.13618565004854399</v>
      </c>
      <c r="BS105" s="14">
        <v>0.104617881550174</v>
      </c>
      <c r="BT105" s="14">
        <v>0.118208981289641</v>
      </c>
      <c r="BU105" s="14">
        <v>0.126479461749264</v>
      </c>
      <c r="BV105" s="14"/>
      <c r="BW105" s="14">
        <v>0.111953884635404</v>
      </c>
      <c r="BX105" s="14">
        <v>0.17439551435137499</v>
      </c>
      <c r="BY105" s="14"/>
      <c r="BZ105" s="14">
        <v>0.10956896960708599</v>
      </c>
      <c r="CA105" s="14">
        <v>0.14776322353803001</v>
      </c>
      <c r="CB105" s="14"/>
      <c r="CC105" s="14">
        <v>0.13591822603860401</v>
      </c>
      <c r="CD105" s="14">
        <v>0.112128182118782</v>
      </c>
    </row>
    <row r="106" spans="2:82" x14ac:dyDescent="0.2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row>
    <row r="107" spans="2:82" x14ac:dyDescent="0.25">
      <c r="B107" s="6" t="s">
        <v>168</v>
      </c>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row>
    <row r="108" spans="2:82" x14ac:dyDescent="0.25">
      <c r="B108" s="24" t="s">
        <v>107</v>
      </c>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row>
    <row r="109" spans="2:82" x14ac:dyDescent="0.25">
      <c r="B109" t="s">
        <v>158</v>
      </c>
      <c r="C109" s="14">
        <v>6.9695475086590394E-2</v>
      </c>
      <c r="D109" s="14">
        <v>8.1220926113437703E-2</v>
      </c>
      <c r="E109" s="14">
        <v>5.79170519346075E-2</v>
      </c>
      <c r="F109" s="14"/>
      <c r="G109" s="14">
        <v>5.2565125916906902E-2</v>
      </c>
      <c r="H109" s="14">
        <v>7.3814698513801194E-2</v>
      </c>
      <c r="I109" s="14">
        <v>9.5750254385891798E-2</v>
      </c>
      <c r="J109" s="14"/>
      <c r="K109" s="14">
        <v>0.115261537362289</v>
      </c>
      <c r="L109" s="14">
        <v>4.8012951618969402E-2</v>
      </c>
      <c r="M109" s="14">
        <v>5.1641491410685997E-2</v>
      </c>
      <c r="N109" s="14">
        <v>4.0473406927629803E-2</v>
      </c>
      <c r="O109" s="14"/>
      <c r="P109" s="14">
        <v>7.8767095234601195E-2</v>
      </c>
      <c r="Q109" s="14">
        <v>6.04986005081889E-2</v>
      </c>
      <c r="R109" s="14">
        <v>8.6880000423749396E-2</v>
      </c>
      <c r="S109" s="14">
        <v>6.3078060889914606E-2</v>
      </c>
      <c r="T109" s="14">
        <v>5.9301530233688102E-2</v>
      </c>
      <c r="U109" s="14"/>
      <c r="V109" s="14">
        <v>8.3479938296049605E-2</v>
      </c>
      <c r="W109" s="14">
        <v>5.79362697010938E-2</v>
      </c>
      <c r="X109" s="14">
        <v>3.8159208088831102E-2</v>
      </c>
      <c r="Y109" s="14"/>
      <c r="Z109" s="14">
        <v>6.7238545283062098E-2</v>
      </c>
      <c r="AA109" s="14">
        <v>7.1827228415567407E-2</v>
      </c>
      <c r="AB109" s="14"/>
      <c r="AC109" s="14">
        <v>0</v>
      </c>
      <c r="AD109" s="14">
        <v>2.3796323174123599E-2</v>
      </c>
      <c r="AE109" s="14">
        <v>6.17789557079301E-2</v>
      </c>
      <c r="AF109" s="14">
        <v>0.130515151439937</v>
      </c>
      <c r="AG109" s="14"/>
      <c r="AH109" s="14">
        <v>1.8592850689299299E-2</v>
      </c>
      <c r="AI109" s="14">
        <v>3.49670126041184E-2</v>
      </c>
      <c r="AJ109" s="14">
        <v>7.7750987208076203E-2</v>
      </c>
      <c r="AK109" s="14">
        <v>0.209264026987734</v>
      </c>
      <c r="AL109" s="14"/>
      <c r="AM109" s="14">
        <v>4.7482749604852999E-2</v>
      </c>
      <c r="AN109" s="14">
        <v>6.20887132510674E-2</v>
      </c>
      <c r="AO109" s="14">
        <v>8.3068550230193897E-2</v>
      </c>
      <c r="AP109" s="14">
        <v>9.5432658267851397E-2</v>
      </c>
      <c r="AQ109" s="14"/>
      <c r="AR109" s="14">
        <v>5.4035057678599702E-2</v>
      </c>
      <c r="AS109" s="14">
        <v>8.2877559442035897E-2</v>
      </c>
      <c r="AT109" s="14">
        <v>0.16735544699832799</v>
      </c>
      <c r="AU109" s="14">
        <v>9.8224024984404107E-2</v>
      </c>
      <c r="AV109" s="14"/>
      <c r="AW109" s="14">
        <v>4.8994903838184504E-3</v>
      </c>
      <c r="AX109" s="14">
        <v>1.5505324673818301E-2</v>
      </c>
      <c r="AY109" s="14">
        <v>9.8033932740789101E-2</v>
      </c>
      <c r="AZ109" s="14">
        <v>0.523677982270359</v>
      </c>
      <c r="BA109" s="14"/>
      <c r="BB109" s="14">
        <v>0.148625263219031</v>
      </c>
      <c r="BC109" s="14">
        <v>0.14200558732326601</v>
      </c>
      <c r="BD109" s="14">
        <v>0</v>
      </c>
      <c r="BE109" s="14"/>
      <c r="BF109" s="14">
        <v>0.104144090309625</v>
      </c>
      <c r="BG109" s="14">
        <v>3.3549966626616003E-2</v>
      </c>
      <c r="BH109" s="14">
        <v>3.7179768473169998E-2</v>
      </c>
      <c r="BI109" s="14"/>
      <c r="BJ109" s="14">
        <v>8.7137731778161198E-2</v>
      </c>
      <c r="BK109" s="14">
        <v>6.4560004577822294E-2</v>
      </c>
      <c r="BL109" s="14">
        <v>6.9144210101004105E-2</v>
      </c>
      <c r="BM109" s="14"/>
      <c r="BN109" s="14">
        <v>6.0188904658227099E-2</v>
      </c>
      <c r="BO109" s="14">
        <v>7.3870768451662197E-2</v>
      </c>
      <c r="BP109" s="14">
        <v>9.6884366198739996E-2</v>
      </c>
      <c r="BQ109" s="14">
        <v>0.123178806688613</v>
      </c>
      <c r="BR109" s="14">
        <v>9.0557961990270094E-2</v>
      </c>
      <c r="BS109" s="14">
        <v>7.3717370797692999E-2</v>
      </c>
      <c r="BT109" s="14">
        <v>3.6011338260884998E-2</v>
      </c>
      <c r="BU109" s="14">
        <v>5.4025440523301403E-2</v>
      </c>
      <c r="BV109" s="14"/>
      <c r="BW109" s="14">
        <v>5.49274713722172E-2</v>
      </c>
      <c r="BX109" s="14">
        <v>8.17126210525011E-2</v>
      </c>
      <c r="BY109" s="14"/>
      <c r="BZ109" s="14">
        <v>6.3294672471176094E-2</v>
      </c>
      <c r="CA109" s="14">
        <v>8.7791930563995202E-2</v>
      </c>
      <c r="CB109" s="14"/>
      <c r="CC109" s="14">
        <v>4.6392511426060302E-2</v>
      </c>
      <c r="CD109" s="14">
        <v>0.101326041946889</v>
      </c>
    </row>
    <row r="110" spans="2:82" x14ac:dyDescent="0.25">
      <c r="B110" t="s">
        <v>159</v>
      </c>
      <c r="C110" s="14">
        <v>0.30820879259977002</v>
      </c>
      <c r="D110" s="14">
        <v>0.344311685837003</v>
      </c>
      <c r="E110" s="14">
        <v>0.27173736347635902</v>
      </c>
      <c r="F110" s="14"/>
      <c r="G110" s="14">
        <v>0.26006578752117399</v>
      </c>
      <c r="H110" s="14">
        <v>0.32534152809293998</v>
      </c>
      <c r="I110" s="14">
        <v>0.37030685744458403</v>
      </c>
      <c r="J110" s="14"/>
      <c r="K110" s="14">
        <v>0.39034721309951298</v>
      </c>
      <c r="L110" s="14">
        <v>0.31151550800802102</v>
      </c>
      <c r="M110" s="14">
        <v>0.310682175166139</v>
      </c>
      <c r="N110" s="14">
        <v>0.167348356769951</v>
      </c>
      <c r="O110" s="14"/>
      <c r="P110" s="14">
        <v>0.271234368604934</v>
      </c>
      <c r="Q110" s="14">
        <v>0.337017292916306</v>
      </c>
      <c r="R110" s="14">
        <v>0.317405008750692</v>
      </c>
      <c r="S110" s="14">
        <v>0.32546635310474498</v>
      </c>
      <c r="T110" s="14">
        <v>0.26870596780268502</v>
      </c>
      <c r="U110" s="14"/>
      <c r="V110" s="14">
        <v>0.35512359894898998</v>
      </c>
      <c r="W110" s="14">
        <v>0.30820843010772803</v>
      </c>
      <c r="X110" s="14">
        <v>0.15725254528301999</v>
      </c>
      <c r="Y110" s="14"/>
      <c r="Z110" s="14">
        <v>0.29146529478362299</v>
      </c>
      <c r="AA110" s="14">
        <v>0.32273627611070799</v>
      </c>
      <c r="AB110" s="14"/>
      <c r="AC110" s="14">
        <v>0.11512736484489799</v>
      </c>
      <c r="AD110" s="14">
        <v>0.18385644875209001</v>
      </c>
      <c r="AE110" s="14">
        <v>0.34044601787722101</v>
      </c>
      <c r="AF110" s="14">
        <v>0.416803634456968</v>
      </c>
      <c r="AG110" s="14"/>
      <c r="AH110" s="14">
        <v>0.21040826893789499</v>
      </c>
      <c r="AI110" s="14">
        <v>0.246160424542895</v>
      </c>
      <c r="AJ110" s="14">
        <v>0.38284224728319399</v>
      </c>
      <c r="AK110" s="14">
        <v>0.44897421039248803</v>
      </c>
      <c r="AL110" s="14"/>
      <c r="AM110" s="14">
        <v>0.29704060862337101</v>
      </c>
      <c r="AN110" s="14">
        <v>0.33501026554152202</v>
      </c>
      <c r="AO110" s="14">
        <v>0.337847544036804</v>
      </c>
      <c r="AP110" s="14">
        <v>0.34676488204376699</v>
      </c>
      <c r="AQ110" s="14"/>
      <c r="AR110" s="14">
        <v>0.26902767459791299</v>
      </c>
      <c r="AS110" s="14">
        <v>0.37781332636892301</v>
      </c>
      <c r="AT110" s="14">
        <v>0.39778410800516201</v>
      </c>
      <c r="AU110" s="14">
        <v>0.35273731987861101</v>
      </c>
      <c r="AV110" s="14"/>
      <c r="AW110" s="14">
        <v>2.6976297370054102E-2</v>
      </c>
      <c r="AX110" s="14">
        <v>0.18182005881550101</v>
      </c>
      <c r="AY110" s="14">
        <v>0.59878473556378398</v>
      </c>
      <c r="AZ110" s="14">
        <v>0.43977251696122599</v>
      </c>
      <c r="BA110" s="14"/>
      <c r="BB110" s="14">
        <v>0.47651816421006798</v>
      </c>
      <c r="BC110" s="14">
        <v>0.57959230202724998</v>
      </c>
      <c r="BD110" s="14">
        <v>9.2134575656696499E-2</v>
      </c>
      <c r="BE110" s="14"/>
      <c r="BF110" s="14">
        <v>0.40717327094776301</v>
      </c>
      <c r="BG110" s="14">
        <v>0.20021637309715001</v>
      </c>
      <c r="BH110" s="14">
        <v>0.24846643428374399</v>
      </c>
      <c r="BI110" s="14"/>
      <c r="BJ110" s="14">
        <v>0.31240070548669702</v>
      </c>
      <c r="BK110" s="14">
        <v>0.345652999555558</v>
      </c>
      <c r="BL110" s="14">
        <v>0.33011484898712301</v>
      </c>
      <c r="BM110" s="14"/>
      <c r="BN110" s="14">
        <v>0.249889588850807</v>
      </c>
      <c r="BO110" s="14">
        <v>0.30280730933469302</v>
      </c>
      <c r="BP110" s="14">
        <v>0.36844113624357999</v>
      </c>
      <c r="BQ110" s="14">
        <v>0.31876226700288401</v>
      </c>
      <c r="BR110" s="14">
        <v>0.33632403808633898</v>
      </c>
      <c r="BS110" s="14">
        <v>0.33613519833878602</v>
      </c>
      <c r="BT110" s="14">
        <v>0.36904389847386698</v>
      </c>
      <c r="BU110" s="14">
        <v>0.27426973240900698</v>
      </c>
      <c r="BV110" s="14"/>
      <c r="BW110" s="14">
        <v>0.29767109855062601</v>
      </c>
      <c r="BX110" s="14">
        <v>0.31678361489680201</v>
      </c>
      <c r="BY110" s="14"/>
      <c r="BZ110" s="14">
        <v>0.29579150365864698</v>
      </c>
      <c r="CA110" s="14">
        <v>0.351066375540806</v>
      </c>
      <c r="CB110" s="14"/>
      <c r="CC110" s="14">
        <v>0.27413799366123598</v>
      </c>
      <c r="CD110" s="14">
        <v>0.36385838903773399</v>
      </c>
    </row>
    <row r="111" spans="2:82" x14ac:dyDescent="0.25">
      <c r="B111" t="s">
        <v>160</v>
      </c>
      <c r="C111" s="14">
        <v>0.187098851918333</v>
      </c>
      <c r="D111" s="14">
        <v>0.20252290341923801</v>
      </c>
      <c r="E111" s="14">
        <v>0.17186172283556</v>
      </c>
      <c r="F111" s="14"/>
      <c r="G111" s="14">
        <v>0.188191788409172</v>
      </c>
      <c r="H111" s="14">
        <v>0.18882862736439299</v>
      </c>
      <c r="I111" s="14">
        <v>0.18144637126469201</v>
      </c>
      <c r="J111" s="14"/>
      <c r="K111" s="14">
        <v>0.19214976701481701</v>
      </c>
      <c r="L111" s="14">
        <v>0.192387007756986</v>
      </c>
      <c r="M111" s="14">
        <v>0.174373135159239</v>
      </c>
      <c r="N111" s="14">
        <v>0.177187050275664</v>
      </c>
      <c r="O111" s="14"/>
      <c r="P111" s="14">
        <v>0.211136866473808</v>
      </c>
      <c r="Q111" s="14">
        <v>0.19996096502255101</v>
      </c>
      <c r="R111" s="14">
        <v>0.169280873060381</v>
      </c>
      <c r="S111" s="14">
        <v>0.18736682831069801</v>
      </c>
      <c r="T111" s="14">
        <v>0.17875961097839699</v>
      </c>
      <c r="U111" s="14"/>
      <c r="V111" s="14">
        <v>0.19072122128845401</v>
      </c>
      <c r="W111" s="14">
        <v>0.16530752512740601</v>
      </c>
      <c r="X111" s="14">
        <v>0.19919603650338599</v>
      </c>
      <c r="Y111" s="14"/>
      <c r="Z111" s="14">
        <v>0.18600978716720301</v>
      </c>
      <c r="AA111" s="14">
        <v>0.18804377814510501</v>
      </c>
      <c r="AB111" s="14"/>
      <c r="AC111" s="14">
        <v>0.17595544588064799</v>
      </c>
      <c r="AD111" s="14">
        <v>0.16491343997820901</v>
      </c>
      <c r="AE111" s="14">
        <v>0.19775221492769901</v>
      </c>
      <c r="AF111" s="14">
        <v>0.189963254833385</v>
      </c>
      <c r="AG111" s="14"/>
      <c r="AH111" s="14">
        <v>0.19572232556514299</v>
      </c>
      <c r="AI111" s="14">
        <v>0.18056495020971799</v>
      </c>
      <c r="AJ111" s="14">
        <v>0.203562709414285</v>
      </c>
      <c r="AK111" s="14">
        <v>0.17099621346374999</v>
      </c>
      <c r="AL111" s="14"/>
      <c r="AM111" s="14">
        <v>0.16909030092834501</v>
      </c>
      <c r="AN111" s="14">
        <v>0.212709254102465</v>
      </c>
      <c r="AO111" s="14">
        <v>0.16951411642101399</v>
      </c>
      <c r="AP111" s="14">
        <v>0.18316958511784001</v>
      </c>
      <c r="AQ111" s="14"/>
      <c r="AR111" s="14">
        <v>0.19059171907953201</v>
      </c>
      <c r="AS111" s="14">
        <v>0.19198082670064801</v>
      </c>
      <c r="AT111" s="14">
        <v>0.171290454202564</v>
      </c>
      <c r="AU111" s="14">
        <v>0.16160222975534</v>
      </c>
      <c r="AV111" s="14"/>
      <c r="AW111" s="14">
        <v>5.67416261880163E-2</v>
      </c>
      <c r="AX111" s="14">
        <v>0.27869405753917698</v>
      </c>
      <c r="AY111" s="14">
        <v>0.18841947407496101</v>
      </c>
      <c r="AZ111" s="14">
        <v>2.7456897832968799E-2</v>
      </c>
      <c r="BA111" s="14"/>
      <c r="BB111" s="14">
        <v>0.13418318034532201</v>
      </c>
      <c r="BC111" s="14">
        <v>0.13891904833754301</v>
      </c>
      <c r="BD111" s="14">
        <v>0.130215569672917</v>
      </c>
      <c r="BE111" s="14"/>
      <c r="BF111" s="14">
        <v>0.17940816952170599</v>
      </c>
      <c r="BG111" s="14">
        <v>0.199523945769393</v>
      </c>
      <c r="BH111" s="14">
        <v>0.17550075679502</v>
      </c>
      <c r="BI111" s="14"/>
      <c r="BJ111" s="14">
        <v>0.203167310468304</v>
      </c>
      <c r="BK111" s="14">
        <v>0.186758288956097</v>
      </c>
      <c r="BL111" s="14">
        <v>0.14811144491088299</v>
      </c>
      <c r="BM111" s="14"/>
      <c r="BN111" s="14">
        <v>0.15161961539392099</v>
      </c>
      <c r="BO111" s="14">
        <v>0.20624516319552799</v>
      </c>
      <c r="BP111" s="14">
        <v>0.231914728401521</v>
      </c>
      <c r="BQ111" s="14">
        <v>0.162675385330174</v>
      </c>
      <c r="BR111" s="14">
        <v>0.16138895547994001</v>
      </c>
      <c r="BS111" s="14">
        <v>0.18852965592711701</v>
      </c>
      <c r="BT111" s="14">
        <v>0.22535127069413599</v>
      </c>
      <c r="BU111" s="14">
        <v>0.210383956687511</v>
      </c>
      <c r="BV111" s="14"/>
      <c r="BW111" s="14">
        <v>0.20417702351919201</v>
      </c>
      <c r="BX111" s="14">
        <v>0.17320185643216199</v>
      </c>
      <c r="BY111" s="14"/>
      <c r="BZ111" s="14">
        <v>0.19720671153257599</v>
      </c>
      <c r="CA111" s="14">
        <v>0.16866954671428</v>
      </c>
      <c r="CB111" s="14"/>
      <c r="CC111" s="14">
        <v>0.18279113581883699</v>
      </c>
      <c r="CD111" s="14">
        <v>0.18961951776001601</v>
      </c>
    </row>
    <row r="112" spans="2:82" x14ac:dyDescent="0.25">
      <c r="B112" t="s">
        <v>161</v>
      </c>
      <c r="C112" s="14">
        <v>0.210956990476274</v>
      </c>
      <c r="D112" s="14">
        <v>0.188386364210157</v>
      </c>
      <c r="E112" s="14">
        <v>0.23373837436209499</v>
      </c>
      <c r="F112" s="14"/>
      <c r="G112" s="14">
        <v>0.230381185547544</v>
      </c>
      <c r="H112" s="14">
        <v>0.199024792865719</v>
      </c>
      <c r="I112" s="14">
        <v>0.195954265561194</v>
      </c>
      <c r="J112" s="14"/>
      <c r="K112" s="14">
        <v>0.19046074583779099</v>
      </c>
      <c r="L112" s="14">
        <v>0.22058604603010501</v>
      </c>
      <c r="M112" s="14">
        <v>0.232743246229934</v>
      </c>
      <c r="N112" s="14">
        <v>0.21753299738562501</v>
      </c>
      <c r="O112" s="14"/>
      <c r="P112" s="14">
        <v>0.22155884744978199</v>
      </c>
      <c r="Q112" s="14">
        <v>0.19952074598394101</v>
      </c>
      <c r="R112" s="14">
        <v>0.206892615447965</v>
      </c>
      <c r="S112" s="14">
        <v>0.205504319163265</v>
      </c>
      <c r="T112" s="14">
        <v>0.228095650763351</v>
      </c>
      <c r="U112" s="14"/>
      <c r="V112" s="14">
        <v>0.19885338646957801</v>
      </c>
      <c r="W112" s="14">
        <v>0.22351960099246401</v>
      </c>
      <c r="X112" s="14">
        <v>0.236209076526322</v>
      </c>
      <c r="Y112" s="14"/>
      <c r="Z112" s="14">
        <v>0.21849298710899701</v>
      </c>
      <c r="AA112" s="14">
        <v>0.204418388565102</v>
      </c>
      <c r="AB112" s="14"/>
      <c r="AC112" s="14">
        <v>0.20886911596789701</v>
      </c>
      <c r="AD112" s="14">
        <v>0.24812915183833101</v>
      </c>
      <c r="AE112" s="14">
        <v>0.19906437001873301</v>
      </c>
      <c r="AF112" s="14">
        <v>0.19006448395759201</v>
      </c>
      <c r="AG112" s="14"/>
      <c r="AH112" s="14">
        <v>0.18291936395874001</v>
      </c>
      <c r="AI112" s="14">
        <v>0.25858066424673798</v>
      </c>
      <c r="AJ112" s="14">
        <v>0.18871699600671701</v>
      </c>
      <c r="AK112" s="14">
        <v>0.111627575046754</v>
      </c>
      <c r="AL112" s="14"/>
      <c r="AM112" s="14">
        <v>0.21316403133045</v>
      </c>
      <c r="AN112" s="14">
        <v>0.21281265866700899</v>
      </c>
      <c r="AO112" s="14">
        <v>0.19260582859611</v>
      </c>
      <c r="AP112" s="14">
        <v>0.21441505249609299</v>
      </c>
      <c r="AQ112" s="14"/>
      <c r="AR112" s="14">
        <v>0.221486562679129</v>
      </c>
      <c r="AS112" s="14">
        <v>0.21260266693454599</v>
      </c>
      <c r="AT112" s="14">
        <v>0.15391466899956899</v>
      </c>
      <c r="AU112" s="14">
        <v>0.185057846741607</v>
      </c>
      <c r="AV112" s="14"/>
      <c r="AW112" s="14">
        <v>0.25534782792814498</v>
      </c>
      <c r="AX112" s="14">
        <v>0.32834882977060598</v>
      </c>
      <c r="AY112" s="14">
        <v>8.4528777274434294E-2</v>
      </c>
      <c r="AZ112" s="14">
        <v>9.0926029354457608E-3</v>
      </c>
      <c r="BA112" s="14"/>
      <c r="BB112" s="14">
        <v>0.15673926779769401</v>
      </c>
      <c r="BC112" s="14">
        <v>9.1792909475206297E-2</v>
      </c>
      <c r="BD112" s="14">
        <v>0.21222431869498301</v>
      </c>
      <c r="BE112" s="14"/>
      <c r="BF112" s="14">
        <v>0.17405819126945199</v>
      </c>
      <c r="BG112" s="14">
        <v>0.263321240966162</v>
      </c>
      <c r="BH112" s="14">
        <v>0.232723734546705</v>
      </c>
      <c r="BI112" s="14"/>
      <c r="BJ112" s="14">
        <v>0.21095440843958599</v>
      </c>
      <c r="BK112" s="14">
        <v>0.21510997404037999</v>
      </c>
      <c r="BL112" s="14">
        <v>0.191341512798438</v>
      </c>
      <c r="BM112" s="14"/>
      <c r="BN112" s="14">
        <v>0.232342395057239</v>
      </c>
      <c r="BO112" s="14">
        <v>0.18309972615360401</v>
      </c>
      <c r="BP112" s="14">
        <v>0.20734256459689401</v>
      </c>
      <c r="BQ112" s="14">
        <v>0.235260879911976</v>
      </c>
      <c r="BR112" s="14">
        <v>0.246488600596899</v>
      </c>
      <c r="BS112" s="14">
        <v>0.19923099762362401</v>
      </c>
      <c r="BT112" s="14">
        <v>0.17019061586200601</v>
      </c>
      <c r="BU112" s="14">
        <v>0.22182969683919199</v>
      </c>
      <c r="BV112" s="14"/>
      <c r="BW112" s="14">
        <v>0.22052787297402601</v>
      </c>
      <c r="BX112" s="14">
        <v>0.203168890322554</v>
      </c>
      <c r="BY112" s="14"/>
      <c r="BZ112" s="14">
        <v>0.223742078211386</v>
      </c>
      <c r="CA112" s="14">
        <v>0.19469564408766099</v>
      </c>
      <c r="CB112" s="14"/>
      <c r="CC112" s="14">
        <v>0.22806328207234799</v>
      </c>
      <c r="CD112" s="14">
        <v>0.195571361693895</v>
      </c>
    </row>
    <row r="113" spans="2:82" x14ac:dyDescent="0.25">
      <c r="B113" t="s">
        <v>162</v>
      </c>
      <c r="C113" s="14">
        <v>0.21756023646929901</v>
      </c>
      <c r="D113" s="14">
        <v>0.176566877206317</v>
      </c>
      <c r="E113" s="14">
        <v>0.25877095016285601</v>
      </c>
      <c r="F113" s="14"/>
      <c r="G113" s="14">
        <v>0.26011806330825499</v>
      </c>
      <c r="H113" s="14">
        <v>0.206664630744855</v>
      </c>
      <c r="I113" s="14">
        <v>0.15415663868749099</v>
      </c>
      <c r="J113" s="14"/>
      <c r="K113" s="14">
        <v>0.10453684984926601</v>
      </c>
      <c r="L113" s="14">
        <v>0.22220428576704099</v>
      </c>
      <c r="M113" s="14">
        <v>0.22079632936851401</v>
      </c>
      <c r="N113" s="14">
        <v>0.39276303239501098</v>
      </c>
      <c r="O113" s="14"/>
      <c r="P113" s="14">
        <v>0.20651833083041901</v>
      </c>
      <c r="Q113" s="14">
        <v>0.196924981228564</v>
      </c>
      <c r="R113" s="14">
        <v>0.21298119695057899</v>
      </c>
      <c r="S113" s="14">
        <v>0.21530236153320401</v>
      </c>
      <c r="T113" s="14">
        <v>0.25629376146863297</v>
      </c>
      <c r="U113" s="14"/>
      <c r="V113" s="14">
        <v>0.16444653230689499</v>
      </c>
      <c r="W113" s="14">
        <v>0.237723884373089</v>
      </c>
      <c r="X113" s="14">
        <v>0.36648431642670898</v>
      </c>
      <c r="Y113" s="14"/>
      <c r="Z113" s="14">
        <v>0.230356699192865</v>
      </c>
      <c r="AA113" s="14">
        <v>0.20645739504057101</v>
      </c>
      <c r="AB113" s="14"/>
      <c r="AC113" s="14">
        <v>0.48875948899427402</v>
      </c>
      <c r="AD113" s="14">
        <v>0.37420324077294598</v>
      </c>
      <c r="AE113" s="14">
        <v>0.19391918553640999</v>
      </c>
      <c r="AF113" s="14">
        <v>6.8158800995119506E-2</v>
      </c>
      <c r="AG113" s="14"/>
      <c r="AH113" s="14">
        <v>0.38006854989836802</v>
      </c>
      <c r="AI113" s="14">
        <v>0.27370248940564601</v>
      </c>
      <c r="AJ113" s="14">
        <v>0.13780957577581801</v>
      </c>
      <c r="AK113" s="14">
        <v>5.9137974109273697E-2</v>
      </c>
      <c r="AL113" s="14"/>
      <c r="AM113" s="14">
        <v>0.26430393948060699</v>
      </c>
      <c r="AN113" s="14">
        <v>0.16866960547159299</v>
      </c>
      <c r="AO113" s="14">
        <v>0.207588304861273</v>
      </c>
      <c r="AP113" s="14">
        <v>0.15514067688552599</v>
      </c>
      <c r="AQ113" s="14"/>
      <c r="AR113" s="14">
        <v>0.25615455117295699</v>
      </c>
      <c r="AS113" s="14">
        <v>0.12981168029682599</v>
      </c>
      <c r="AT113" s="14">
        <v>0.103583760128394</v>
      </c>
      <c r="AU113" s="14">
        <v>0.190950738055468</v>
      </c>
      <c r="AV113" s="14"/>
      <c r="AW113" s="14">
        <v>0.65122927089383498</v>
      </c>
      <c r="AX113" s="14">
        <v>0.18410242973347099</v>
      </c>
      <c r="AY113" s="14">
        <v>2.73745722374742E-2</v>
      </c>
      <c r="AZ113" s="14">
        <v>0</v>
      </c>
      <c r="BA113" s="14"/>
      <c r="BB113" s="14">
        <v>8.1145975731573297E-2</v>
      </c>
      <c r="BC113" s="14">
        <v>4.7690152836734702E-2</v>
      </c>
      <c r="BD113" s="14">
        <v>0.53761570507950396</v>
      </c>
      <c r="BE113" s="14"/>
      <c r="BF113" s="14">
        <v>0.12927900746450999</v>
      </c>
      <c r="BG113" s="14">
        <v>0.29720060874263199</v>
      </c>
      <c r="BH113" s="14">
        <v>0.30114517754887599</v>
      </c>
      <c r="BI113" s="14"/>
      <c r="BJ113" s="14">
        <v>0.180334921000985</v>
      </c>
      <c r="BK113" s="14">
        <v>0.182274684353747</v>
      </c>
      <c r="BL113" s="14">
        <v>0.24653661372566399</v>
      </c>
      <c r="BM113" s="14"/>
      <c r="BN113" s="14">
        <v>0.30246285370755499</v>
      </c>
      <c r="BO113" s="14">
        <v>0.22625826323876699</v>
      </c>
      <c r="BP113" s="14">
        <v>9.5417204559265403E-2</v>
      </c>
      <c r="BQ113" s="14">
        <v>0.147943890367981</v>
      </c>
      <c r="BR113" s="14">
        <v>0.16104746617408999</v>
      </c>
      <c r="BS113" s="14">
        <v>0.194227202970745</v>
      </c>
      <c r="BT113" s="14">
        <v>0.19018392239943099</v>
      </c>
      <c r="BU113" s="14">
        <v>0.233540286872194</v>
      </c>
      <c r="BV113" s="14"/>
      <c r="BW113" s="14">
        <v>0.21830340738755899</v>
      </c>
      <c r="BX113" s="14">
        <v>0.21695549708982201</v>
      </c>
      <c r="BY113" s="14"/>
      <c r="BZ113" s="14">
        <v>0.21554667053100901</v>
      </c>
      <c r="CA113" s="14">
        <v>0.19081558818289701</v>
      </c>
      <c r="CB113" s="14"/>
      <c r="CC113" s="14">
        <v>0.26442746471394901</v>
      </c>
      <c r="CD113" s="14">
        <v>0.14289922274369499</v>
      </c>
    </row>
    <row r="114" spans="2:82" x14ac:dyDescent="0.25">
      <c r="B114" t="s">
        <v>163</v>
      </c>
      <c r="C114" s="14">
        <v>6.4796534497336203E-3</v>
      </c>
      <c r="D114" s="14">
        <v>6.9912432138475103E-3</v>
      </c>
      <c r="E114" s="14">
        <v>5.9745372285232396E-3</v>
      </c>
      <c r="F114" s="14"/>
      <c r="G114" s="14">
        <v>8.6780492969484001E-3</v>
      </c>
      <c r="H114" s="14">
        <v>6.3257224182923901E-3</v>
      </c>
      <c r="I114" s="14">
        <v>2.3856126561470799E-3</v>
      </c>
      <c r="J114" s="14"/>
      <c r="K114" s="14">
        <v>7.2438868363249101E-3</v>
      </c>
      <c r="L114" s="14">
        <v>5.2942008188772002E-3</v>
      </c>
      <c r="M114" s="14">
        <v>9.7636226654880601E-3</v>
      </c>
      <c r="N114" s="14">
        <v>4.6951562461190997E-3</v>
      </c>
      <c r="O114" s="14"/>
      <c r="P114" s="14">
        <v>1.0784491406456201E-2</v>
      </c>
      <c r="Q114" s="14">
        <v>6.0774143404485502E-3</v>
      </c>
      <c r="R114" s="14">
        <v>6.5603053666332704E-3</v>
      </c>
      <c r="S114" s="14">
        <v>3.2820769981737898E-3</v>
      </c>
      <c r="T114" s="14">
        <v>8.8434787532460299E-3</v>
      </c>
      <c r="U114" s="14"/>
      <c r="V114" s="14">
        <v>7.3753226900330499E-3</v>
      </c>
      <c r="W114" s="14">
        <v>7.3042896982182899E-3</v>
      </c>
      <c r="X114" s="14">
        <v>2.6988171717323801E-3</v>
      </c>
      <c r="Y114" s="14"/>
      <c r="Z114" s="14">
        <v>6.4366864642501796E-3</v>
      </c>
      <c r="AA114" s="14">
        <v>6.5169337229465099E-3</v>
      </c>
      <c r="AB114" s="14"/>
      <c r="AC114" s="14">
        <v>1.12885843122817E-2</v>
      </c>
      <c r="AD114" s="14">
        <v>5.1013954843001502E-3</v>
      </c>
      <c r="AE114" s="14">
        <v>7.0392559320068496E-3</v>
      </c>
      <c r="AF114" s="14">
        <v>4.4946743169980404E-3</v>
      </c>
      <c r="AG114" s="14"/>
      <c r="AH114" s="14">
        <v>1.22886409505549E-2</v>
      </c>
      <c r="AI114" s="14">
        <v>6.0244589908844699E-3</v>
      </c>
      <c r="AJ114" s="14">
        <v>9.3174843119092892E-3</v>
      </c>
      <c r="AK114" s="14">
        <v>0</v>
      </c>
      <c r="AL114" s="14"/>
      <c r="AM114" s="14">
        <v>8.9183700323738103E-3</v>
      </c>
      <c r="AN114" s="14">
        <v>8.7095029663429406E-3</v>
      </c>
      <c r="AO114" s="14">
        <v>9.3756558546058601E-3</v>
      </c>
      <c r="AP114" s="14">
        <v>5.0771451889216898E-3</v>
      </c>
      <c r="AQ114" s="14"/>
      <c r="AR114" s="14">
        <v>8.7044347918683491E-3</v>
      </c>
      <c r="AS114" s="14">
        <v>4.9139402570207999E-3</v>
      </c>
      <c r="AT114" s="14">
        <v>6.0715616659821198E-3</v>
      </c>
      <c r="AU114" s="14">
        <v>1.1427840584569899E-2</v>
      </c>
      <c r="AV114" s="14"/>
      <c r="AW114" s="14">
        <v>4.8054872361320503E-3</v>
      </c>
      <c r="AX114" s="14">
        <v>1.15292994674257E-2</v>
      </c>
      <c r="AY114" s="14">
        <v>2.8585081085580502E-3</v>
      </c>
      <c r="AZ114" s="14">
        <v>0</v>
      </c>
      <c r="BA114" s="14"/>
      <c r="BB114" s="14">
        <v>2.7881486963105798E-3</v>
      </c>
      <c r="BC114" s="14">
        <v>0</v>
      </c>
      <c r="BD114" s="14">
        <v>2.7809830895898901E-2</v>
      </c>
      <c r="BE114" s="14"/>
      <c r="BF114" s="14">
        <v>5.9372704869432597E-3</v>
      </c>
      <c r="BG114" s="14">
        <v>6.18786479804699E-3</v>
      </c>
      <c r="BH114" s="14">
        <v>4.9841283524863604E-3</v>
      </c>
      <c r="BI114" s="14"/>
      <c r="BJ114" s="14">
        <v>6.0049228262667696E-3</v>
      </c>
      <c r="BK114" s="14">
        <v>5.6440485163956099E-3</v>
      </c>
      <c r="BL114" s="14">
        <v>1.47513694768866E-2</v>
      </c>
      <c r="BM114" s="14"/>
      <c r="BN114" s="14">
        <v>3.4966423322503699E-3</v>
      </c>
      <c r="BO114" s="14">
        <v>7.7187696257467802E-3</v>
      </c>
      <c r="BP114" s="14">
        <v>0</v>
      </c>
      <c r="BQ114" s="14">
        <v>1.2178770698372501E-2</v>
      </c>
      <c r="BR114" s="14">
        <v>4.1929776724610396E-3</v>
      </c>
      <c r="BS114" s="14">
        <v>8.1595743420348806E-3</v>
      </c>
      <c r="BT114" s="14">
        <v>9.2189543096749E-3</v>
      </c>
      <c r="BU114" s="14">
        <v>5.9508866687938804E-3</v>
      </c>
      <c r="BV114" s="14"/>
      <c r="BW114" s="14">
        <v>4.3931261963798297E-3</v>
      </c>
      <c r="BX114" s="14">
        <v>8.1775202061591806E-3</v>
      </c>
      <c r="BY114" s="14"/>
      <c r="BZ114" s="14">
        <v>4.4183635952056597E-3</v>
      </c>
      <c r="CA114" s="14">
        <v>6.9609149103605997E-3</v>
      </c>
      <c r="CB114" s="14"/>
      <c r="CC114" s="14">
        <v>4.1876123075705804E-3</v>
      </c>
      <c r="CD114" s="14">
        <v>6.7254668177707099E-3</v>
      </c>
    </row>
    <row r="115" spans="2:82" x14ac:dyDescent="0.25">
      <c r="B115" t="s">
        <v>164</v>
      </c>
      <c r="C115" s="14">
        <v>0.37790426768635998</v>
      </c>
      <c r="D115" s="14">
        <v>0.42553261195044101</v>
      </c>
      <c r="E115" s="14">
        <v>0.32965441541096602</v>
      </c>
      <c r="F115" s="14"/>
      <c r="G115" s="14">
        <v>0.31263091343808103</v>
      </c>
      <c r="H115" s="14">
        <v>0.39915622660674099</v>
      </c>
      <c r="I115" s="14">
        <v>0.46605711183047499</v>
      </c>
      <c r="J115" s="14"/>
      <c r="K115" s="14">
        <v>0.50560875046180198</v>
      </c>
      <c r="L115" s="14">
        <v>0.35952845962698998</v>
      </c>
      <c r="M115" s="14">
        <v>0.36232366657682502</v>
      </c>
      <c r="N115" s="14">
        <v>0.20782176369758101</v>
      </c>
      <c r="O115" s="14"/>
      <c r="P115" s="14">
        <v>0.35000146383953501</v>
      </c>
      <c r="Q115" s="14">
        <v>0.397515893424495</v>
      </c>
      <c r="R115" s="14">
        <v>0.40428500917444199</v>
      </c>
      <c r="S115" s="14">
        <v>0.38854441399466</v>
      </c>
      <c r="T115" s="14">
        <v>0.32800749803637302</v>
      </c>
      <c r="U115" s="14"/>
      <c r="V115" s="14">
        <v>0.43860353724503998</v>
      </c>
      <c r="W115" s="14">
        <v>0.36614469980882203</v>
      </c>
      <c r="X115" s="14">
        <v>0.19541175337185099</v>
      </c>
      <c r="Y115" s="14"/>
      <c r="Z115" s="14">
        <v>0.35870384006668499</v>
      </c>
      <c r="AA115" s="14">
        <v>0.39456350452627598</v>
      </c>
      <c r="AB115" s="14"/>
      <c r="AC115" s="14">
        <v>0.11512736484489799</v>
      </c>
      <c r="AD115" s="14">
        <v>0.20765277192621401</v>
      </c>
      <c r="AE115" s="14">
        <v>0.40222497358515102</v>
      </c>
      <c r="AF115" s="14">
        <v>0.54731878589690497</v>
      </c>
      <c r="AG115" s="14"/>
      <c r="AH115" s="14">
        <v>0.22900111962719399</v>
      </c>
      <c r="AI115" s="14">
        <v>0.28112743714701399</v>
      </c>
      <c r="AJ115" s="14">
        <v>0.46059323449127099</v>
      </c>
      <c r="AK115" s="14">
        <v>0.65823823738022202</v>
      </c>
      <c r="AL115" s="14"/>
      <c r="AM115" s="14">
        <v>0.344523358228224</v>
      </c>
      <c r="AN115" s="14">
        <v>0.39709897879258899</v>
      </c>
      <c r="AO115" s="14">
        <v>0.420916094266998</v>
      </c>
      <c r="AP115" s="14">
        <v>0.44219754031161901</v>
      </c>
      <c r="AQ115" s="14"/>
      <c r="AR115" s="14">
        <v>0.323062732276513</v>
      </c>
      <c r="AS115" s="14">
        <v>0.46069088581095902</v>
      </c>
      <c r="AT115" s="14">
        <v>0.565139555003491</v>
      </c>
      <c r="AU115" s="14">
        <v>0.45096134486301498</v>
      </c>
      <c r="AV115" s="14"/>
      <c r="AW115" s="14">
        <v>3.1875787753872599E-2</v>
      </c>
      <c r="AX115" s="14">
        <v>0.19732538348931999</v>
      </c>
      <c r="AY115" s="14">
        <v>0.69681866830457295</v>
      </c>
      <c r="AZ115" s="14">
        <v>0.96345049923158499</v>
      </c>
      <c r="BA115" s="14"/>
      <c r="BB115" s="14">
        <v>0.62514342742910001</v>
      </c>
      <c r="BC115" s="14">
        <v>0.72159788935051605</v>
      </c>
      <c r="BD115" s="14">
        <v>9.2134575656696499E-2</v>
      </c>
      <c r="BE115" s="14"/>
      <c r="BF115" s="14">
        <v>0.51131736125738902</v>
      </c>
      <c r="BG115" s="14">
        <v>0.23376633972376601</v>
      </c>
      <c r="BH115" s="14">
        <v>0.28564620275691399</v>
      </c>
      <c r="BI115" s="14"/>
      <c r="BJ115" s="14">
        <v>0.39953843726485799</v>
      </c>
      <c r="BK115" s="14">
        <v>0.41021300413338002</v>
      </c>
      <c r="BL115" s="14">
        <v>0.39925905908812698</v>
      </c>
      <c r="BM115" s="14"/>
      <c r="BN115" s="14">
        <v>0.31007849350903399</v>
      </c>
      <c r="BO115" s="14">
        <v>0.37667807778635498</v>
      </c>
      <c r="BP115" s="14">
        <v>0.46532550244232002</v>
      </c>
      <c r="BQ115" s="14">
        <v>0.44194107369149699</v>
      </c>
      <c r="BR115" s="14">
        <v>0.42688200007660898</v>
      </c>
      <c r="BS115" s="14">
        <v>0.40985256913647899</v>
      </c>
      <c r="BT115" s="14">
        <v>0.40505523673475202</v>
      </c>
      <c r="BU115" s="14">
        <v>0.32829517293230898</v>
      </c>
      <c r="BV115" s="14"/>
      <c r="BW115" s="14">
        <v>0.352598569922843</v>
      </c>
      <c r="BX115" s="14">
        <v>0.398496235949304</v>
      </c>
      <c r="BY115" s="14"/>
      <c r="BZ115" s="14">
        <v>0.35908617612982302</v>
      </c>
      <c r="CA115" s="14">
        <v>0.43885830610480098</v>
      </c>
      <c r="CB115" s="14"/>
      <c r="CC115" s="14">
        <v>0.32053050508729602</v>
      </c>
      <c r="CD115" s="14">
        <v>0.46518443098462398</v>
      </c>
    </row>
    <row r="116" spans="2:82" x14ac:dyDescent="0.25">
      <c r="B116" t="s">
        <v>165</v>
      </c>
      <c r="C116" s="14">
        <v>0.42851722694557398</v>
      </c>
      <c r="D116" s="14">
        <v>0.36495324141647401</v>
      </c>
      <c r="E116" s="14">
        <v>0.492509324524951</v>
      </c>
      <c r="F116" s="14"/>
      <c r="G116" s="14">
        <v>0.49049924885579899</v>
      </c>
      <c r="H116" s="14">
        <v>0.40568942361057397</v>
      </c>
      <c r="I116" s="14">
        <v>0.35011090424868502</v>
      </c>
      <c r="J116" s="14"/>
      <c r="K116" s="14">
        <v>0.29499759568705602</v>
      </c>
      <c r="L116" s="14">
        <v>0.442790331797146</v>
      </c>
      <c r="M116" s="14">
        <v>0.45353957559844799</v>
      </c>
      <c r="N116" s="14">
        <v>0.61029602978063602</v>
      </c>
      <c r="O116" s="14"/>
      <c r="P116" s="14">
        <v>0.42807717828019998</v>
      </c>
      <c r="Q116" s="14">
        <v>0.39644572721250498</v>
      </c>
      <c r="R116" s="14">
        <v>0.41987381239854399</v>
      </c>
      <c r="S116" s="14">
        <v>0.42080668069646798</v>
      </c>
      <c r="T116" s="14">
        <v>0.48438941223198401</v>
      </c>
      <c r="U116" s="14"/>
      <c r="V116" s="14">
        <v>0.363299918776474</v>
      </c>
      <c r="W116" s="14">
        <v>0.46124348536555398</v>
      </c>
      <c r="X116" s="14">
        <v>0.60269339295303104</v>
      </c>
      <c r="Y116" s="14"/>
      <c r="Z116" s="14">
        <v>0.44884968630186201</v>
      </c>
      <c r="AA116" s="14">
        <v>0.41087578360567301</v>
      </c>
      <c r="AB116" s="14"/>
      <c r="AC116" s="14">
        <v>0.69762860496217205</v>
      </c>
      <c r="AD116" s="14">
        <v>0.62233239261127804</v>
      </c>
      <c r="AE116" s="14">
        <v>0.39298355555514303</v>
      </c>
      <c r="AF116" s="14">
        <v>0.25822328495271102</v>
      </c>
      <c r="AG116" s="14"/>
      <c r="AH116" s="14">
        <v>0.562987913857108</v>
      </c>
      <c r="AI116" s="14">
        <v>0.53228315365238399</v>
      </c>
      <c r="AJ116" s="14">
        <v>0.32652657178253602</v>
      </c>
      <c r="AK116" s="14">
        <v>0.17076554915602801</v>
      </c>
      <c r="AL116" s="14"/>
      <c r="AM116" s="14">
        <v>0.47746797081105702</v>
      </c>
      <c r="AN116" s="14">
        <v>0.38148226413860298</v>
      </c>
      <c r="AO116" s="14">
        <v>0.40019413345738297</v>
      </c>
      <c r="AP116" s="14">
        <v>0.36955572938162001</v>
      </c>
      <c r="AQ116" s="14"/>
      <c r="AR116" s="14">
        <v>0.47764111385208602</v>
      </c>
      <c r="AS116" s="14">
        <v>0.34241434723137298</v>
      </c>
      <c r="AT116" s="14">
        <v>0.257498429127963</v>
      </c>
      <c r="AU116" s="14">
        <v>0.376008584797076</v>
      </c>
      <c r="AV116" s="14"/>
      <c r="AW116" s="14">
        <v>0.90657709882197901</v>
      </c>
      <c r="AX116" s="14">
        <v>0.51245125950407699</v>
      </c>
      <c r="AY116" s="14">
        <v>0.111903349511908</v>
      </c>
      <c r="AZ116" s="14">
        <v>9.0926029354457608E-3</v>
      </c>
      <c r="BA116" s="14"/>
      <c r="BB116" s="14">
        <v>0.23788524352926699</v>
      </c>
      <c r="BC116" s="14">
        <v>0.13948306231194099</v>
      </c>
      <c r="BD116" s="14">
        <v>0.749840023774487</v>
      </c>
      <c r="BE116" s="14"/>
      <c r="BF116" s="14">
        <v>0.30333719873396198</v>
      </c>
      <c r="BG116" s="14">
        <v>0.56052184970879404</v>
      </c>
      <c r="BH116" s="14">
        <v>0.53386891209557996</v>
      </c>
      <c r="BI116" s="14"/>
      <c r="BJ116" s="14">
        <v>0.39128932944057099</v>
      </c>
      <c r="BK116" s="14">
        <v>0.39738465839412701</v>
      </c>
      <c r="BL116" s="14">
        <v>0.43787812652410302</v>
      </c>
      <c r="BM116" s="14"/>
      <c r="BN116" s="14">
        <v>0.53480524876479496</v>
      </c>
      <c r="BO116" s="14">
        <v>0.40935798939237</v>
      </c>
      <c r="BP116" s="14">
        <v>0.30275976915615999</v>
      </c>
      <c r="BQ116" s="14">
        <v>0.38320477027995697</v>
      </c>
      <c r="BR116" s="14">
        <v>0.40753606677098902</v>
      </c>
      <c r="BS116" s="14">
        <v>0.39345820059436798</v>
      </c>
      <c r="BT116" s="14">
        <v>0.360374538261438</v>
      </c>
      <c r="BU116" s="14">
        <v>0.45536998371138598</v>
      </c>
      <c r="BV116" s="14"/>
      <c r="BW116" s="14">
        <v>0.43883128036158497</v>
      </c>
      <c r="BX116" s="14">
        <v>0.42012438741237601</v>
      </c>
      <c r="BY116" s="14"/>
      <c r="BZ116" s="14">
        <v>0.43928874874239499</v>
      </c>
      <c r="CA116" s="14">
        <v>0.385511232270558</v>
      </c>
      <c r="CB116" s="14"/>
      <c r="CC116" s="14">
        <v>0.49249074678629601</v>
      </c>
      <c r="CD116" s="14">
        <v>0.33847058443758998</v>
      </c>
    </row>
    <row r="117" spans="2:82" x14ac:dyDescent="0.25">
      <c r="B117" t="s">
        <v>166</v>
      </c>
      <c r="C117" s="14">
        <v>-5.0612959259213802E-2</v>
      </c>
      <c r="D117" s="14">
        <v>6.05793705339671E-2</v>
      </c>
      <c r="E117" s="14">
        <v>-0.16285490911398501</v>
      </c>
      <c r="F117" s="14"/>
      <c r="G117" s="14">
        <v>-0.17786833541771799</v>
      </c>
      <c r="H117" s="14">
        <v>-6.5331970038326496E-3</v>
      </c>
      <c r="I117" s="14">
        <v>0.11594620758179</v>
      </c>
      <c r="J117" s="14"/>
      <c r="K117" s="14">
        <v>0.21061115477474601</v>
      </c>
      <c r="L117" s="14">
        <v>-8.3261872170156098E-2</v>
      </c>
      <c r="M117" s="14">
        <v>-9.1215909021623201E-2</v>
      </c>
      <c r="N117" s="14">
        <v>-0.40247426608305498</v>
      </c>
      <c r="O117" s="14"/>
      <c r="P117" s="14">
        <v>-7.8075714440664995E-2</v>
      </c>
      <c r="Q117" s="14">
        <v>1.0701662119900199E-3</v>
      </c>
      <c r="R117" s="14">
        <v>-1.55888032241025E-2</v>
      </c>
      <c r="S117" s="14">
        <v>-3.2262266701808401E-2</v>
      </c>
      <c r="T117" s="14">
        <v>-0.15638191419561101</v>
      </c>
      <c r="U117" s="14"/>
      <c r="V117" s="14">
        <v>7.5303618468565897E-2</v>
      </c>
      <c r="W117" s="14">
        <v>-9.5098785556731805E-2</v>
      </c>
      <c r="X117" s="14">
        <v>-0.40728163958118002</v>
      </c>
      <c r="Y117" s="14"/>
      <c r="Z117" s="14">
        <v>-9.0145846235177005E-2</v>
      </c>
      <c r="AA117" s="14">
        <v>-1.6312279079396801E-2</v>
      </c>
      <c r="AB117" s="14"/>
      <c r="AC117" s="14">
        <v>-0.582501240117274</v>
      </c>
      <c r="AD117" s="14">
        <v>-0.41467962068506398</v>
      </c>
      <c r="AE117" s="14">
        <v>9.2414180300080494E-3</v>
      </c>
      <c r="AF117" s="14">
        <v>0.28909550094419401</v>
      </c>
      <c r="AG117" s="14"/>
      <c r="AH117" s="14">
        <v>-0.33398679422991401</v>
      </c>
      <c r="AI117" s="14">
        <v>-0.25115571650537</v>
      </c>
      <c r="AJ117" s="14">
        <v>0.13406666270873499</v>
      </c>
      <c r="AK117" s="14">
        <v>0.48747268822419398</v>
      </c>
      <c r="AL117" s="14"/>
      <c r="AM117" s="14">
        <v>-0.13294461258283299</v>
      </c>
      <c r="AN117" s="14">
        <v>1.5616714653986299E-2</v>
      </c>
      <c r="AO117" s="14">
        <v>2.0721960809614502E-2</v>
      </c>
      <c r="AP117" s="14">
        <v>7.2641810929999301E-2</v>
      </c>
      <c r="AQ117" s="14"/>
      <c r="AR117" s="14">
        <v>-0.15457838157557299</v>
      </c>
      <c r="AS117" s="14">
        <v>0.118276538579586</v>
      </c>
      <c r="AT117" s="14">
        <v>0.307641125875528</v>
      </c>
      <c r="AU117" s="14">
        <v>7.49527600659394E-2</v>
      </c>
      <c r="AV117" s="14"/>
      <c r="AW117" s="14">
        <v>-0.874701311068107</v>
      </c>
      <c r="AX117" s="14">
        <v>-0.315125876014758</v>
      </c>
      <c r="AY117" s="14">
        <v>0.58491531879266401</v>
      </c>
      <c r="AZ117" s="14">
        <v>0.95435789629613998</v>
      </c>
      <c r="BA117" s="14"/>
      <c r="BB117" s="14">
        <v>0.38725818389983302</v>
      </c>
      <c r="BC117" s="14">
        <v>0.58211482703857498</v>
      </c>
      <c r="BD117" s="14">
        <v>-0.65770544811779097</v>
      </c>
      <c r="BE117" s="14"/>
      <c r="BF117" s="14">
        <v>0.20798016252342599</v>
      </c>
      <c r="BG117" s="14">
        <v>-0.326755509985028</v>
      </c>
      <c r="BH117" s="14">
        <v>-0.248222709338667</v>
      </c>
      <c r="BI117" s="14"/>
      <c r="BJ117" s="14">
        <v>8.2491078242876194E-3</v>
      </c>
      <c r="BK117" s="14">
        <v>1.2828345739252499E-2</v>
      </c>
      <c r="BL117" s="14">
        <v>-3.8619067435975103E-2</v>
      </c>
      <c r="BM117" s="14"/>
      <c r="BN117" s="14">
        <v>-0.22472675525576</v>
      </c>
      <c r="BO117" s="14">
        <v>-3.2679911606015202E-2</v>
      </c>
      <c r="BP117" s="14">
        <v>0.16256573328616</v>
      </c>
      <c r="BQ117" s="14">
        <v>5.8736303411539598E-2</v>
      </c>
      <c r="BR117" s="14">
        <v>1.9345933305620101E-2</v>
      </c>
      <c r="BS117" s="14">
        <v>1.6394368542110901E-2</v>
      </c>
      <c r="BT117" s="14">
        <v>4.4680698473314198E-2</v>
      </c>
      <c r="BU117" s="14">
        <v>-0.12707481077907701</v>
      </c>
      <c r="BV117" s="14"/>
      <c r="BW117" s="14">
        <v>-8.6232710438741894E-2</v>
      </c>
      <c r="BX117" s="14">
        <v>-2.16281514630722E-2</v>
      </c>
      <c r="BY117" s="14"/>
      <c r="BZ117" s="14">
        <v>-8.0202572612571799E-2</v>
      </c>
      <c r="CA117" s="14">
        <v>5.33470738342431E-2</v>
      </c>
      <c r="CB117" s="14"/>
      <c r="CC117" s="14">
        <v>-0.17196024169900001</v>
      </c>
      <c r="CD117" s="14">
        <v>0.12671384654703399</v>
      </c>
    </row>
    <row r="118" spans="2:82" x14ac:dyDescent="0.2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row>
    <row r="119" spans="2:82" x14ac:dyDescent="0.25">
      <c r="B119" s="6" t="s">
        <v>169</v>
      </c>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row>
    <row r="120" spans="2:82" x14ac:dyDescent="0.25">
      <c r="B120" s="24" t="s">
        <v>107</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row>
    <row r="121" spans="2:82" x14ac:dyDescent="0.25">
      <c r="B121" t="s">
        <v>158</v>
      </c>
      <c r="C121" s="14">
        <v>9.4257659123843304E-2</v>
      </c>
      <c r="D121" s="14">
        <v>0.12533818288981499</v>
      </c>
      <c r="E121" s="14">
        <v>6.2948702447189794E-2</v>
      </c>
      <c r="F121" s="14"/>
      <c r="G121" s="14">
        <v>6.3555823232325406E-2</v>
      </c>
      <c r="H121" s="14">
        <v>0.105717752759341</v>
      </c>
      <c r="I121" s="14">
        <v>0.132789247991523</v>
      </c>
      <c r="J121" s="14"/>
      <c r="K121" s="14">
        <v>0.141507725787995</v>
      </c>
      <c r="L121" s="14">
        <v>6.2521364791202502E-2</v>
      </c>
      <c r="M121" s="14">
        <v>9.0652980787255893E-2</v>
      </c>
      <c r="N121" s="14">
        <v>5.6711932122063602E-2</v>
      </c>
      <c r="O121" s="14"/>
      <c r="P121" s="14">
        <v>8.5906229032854595E-2</v>
      </c>
      <c r="Q121" s="14">
        <v>8.8431116885248198E-2</v>
      </c>
      <c r="R121" s="14">
        <v>9.9886878292498496E-2</v>
      </c>
      <c r="S121" s="14">
        <v>0.10321968871044</v>
      </c>
      <c r="T121" s="14">
        <v>8.3185967296620603E-2</v>
      </c>
      <c r="U121" s="14"/>
      <c r="V121" s="14">
        <v>0.105679274739768</v>
      </c>
      <c r="W121" s="14">
        <v>9.2491703929009406E-2</v>
      </c>
      <c r="X121" s="14">
        <v>5.9431512994428302E-2</v>
      </c>
      <c r="Y121" s="14"/>
      <c r="Z121" s="14">
        <v>8.6577943282732397E-2</v>
      </c>
      <c r="AA121" s="14">
        <v>0.100920958900001</v>
      </c>
      <c r="AB121" s="14"/>
      <c r="AC121" s="14">
        <v>3.3563782771251799E-2</v>
      </c>
      <c r="AD121" s="14">
        <v>5.4376126548423998E-2</v>
      </c>
      <c r="AE121" s="14">
        <v>8.5162526932981805E-2</v>
      </c>
      <c r="AF121" s="14">
        <v>0.14834184451747101</v>
      </c>
      <c r="AG121" s="14"/>
      <c r="AH121" s="14">
        <v>4.3218969384826E-2</v>
      </c>
      <c r="AI121" s="14">
        <v>6.4204657873669496E-2</v>
      </c>
      <c r="AJ121" s="14">
        <v>9.6441704164761194E-2</v>
      </c>
      <c r="AK121" s="14">
        <v>0.22683958549182601</v>
      </c>
      <c r="AL121" s="14"/>
      <c r="AM121" s="14">
        <v>9.5375008867460295E-2</v>
      </c>
      <c r="AN121" s="14">
        <v>7.5587281175581306E-2</v>
      </c>
      <c r="AO121" s="14">
        <v>0.127920124913974</v>
      </c>
      <c r="AP121" s="14">
        <v>0.112985649165032</v>
      </c>
      <c r="AQ121" s="14"/>
      <c r="AR121" s="14">
        <v>7.0054020933353098E-2</v>
      </c>
      <c r="AS121" s="14">
        <v>0.115169649256691</v>
      </c>
      <c r="AT121" s="14">
        <v>0.167553916829869</v>
      </c>
      <c r="AU121" s="14">
        <v>0.156466390718875</v>
      </c>
      <c r="AV121" s="14"/>
      <c r="AW121" s="14">
        <v>2.3894818454833301E-2</v>
      </c>
      <c r="AX121" s="14">
        <v>2.7102458203175899E-2</v>
      </c>
      <c r="AY121" s="14">
        <v>0.154233033708186</v>
      </c>
      <c r="AZ121" s="14">
        <v>0.46077002921618898</v>
      </c>
      <c r="BA121" s="14"/>
      <c r="BB121" s="14">
        <v>0.22845393724531499</v>
      </c>
      <c r="BC121" s="14">
        <v>0.206093855141192</v>
      </c>
      <c r="BD121" s="14">
        <v>1.8375036584233301E-2</v>
      </c>
      <c r="BE121" s="14"/>
      <c r="BF121" s="14">
        <v>0.129286764647811</v>
      </c>
      <c r="BG121" s="14">
        <v>6.2542683408919594E-2</v>
      </c>
      <c r="BH121" s="14">
        <v>6.4241348514398194E-2</v>
      </c>
      <c r="BI121" s="14"/>
      <c r="BJ121" s="14">
        <v>0.1083096002152</v>
      </c>
      <c r="BK121" s="14">
        <v>8.7105107711098806E-2</v>
      </c>
      <c r="BL121" s="14">
        <v>0.118595906043982</v>
      </c>
      <c r="BM121" s="14"/>
      <c r="BN121" s="14">
        <v>7.4278469778783496E-2</v>
      </c>
      <c r="BO121" s="14">
        <v>0.12082722168794501</v>
      </c>
      <c r="BP121" s="14">
        <v>0.10500696409083</v>
      </c>
      <c r="BQ121" s="14">
        <v>0.15975041764725101</v>
      </c>
      <c r="BR121" s="14">
        <v>0.103790496779642</v>
      </c>
      <c r="BS121" s="14">
        <v>8.9771496247807794E-2</v>
      </c>
      <c r="BT121" s="14">
        <v>8.0882312149185606E-2</v>
      </c>
      <c r="BU121" s="14">
        <v>0.108809443341656</v>
      </c>
      <c r="BV121" s="14"/>
      <c r="BW121" s="14">
        <v>8.3891894895870206E-2</v>
      </c>
      <c r="BX121" s="14">
        <v>0.102692577220088</v>
      </c>
      <c r="BY121" s="14"/>
      <c r="BZ121" s="14">
        <v>9.7150533677475198E-2</v>
      </c>
      <c r="CA121" s="14">
        <v>9.89207586233464E-2</v>
      </c>
      <c r="CB121" s="14"/>
      <c r="CC121" s="14">
        <v>6.9393320731472793E-2</v>
      </c>
      <c r="CD121" s="14">
        <v>0.12846603500790699</v>
      </c>
    </row>
    <row r="122" spans="2:82" x14ac:dyDescent="0.25">
      <c r="B122" t="s">
        <v>159</v>
      </c>
      <c r="C122" s="14">
        <v>0.267163790314835</v>
      </c>
      <c r="D122" s="14">
        <v>0.28896747441041498</v>
      </c>
      <c r="E122" s="14">
        <v>0.245627018072307</v>
      </c>
      <c r="F122" s="14"/>
      <c r="G122" s="14">
        <v>0.24250978913426399</v>
      </c>
      <c r="H122" s="14">
        <v>0.26992109548625198</v>
      </c>
      <c r="I122" s="14">
        <v>0.31101192407316502</v>
      </c>
      <c r="J122" s="14"/>
      <c r="K122" s="14">
        <v>0.36001682041125499</v>
      </c>
      <c r="L122" s="14">
        <v>0.26520022915632802</v>
      </c>
      <c r="M122" s="14">
        <v>0.229596885775392</v>
      </c>
      <c r="N122" s="14">
        <v>0.150398692984821</v>
      </c>
      <c r="O122" s="14"/>
      <c r="P122" s="14">
        <v>0.25348260497871999</v>
      </c>
      <c r="Q122" s="14">
        <v>0.27646656900944</v>
      </c>
      <c r="R122" s="14">
        <v>0.29781306154125098</v>
      </c>
      <c r="S122" s="14">
        <v>0.277519194092824</v>
      </c>
      <c r="T122" s="14">
        <v>0.209943970018758</v>
      </c>
      <c r="U122" s="14"/>
      <c r="V122" s="14">
        <v>0.30431691845685899</v>
      </c>
      <c r="W122" s="14">
        <v>0.268824856835364</v>
      </c>
      <c r="X122" s="14">
        <v>0.14580648324069301</v>
      </c>
      <c r="Y122" s="14"/>
      <c r="Z122" s="14">
        <v>0.28242589027917803</v>
      </c>
      <c r="AA122" s="14">
        <v>0.25392164055563199</v>
      </c>
      <c r="AB122" s="14"/>
      <c r="AC122" s="14">
        <v>0.165384185734814</v>
      </c>
      <c r="AD122" s="14">
        <v>0.17504575873445999</v>
      </c>
      <c r="AE122" s="14">
        <v>0.25703108859356</v>
      </c>
      <c r="AF122" s="14">
        <v>0.38423345267577702</v>
      </c>
      <c r="AG122" s="14"/>
      <c r="AH122" s="14">
        <v>0.15896569559894899</v>
      </c>
      <c r="AI122" s="14">
        <v>0.20891852068864</v>
      </c>
      <c r="AJ122" s="14">
        <v>0.35025902327181002</v>
      </c>
      <c r="AK122" s="14">
        <v>0.39335847036293198</v>
      </c>
      <c r="AL122" s="14"/>
      <c r="AM122" s="14">
        <v>0.26402662816211903</v>
      </c>
      <c r="AN122" s="14">
        <v>0.26013611806321901</v>
      </c>
      <c r="AO122" s="14">
        <v>0.28351439376774801</v>
      </c>
      <c r="AP122" s="14">
        <v>0.30584301990166002</v>
      </c>
      <c r="AQ122" s="14"/>
      <c r="AR122" s="14">
        <v>0.20865211751429899</v>
      </c>
      <c r="AS122" s="14">
        <v>0.33105648927141301</v>
      </c>
      <c r="AT122" s="14">
        <v>0.36743474142960297</v>
      </c>
      <c r="AU122" s="14">
        <v>0.32915090440297501</v>
      </c>
      <c r="AV122" s="14"/>
      <c r="AW122" s="14">
        <v>7.3483116206288293E-2</v>
      </c>
      <c r="AX122" s="14">
        <v>0.22270877456204399</v>
      </c>
      <c r="AY122" s="14">
        <v>0.42120745088345402</v>
      </c>
      <c r="AZ122" s="14">
        <v>0.34764578908360499</v>
      </c>
      <c r="BA122" s="14"/>
      <c r="BB122" s="14">
        <v>0.46354170844179599</v>
      </c>
      <c r="BC122" s="14">
        <v>0.45258714767304797</v>
      </c>
      <c r="BD122" s="14">
        <v>3.6830933983718901E-2</v>
      </c>
      <c r="BE122" s="14"/>
      <c r="BF122" s="14">
        <v>0.32594803994892102</v>
      </c>
      <c r="BG122" s="14">
        <v>0.1915457476554</v>
      </c>
      <c r="BH122" s="14">
        <v>0.25403620222668899</v>
      </c>
      <c r="BI122" s="14"/>
      <c r="BJ122" s="14">
        <v>0.28138503728277198</v>
      </c>
      <c r="BK122" s="14">
        <v>0.30457458511079899</v>
      </c>
      <c r="BL122" s="14">
        <v>0.26136158971217999</v>
      </c>
      <c r="BM122" s="14"/>
      <c r="BN122" s="14">
        <v>0.210475716556276</v>
      </c>
      <c r="BO122" s="14">
        <v>0.27840553633859799</v>
      </c>
      <c r="BP122" s="14">
        <v>0.32093232698416702</v>
      </c>
      <c r="BQ122" s="14">
        <v>0.34636634277197098</v>
      </c>
      <c r="BR122" s="14">
        <v>0.28468130561604299</v>
      </c>
      <c r="BS122" s="14">
        <v>0.29286262339198399</v>
      </c>
      <c r="BT122" s="14">
        <v>0.27956580152453098</v>
      </c>
      <c r="BU122" s="14">
        <v>0.30043626334363999</v>
      </c>
      <c r="BV122" s="14"/>
      <c r="BW122" s="14">
        <v>0.259006827053268</v>
      </c>
      <c r="BX122" s="14">
        <v>0.273801344045771</v>
      </c>
      <c r="BY122" s="14"/>
      <c r="BZ122" s="14">
        <v>0.27283354387096298</v>
      </c>
      <c r="CA122" s="14">
        <v>0.29653763371310699</v>
      </c>
      <c r="CB122" s="14"/>
      <c r="CC122" s="14">
        <v>0.24442922835243999</v>
      </c>
      <c r="CD122" s="14">
        <v>0.32260539041787201</v>
      </c>
    </row>
    <row r="123" spans="2:82" x14ac:dyDescent="0.25">
      <c r="B123" t="s">
        <v>160</v>
      </c>
      <c r="C123" s="14">
        <v>0.230155614286667</v>
      </c>
      <c r="D123" s="14">
        <v>0.232595107265687</v>
      </c>
      <c r="E123" s="14">
        <v>0.22760903087591799</v>
      </c>
      <c r="F123" s="14"/>
      <c r="G123" s="14">
        <v>0.22945546631285799</v>
      </c>
      <c r="H123" s="14">
        <v>0.225930157402812</v>
      </c>
      <c r="I123" s="14">
        <v>0.24001913801414099</v>
      </c>
      <c r="J123" s="14"/>
      <c r="K123" s="14">
        <v>0.223555581729493</v>
      </c>
      <c r="L123" s="14">
        <v>0.234032460153207</v>
      </c>
      <c r="M123" s="14">
        <v>0.24906883035468899</v>
      </c>
      <c r="N123" s="14">
        <v>0.21983929669583199</v>
      </c>
      <c r="O123" s="14"/>
      <c r="P123" s="14">
        <v>0.28951818420899</v>
      </c>
      <c r="Q123" s="14">
        <v>0.21918955446378</v>
      </c>
      <c r="R123" s="14">
        <v>0.19398636052152801</v>
      </c>
      <c r="S123" s="14">
        <v>0.24157740950556</v>
      </c>
      <c r="T123" s="14">
        <v>0.220160363696322</v>
      </c>
      <c r="U123" s="14"/>
      <c r="V123" s="14">
        <v>0.22643893299941101</v>
      </c>
      <c r="W123" s="14">
        <v>0.24991163126518701</v>
      </c>
      <c r="X123" s="14">
        <v>0.22058040584355301</v>
      </c>
      <c r="Y123" s="14"/>
      <c r="Z123" s="14">
        <v>0.19813676195827601</v>
      </c>
      <c r="AA123" s="14">
        <v>0.25793674785550302</v>
      </c>
      <c r="AB123" s="14"/>
      <c r="AC123" s="14">
        <v>0.19971170644942099</v>
      </c>
      <c r="AD123" s="14">
        <v>0.22976074132959801</v>
      </c>
      <c r="AE123" s="14">
        <v>0.24202585471586699</v>
      </c>
      <c r="AF123" s="14">
        <v>0.206473799783047</v>
      </c>
      <c r="AG123" s="14"/>
      <c r="AH123" s="14">
        <v>0.22787061659466201</v>
      </c>
      <c r="AI123" s="14">
        <v>0.24645998514961301</v>
      </c>
      <c r="AJ123" s="14">
        <v>0.21134742287631</v>
      </c>
      <c r="AK123" s="14">
        <v>0.19908377255481799</v>
      </c>
      <c r="AL123" s="14"/>
      <c r="AM123" s="14">
        <v>0.225045788277946</v>
      </c>
      <c r="AN123" s="14">
        <v>0.248036008169705</v>
      </c>
      <c r="AO123" s="14">
        <v>0.23644665384633001</v>
      </c>
      <c r="AP123" s="14">
        <v>0.21514170434663901</v>
      </c>
      <c r="AQ123" s="14"/>
      <c r="AR123" s="14">
        <v>0.25890243416491099</v>
      </c>
      <c r="AS123" s="14">
        <v>0.21564098510645299</v>
      </c>
      <c r="AT123" s="14">
        <v>0.23904846213821401</v>
      </c>
      <c r="AU123" s="14">
        <v>0.21389092327244999</v>
      </c>
      <c r="AV123" s="14"/>
      <c r="AW123" s="14">
        <v>0.18091347154986301</v>
      </c>
      <c r="AX123" s="14">
        <v>0.25575422918213803</v>
      </c>
      <c r="AY123" s="14">
        <v>0.244542174564302</v>
      </c>
      <c r="AZ123" s="14">
        <v>0.14561933335416</v>
      </c>
      <c r="BA123" s="14"/>
      <c r="BB123" s="14">
        <v>0.16843705028125899</v>
      </c>
      <c r="BC123" s="14">
        <v>0.25655403169001001</v>
      </c>
      <c r="BD123" s="14">
        <v>0.176582173213291</v>
      </c>
      <c r="BE123" s="14"/>
      <c r="BF123" s="14">
        <v>0.219538202700711</v>
      </c>
      <c r="BG123" s="14">
        <v>0.25331053308651602</v>
      </c>
      <c r="BH123" s="14">
        <v>0.23217477673849499</v>
      </c>
      <c r="BI123" s="14"/>
      <c r="BJ123" s="14">
        <v>0.233732963553347</v>
      </c>
      <c r="BK123" s="14">
        <v>0.22808524000445601</v>
      </c>
      <c r="BL123" s="14">
        <v>0.23578780310575201</v>
      </c>
      <c r="BM123" s="14"/>
      <c r="BN123" s="14">
        <v>0.26423957948569998</v>
      </c>
      <c r="BO123" s="14">
        <v>0.21424951438564699</v>
      </c>
      <c r="BP123" s="14">
        <v>0.30283837383257001</v>
      </c>
      <c r="BQ123" s="14">
        <v>0.160299638958212</v>
      </c>
      <c r="BR123" s="14">
        <v>0.204818318901441</v>
      </c>
      <c r="BS123" s="14">
        <v>0.22275517407967599</v>
      </c>
      <c r="BT123" s="14">
        <v>0.279236372119818</v>
      </c>
      <c r="BU123" s="14">
        <v>0.17640145094909199</v>
      </c>
      <c r="BV123" s="14"/>
      <c r="BW123" s="14">
        <v>0.217618685414534</v>
      </c>
      <c r="BX123" s="14">
        <v>0.240357270999012</v>
      </c>
      <c r="BY123" s="14"/>
      <c r="BZ123" s="14">
        <v>0.225473345586892</v>
      </c>
      <c r="CA123" s="14">
        <v>0.23014931272681199</v>
      </c>
      <c r="CB123" s="14"/>
      <c r="CC123" s="14">
        <v>0.23115127846154801</v>
      </c>
      <c r="CD123" s="14">
        <v>0.22314683879348299</v>
      </c>
    </row>
    <row r="124" spans="2:82" x14ac:dyDescent="0.25">
      <c r="B124" t="s">
        <v>161</v>
      </c>
      <c r="C124" s="14">
        <v>0.18071342480734801</v>
      </c>
      <c r="D124" s="14">
        <v>0.171537518339763</v>
      </c>
      <c r="E124" s="14">
        <v>0.18973044869525299</v>
      </c>
      <c r="F124" s="14"/>
      <c r="G124" s="14">
        <v>0.20806712593069801</v>
      </c>
      <c r="H124" s="14">
        <v>0.166374761631816</v>
      </c>
      <c r="I124" s="14">
        <v>0.15465081131684499</v>
      </c>
      <c r="J124" s="14"/>
      <c r="K124" s="14">
        <v>0.152784731333483</v>
      </c>
      <c r="L124" s="14">
        <v>0.21049111638193399</v>
      </c>
      <c r="M124" s="14">
        <v>0.177656137773507</v>
      </c>
      <c r="N124" s="14">
        <v>0.19427040925009501</v>
      </c>
      <c r="O124" s="14"/>
      <c r="P124" s="14">
        <v>0.16074825543956101</v>
      </c>
      <c r="Q124" s="14">
        <v>0.178424772565483</v>
      </c>
      <c r="R124" s="14">
        <v>0.19097298354209</v>
      </c>
      <c r="S124" s="14">
        <v>0.15718740090695399</v>
      </c>
      <c r="T124" s="14">
        <v>0.22707320372183801</v>
      </c>
      <c r="U124" s="14"/>
      <c r="V124" s="14">
        <v>0.18095564170126999</v>
      </c>
      <c r="W124" s="14">
        <v>0.15783379399721101</v>
      </c>
      <c r="X124" s="14">
        <v>0.20487310842290399</v>
      </c>
      <c r="Y124" s="14"/>
      <c r="Z124" s="14">
        <v>0.191446516200619</v>
      </c>
      <c r="AA124" s="14">
        <v>0.17140086598903601</v>
      </c>
      <c r="AB124" s="14"/>
      <c r="AC124" s="14">
        <v>0.169950759280589</v>
      </c>
      <c r="AD124" s="14">
        <v>0.19196674916713199</v>
      </c>
      <c r="AE124" s="14">
        <v>0.20331194339410599</v>
      </c>
      <c r="AF124" s="14">
        <v>0.15119951068890899</v>
      </c>
      <c r="AG124" s="14"/>
      <c r="AH124" s="14">
        <v>0.15908943280441301</v>
      </c>
      <c r="AI124" s="14">
        <v>0.20436429836793299</v>
      </c>
      <c r="AJ124" s="14">
        <v>0.175816897068231</v>
      </c>
      <c r="AK124" s="14">
        <v>0.12535124111200999</v>
      </c>
      <c r="AL124" s="14"/>
      <c r="AM124" s="14">
        <v>0.171889417259565</v>
      </c>
      <c r="AN124" s="14">
        <v>0.181666684394857</v>
      </c>
      <c r="AO124" s="14">
        <v>0.16621937038994</v>
      </c>
      <c r="AP124" s="14">
        <v>0.186993575149459</v>
      </c>
      <c r="AQ124" s="14"/>
      <c r="AR124" s="14">
        <v>0.18994118205941601</v>
      </c>
      <c r="AS124" s="14">
        <v>0.18380511435616101</v>
      </c>
      <c r="AT124" s="14">
        <v>0.12197998282333999</v>
      </c>
      <c r="AU124" s="14">
        <v>0.12717118480974399</v>
      </c>
      <c r="AV124" s="14"/>
      <c r="AW124" s="14">
        <v>0.22467587387641599</v>
      </c>
      <c r="AX124" s="14">
        <v>0.24214139864422299</v>
      </c>
      <c r="AY124" s="14">
        <v>0.110993489759832</v>
      </c>
      <c r="AZ124" s="14">
        <v>1.8166200024815199E-2</v>
      </c>
      <c r="BA124" s="14"/>
      <c r="BB124" s="14">
        <v>7.5967443898491901E-2</v>
      </c>
      <c r="BC124" s="14">
        <v>4.8015009478519201E-2</v>
      </c>
      <c r="BD124" s="14">
        <v>0.16686984066956301</v>
      </c>
      <c r="BE124" s="14"/>
      <c r="BF124" s="14">
        <v>0.17695591805323599</v>
      </c>
      <c r="BG124" s="14">
        <v>0.20344191925404301</v>
      </c>
      <c r="BH124" s="14">
        <v>0.17054572096179599</v>
      </c>
      <c r="BI124" s="14"/>
      <c r="BJ124" s="14">
        <v>0.18192500752316401</v>
      </c>
      <c r="BK124" s="14">
        <v>0.18098707138675699</v>
      </c>
      <c r="BL124" s="14">
        <v>0.147474622627212</v>
      </c>
      <c r="BM124" s="14"/>
      <c r="BN124" s="14">
        <v>0.17228873934715799</v>
      </c>
      <c r="BO124" s="14">
        <v>0.179941238890787</v>
      </c>
      <c r="BP124" s="14">
        <v>0.167407613036059</v>
      </c>
      <c r="BQ124" s="14">
        <v>0.123231207178608</v>
      </c>
      <c r="BR124" s="14">
        <v>0.228887654116328</v>
      </c>
      <c r="BS124" s="14">
        <v>0.17952774510543401</v>
      </c>
      <c r="BT124" s="14">
        <v>0.116621438955513</v>
      </c>
      <c r="BU124" s="14">
        <v>0.186282645031217</v>
      </c>
      <c r="BV124" s="14"/>
      <c r="BW124" s="14">
        <v>0.19739360557138899</v>
      </c>
      <c r="BX124" s="14">
        <v>0.16714028582010901</v>
      </c>
      <c r="BY124" s="14"/>
      <c r="BZ124" s="14">
        <v>0.18049426048873499</v>
      </c>
      <c r="CA124" s="14">
        <v>0.18386673115117799</v>
      </c>
      <c r="CB124" s="14"/>
      <c r="CC124" s="14">
        <v>0.196764821505506</v>
      </c>
      <c r="CD124" s="14">
        <v>0.16570877618385399</v>
      </c>
    </row>
    <row r="125" spans="2:82" x14ac:dyDescent="0.25">
      <c r="B125" t="s">
        <v>162</v>
      </c>
      <c r="C125" s="14">
        <v>0.20823756437663599</v>
      </c>
      <c r="D125" s="14">
        <v>0.16352849949916601</v>
      </c>
      <c r="E125" s="14">
        <v>0.25315466977148399</v>
      </c>
      <c r="F125" s="14"/>
      <c r="G125" s="14">
        <v>0.23157184138244899</v>
      </c>
      <c r="H125" s="14">
        <v>0.21556328624542001</v>
      </c>
      <c r="I125" s="14">
        <v>0.146840916630258</v>
      </c>
      <c r="J125" s="14"/>
      <c r="K125" s="14">
        <v>0.11042556435687299</v>
      </c>
      <c r="L125" s="14">
        <v>0.206461913895606</v>
      </c>
      <c r="M125" s="14">
        <v>0.233893289340664</v>
      </c>
      <c r="N125" s="14">
        <v>0.34801970535438398</v>
      </c>
      <c r="O125" s="14"/>
      <c r="P125" s="14">
        <v>0.19231494319796799</v>
      </c>
      <c r="Q125" s="14">
        <v>0.215676685278827</v>
      </c>
      <c r="R125" s="14">
        <v>0.200122717958261</v>
      </c>
      <c r="S125" s="14">
        <v>0.19897107954503301</v>
      </c>
      <c r="T125" s="14">
        <v>0.24175440196322401</v>
      </c>
      <c r="U125" s="14"/>
      <c r="V125" s="14">
        <v>0.170278085048956</v>
      </c>
      <c r="W125" s="14">
        <v>0.20923233413513301</v>
      </c>
      <c r="X125" s="14">
        <v>0.329294556341235</v>
      </c>
      <c r="Y125" s="14"/>
      <c r="Z125" s="14">
        <v>0.21779603705848399</v>
      </c>
      <c r="AA125" s="14">
        <v>0.19994416261554299</v>
      </c>
      <c r="AB125" s="14"/>
      <c r="AC125" s="14">
        <v>0.39770474724336902</v>
      </c>
      <c r="AD125" s="14">
        <v>0.32171548029610197</v>
      </c>
      <c r="AE125" s="14">
        <v>0.19648792537180401</v>
      </c>
      <c r="AF125" s="14">
        <v>9.9320367388259695E-2</v>
      </c>
      <c r="AG125" s="14"/>
      <c r="AH125" s="14">
        <v>0.37370850048945298</v>
      </c>
      <c r="AI125" s="14">
        <v>0.254124097451978</v>
      </c>
      <c r="AJ125" s="14">
        <v>0.15484085766660999</v>
      </c>
      <c r="AK125" s="14">
        <v>4.4865753627980301E-2</v>
      </c>
      <c r="AL125" s="14"/>
      <c r="AM125" s="14">
        <v>0.225951159331471</v>
      </c>
      <c r="AN125" s="14">
        <v>0.221298534441904</v>
      </c>
      <c r="AO125" s="14">
        <v>0.17946857690867199</v>
      </c>
      <c r="AP125" s="14">
        <v>0.16263237219035701</v>
      </c>
      <c r="AQ125" s="14"/>
      <c r="AR125" s="14">
        <v>0.25675857067969199</v>
      </c>
      <c r="AS125" s="14">
        <v>0.14295970649843401</v>
      </c>
      <c r="AT125" s="14">
        <v>7.9385751637806201E-2</v>
      </c>
      <c r="AU125" s="14">
        <v>0.16193193185523899</v>
      </c>
      <c r="AV125" s="14"/>
      <c r="AW125" s="14">
        <v>0.48041383743398303</v>
      </c>
      <c r="AX125" s="14">
        <v>0.22269627024746799</v>
      </c>
      <c r="AY125" s="14">
        <v>5.6097102416411998E-2</v>
      </c>
      <c r="AZ125" s="14">
        <v>2.7798648321229701E-2</v>
      </c>
      <c r="BA125" s="14"/>
      <c r="BB125" s="14">
        <v>6.07188186498119E-2</v>
      </c>
      <c r="BC125" s="14">
        <v>2.6257627674929802E-2</v>
      </c>
      <c r="BD125" s="14">
        <v>0.55482764840396603</v>
      </c>
      <c r="BE125" s="14"/>
      <c r="BF125" s="14">
        <v>0.134371028138462</v>
      </c>
      <c r="BG125" s="14">
        <v>0.27068658696877901</v>
      </c>
      <c r="BH125" s="14">
        <v>0.26165607297834398</v>
      </c>
      <c r="BI125" s="14"/>
      <c r="BJ125" s="14">
        <v>0.180605155785101</v>
      </c>
      <c r="BK125" s="14">
        <v>0.18234220734401299</v>
      </c>
      <c r="BL125" s="14">
        <v>0.21205565174761501</v>
      </c>
      <c r="BM125" s="14"/>
      <c r="BN125" s="14">
        <v>0.257639165542773</v>
      </c>
      <c r="BO125" s="14">
        <v>0.19493911454570501</v>
      </c>
      <c r="BP125" s="14">
        <v>0.103814722056374</v>
      </c>
      <c r="BQ125" s="14">
        <v>0.172544271793487</v>
      </c>
      <c r="BR125" s="14">
        <v>0.173611121524885</v>
      </c>
      <c r="BS125" s="14">
        <v>0.188556192833471</v>
      </c>
      <c r="BT125" s="14">
        <v>0.22563338101865399</v>
      </c>
      <c r="BU125" s="14">
        <v>0.216257360011364</v>
      </c>
      <c r="BV125" s="14"/>
      <c r="BW125" s="14">
        <v>0.223131172312554</v>
      </c>
      <c r="BX125" s="14">
        <v>0.19611821067206101</v>
      </c>
      <c r="BY125" s="14"/>
      <c r="BZ125" s="14">
        <v>0.20628005477422001</v>
      </c>
      <c r="CA125" s="14">
        <v>0.179461826271995</v>
      </c>
      <c r="CB125" s="14"/>
      <c r="CC125" s="14">
        <v>0.242592971368638</v>
      </c>
      <c r="CD125" s="14">
        <v>0.14547266817899099</v>
      </c>
    </row>
    <row r="126" spans="2:82" x14ac:dyDescent="0.25">
      <c r="B126" t="s">
        <v>163</v>
      </c>
      <c r="C126" s="14">
        <v>1.94719470906701E-2</v>
      </c>
      <c r="D126" s="14">
        <v>1.8033217595154898E-2</v>
      </c>
      <c r="E126" s="14">
        <v>2.0930130137849199E-2</v>
      </c>
      <c r="F126" s="14"/>
      <c r="G126" s="14">
        <v>2.48399540074071E-2</v>
      </c>
      <c r="H126" s="14">
        <v>1.6492946474359501E-2</v>
      </c>
      <c r="I126" s="14">
        <v>1.46879619740664E-2</v>
      </c>
      <c r="J126" s="14"/>
      <c r="K126" s="14">
        <v>1.1709576380900401E-2</v>
      </c>
      <c r="L126" s="14">
        <v>2.1292915621723502E-2</v>
      </c>
      <c r="M126" s="14">
        <v>1.9131875968492699E-2</v>
      </c>
      <c r="N126" s="14">
        <v>3.0759963592804199E-2</v>
      </c>
      <c r="O126" s="14"/>
      <c r="P126" s="14">
        <v>1.80297831419063E-2</v>
      </c>
      <c r="Q126" s="14">
        <v>2.1811301797221599E-2</v>
      </c>
      <c r="R126" s="14">
        <v>1.72179981443717E-2</v>
      </c>
      <c r="S126" s="14">
        <v>2.15252272391891E-2</v>
      </c>
      <c r="T126" s="14">
        <v>1.7882093303237302E-2</v>
      </c>
      <c r="U126" s="14"/>
      <c r="V126" s="14">
        <v>1.2331147053736001E-2</v>
      </c>
      <c r="W126" s="14">
        <v>2.1705679838094901E-2</v>
      </c>
      <c r="X126" s="14">
        <v>4.0013933157187903E-2</v>
      </c>
      <c r="Y126" s="14"/>
      <c r="Z126" s="14">
        <v>2.3616851220710298E-2</v>
      </c>
      <c r="AA126" s="14">
        <v>1.5875624084284199E-2</v>
      </c>
      <c r="AB126" s="14"/>
      <c r="AC126" s="14">
        <v>3.3684818520555201E-2</v>
      </c>
      <c r="AD126" s="14">
        <v>2.7135143924283199E-2</v>
      </c>
      <c r="AE126" s="14">
        <v>1.5980660991680998E-2</v>
      </c>
      <c r="AF126" s="14">
        <v>1.0431024946536201E-2</v>
      </c>
      <c r="AG126" s="14"/>
      <c r="AH126" s="14">
        <v>3.7146785127696001E-2</v>
      </c>
      <c r="AI126" s="14">
        <v>2.1928440468166902E-2</v>
      </c>
      <c r="AJ126" s="14">
        <v>1.12940949522779E-2</v>
      </c>
      <c r="AK126" s="14">
        <v>1.0501176850433299E-2</v>
      </c>
      <c r="AL126" s="14"/>
      <c r="AM126" s="14">
        <v>1.7711998101439599E-2</v>
      </c>
      <c r="AN126" s="14">
        <v>1.3275373754733999E-2</v>
      </c>
      <c r="AO126" s="14">
        <v>6.4308801733360703E-3</v>
      </c>
      <c r="AP126" s="14">
        <v>1.64036792468518E-2</v>
      </c>
      <c r="AQ126" s="14"/>
      <c r="AR126" s="14">
        <v>1.56916746483283E-2</v>
      </c>
      <c r="AS126" s="14">
        <v>1.13680555108478E-2</v>
      </c>
      <c r="AT126" s="14">
        <v>2.4597145141167301E-2</v>
      </c>
      <c r="AU126" s="14">
        <v>1.1388664940717001E-2</v>
      </c>
      <c r="AV126" s="14"/>
      <c r="AW126" s="14">
        <v>1.6618882478615898E-2</v>
      </c>
      <c r="AX126" s="14">
        <v>2.9596869160950799E-2</v>
      </c>
      <c r="AY126" s="14">
        <v>1.29267486678136E-2</v>
      </c>
      <c r="AZ126" s="14">
        <v>0</v>
      </c>
      <c r="BA126" s="14"/>
      <c r="BB126" s="14">
        <v>2.8810414833259999E-3</v>
      </c>
      <c r="BC126" s="14">
        <v>1.0492328342300799E-2</v>
      </c>
      <c r="BD126" s="14">
        <v>4.6514367145227699E-2</v>
      </c>
      <c r="BE126" s="14"/>
      <c r="BF126" s="14">
        <v>1.39000465108598E-2</v>
      </c>
      <c r="BG126" s="14">
        <v>1.8472529626343801E-2</v>
      </c>
      <c r="BH126" s="14">
        <v>1.73458785802783E-2</v>
      </c>
      <c r="BI126" s="14"/>
      <c r="BJ126" s="14">
        <v>1.40422356404152E-2</v>
      </c>
      <c r="BK126" s="14">
        <v>1.69057884428747E-2</v>
      </c>
      <c r="BL126" s="14">
        <v>2.4724426763258402E-2</v>
      </c>
      <c r="BM126" s="14"/>
      <c r="BN126" s="14">
        <v>2.1078329289310999E-2</v>
      </c>
      <c r="BO126" s="14">
        <v>1.1637374151317799E-2</v>
      </c>
      <c r="BP126" s="14">
        <v>0</v>
      </c>
      <c r="BQ126" s="14">
        <v>3.7808121650472197E-2</v>
      </c>
      <c r="BR126" s="14">
        <v>4.2111030616615603E-3</v>
      </c>
      <c r="BS126" s="14">
        <v>2.6526768341627299E-2</v>
      </c>
      <c r="BT126" s="14">
        <v>1.8060694232298499E-2</v>
      </c>
      <c r="BU126" s="14">
        <v>1.1812837323029899E-2</v>
      </c>
      <c r="BV126" s="14"/>
      <c r="BW126" s="14">
        <v>1.8957814752385199E-2</v>
      </c>
      <c r="BX126" s="14">
        <v>1.9890311242959102E-2</v>
      </c>
      <c r="BY126" s="14"/>
      <c r="BZ126" s="14">
        <v>1.7768261601714099E-2</v>
      </c>
      <c r="CA126" s="14">
        <v>1.10637375135616E-2</v>
      </c>
      <c r="CB126" s="14"/>
      <c r="CC126" s="14">
        <v>1.5668379580394302E-2</v>
      </c>
      <c r="CD126" s="14">
        <v>1.46002914178929E-2</v>
      </c>
    </row>
    <row r="127" spans="2:82" x14ac:dyDescent="0.25">
      <c r="B127" t="s">
        <v>164</v>
      </c>
      <c r="C127" s="14">
        <v>0.36142144943867799</v>
      </c>
      <c r="D127" s="14">
        <v>0.41430565730023</v>
      </c>
      <c r="E127" s="14">
        <v>0.308575720519496</v>
      </c>
      <c r="F127" s="14"/>
      <c r="G127" s="14">
        <v>0.30606561236658902</v>
      </c>
      <c r="H127" s="14">
        <v>0.37563884824559302</v>
      </c>
      <c r="I127" s="14">
        <v>0.443801172064689</v>
      </c>
      <c r="J127" s="14"/>
      <c r="K127" s="14">
        <v>0.50152454619925002</v>
      </c>
      <c r="L127" s="14">
        <v>0.32772159394753098</v>
      </c>
      <c r="M127" s="14">
        <v>0.32024986656264798</v>
      </c>
      <c r="N127" s="14">
        <v>0.20711062510688499</v>
      </c>
      <c r="O127" s="14"/>
      <c r="P127" s="14">
        <v>0.33938883401157499</v>
      </c>
      <c r="Q127" s="14">
        <v>0.36489768589468902</v>
      </c>
      <c r="R127" s="14">
        <v>0.39769993983374902</v>
      </c>
      <c r="S127" s="14">
        <v>0.38073888280326401</v>
      </c>
      <c r="T127" s="14">
        <v>0.29312993731537901</v>
      </c>
      <c r="U127" s="14"/>
      <c r="V127" s="14">
        <v>0.409996193196627</v>
      </c>
      <c r="W127" s="14">
        <v>0.36131656076437302</v>
      </c>
      <c r="X127" s="14">
        <v>0.20523799623512101</v>
      </c>
      <c r="Y127" s="14"/>
      <c r="Z127" s="14">
        <v>0.36900383356191102</v>
      </c>
      <c r="AA127" s="14">
        <v>0.35484259945563301</v>
      </c>
      <c r="AB127" s="14"/>
      <c r="AC127" s="14">
        <v>0.198947968506066</v>
      </c>
      <c r="AD127" s="14">
        <v>0.22942188528288401</v>
      </c>
      <c r="AE127" s="14">
        <v>0.34219361552654198</v>
      </c>
      <c r="AF127" s="14">
        <v>0.53257529719324903</v>
      </c>
      <c r="AG127" s="14"/>
      <c r="AH127" s="14">
        <v>0.20218466498377499</v>
      </c>
      <c r="AI127" s="14">
        <v>0.27312317856231</v>
      </c>
      <c r="AJ127" s="14">
        <v>0.44670072743657102</v>
      </c>
      <c r="AK127" s="14">
        <v>0.62019805585475896</v>
      </c>
      <c r="AL127" s="14"/>
      <c r="AM127" s="14">
        <v>0.359401637029579</v>
      </c>
      <c r="AN127" s="14">
        <v>0.33572339923880001</v>
      </c>
      <c r="AO127" s="14">
        <v>0.41143451868172198</v>
      </c>
      <c r="AP127" s="14">
        <v>0.41882866906669203</v>
      </c>
      <c r="AQ127" s="14"/>
      <c r="AR127" s="14">
        <v>0.27870613844765302</v>
      </c>
      <c r="AS127" s="14">
        <v>0.446226138528105</v>
      </c>
      <c r="AT127" s="14">
        <v>0.53498865825947195</v>
      </c>
      <c r="AU127" s="14">
        <v>0.48561729512184998</v>
      </c>
      <c r="AV127" s="14"/>
      <c r="AW127" s="14">
        <v>9.7377934661121698E-2</v>
      </c>
      <c r="AX127" s="14">
        <v>0.24981123276521999</v>
      </c>
      <c r="AY127" s="14">
        <v>0.57544048459163999</v>
      </c>
      <c r="AZ127" s="14">
        <v>0.80841581829979503</v>
      </c>
      <c r="BA127" s="14"/>
      <c r="BB127" s="14">
        <v>0.69199564568711103</v>
      </c>
      <c r="BC127" s="14">
        <v>0.65868100281424002</v>
      </c>
      <c r="BD127" s="14">
        <v>5.5205970567952199E-2</v>
      </c>
      <c r="BE127" s="14"/>
      <c r="BF127" s="14">
        <v>0.45523480459673199</v>
      </c>
      <c r="BG127" s="14">
        <v>0.254088431064319</v>
      </c>
      <c r="BH127" s="14">
        <v>0.31827755074108699</v>
      </c>
      <c r="BI127" s="14"/>
      <c r="BJ127" s="14">
        <v>0.38969463749797201</v>
      </c>
      <c r="BK127" s="14">
        <v>0.39167969282189802</v>
      </c>
      <c r="BL127" s="14">
        <v>0.379957495756163</v>
      </c>
      <c r="BM127" s="14"/>
      <c r="BN127" s="14">
        <v>0.284754186335059</v>
      </c>
      <c r="BO127" s="14">
        <v>0.39923275802654301</v>
      </c>
      <c r="BP127" s="14">
        <v>0.42593929107499701</v>
      </c>
      <c r="BQ127" s="14">
        <v>0.50611676041922105</v>
      </c>
      <c r="BR127" s="14">
        <v>0.38847180239568502</v>
      </c>
      <c r="BS127" s="14">
        <v>0.38263411963979199</v>
      </c>
      <c r="BT127" s="14">
        <v>0.36044811367371599</v>
      </c>
      <c r="BU127" s="14">
        <v>0.40924570668529597</v>
      </c>
      <c r="BV127" s="14"/>
      <c r="BW127" s="14">
        <v>0.34289872194913801</v>
      </c>
      <c r="BX127" s="14">
        <v>0.37649392126585801</v>
      </c>
      <c r="BY127" s="14"/>
      <c r="BZ127" s="14">
        <v>0.36998407754843898</v>
      </c>
      <c r="CA127" s="14">
        <v>0.39545839233645302</v>
      </c>
      <c r="CB127" s="14"/>
      <c r="CC127" s="14">
        <v>0.31382254908391299</v>
      </c>
      <c r="CD127" s="14">
        <v>0.45107142542577999</v>
      </c>
    </row>
    <row r="128" spans="2:82" x14ac:dyDescent="0.25">
      <c r="B128" t="s">
        <v>165</v>
      </c>
      <c r="C128" s="14">
        <v>0.38895098918398502</v>
      </c>
      <c r="D128" s="14">
        <v>0.33506601783892798</v>
      </c>
      <c r="E128" s="14">
        <v>0.442885118466737</v>
      </c>
      <c r="F128" s="14"/>
      <c r="G128" s="14">
        <v>0.439638967313146</v>
      </c>
      <c r="H128" s="14">
        <v>0.38193804787723601</v>
      </c>
      <c r="I128" s="14">
        <v>0.30149172794710299</v>
      </c>
      <c r="J128" s="14"/>
      <c r="K128" s="14">
        <v>0.26321029569035598</v>
      </c>
      <c r="L128" s="14">
        <v>0.41695303027753899</v>
      </c>
      <c r="M128" s="14">
        <v>0.41154942711417097</v>
      </c>
      <c r="N128" s="14">
        <v>0.54229011460447896</v>
      </c>
      <c r="O128" s="14"/>
      <c r="P128" s="14">
        <v>0.353063198637529</v>
      </c>
      <c r="Q128" s="14">
        <v>0.39410145784431</v>
      </c>
      <c r="R128" s="14">
        <v>0.391095701500352</v>
      </c>
      <c r="S128" s="14">
        <v>0.356158480451987</v>
      </c>
      <c r="T128" s="14">
        <v>0.46882760568506199</v>
      </c>
      <c r="U128" s="14"/>
      <c r="V128" s="14">
        <v>0.35123372675022602</v>
      </c>
      <c r="W128" s="14">
        <v>0.36706612813234502</v>
      </c>
      <c r="X128" s="14">
        <v>0.53416766476413802</v>
      </c>
      <c r="Y128" s="14"/>
      <c r="Z128" s="14">
        <v>0.40924255325910303</v>
      </c>
      <c r="AA128" s="14">
        <v>0.37134502860457902</v>
      </c>
      <c r="AB128" s="14"/>
      <c r="AC128" s="14">
        <v>0.56765550652395802</v>
      </c>
      <c r="AD128" s="14">
        <v>0.51368222946323405</v>
      </c>
      <c r="AE128" s="14">
        <v>0.39979986876591</v>
      </c>
      <c r="AF128" s="14">
        <v>0.25051987807716802</v>
      </c>
      <c r="AG128" s="14"/>
      <c r="AH128" s="14">
        <v>0.53279793329386604</v>
      </c>
      <c r="AI128" s="14">
        <v>0.45848839581991102</v>
      </c>
      <c r="AJ128" s="14">
        <v>0.33065775473484099</v>
      </c>
      <c r="AK128" s="14">
        <v>0.17021699473999</v>
      </c>
      <c r="AL128" s="14"/>
      <c r="AM128" s="14">
        <v>0.397840576591036</v>
      </c>
      <c r="AN128" s="14">
        <v>0.40296521883676101</v>
      </c>
      <c r="AO128" s="14">
        <v>0.34568794729861202</v>
      </c>
      <c r="AP128" s="14">
        <v>0.349625947339816</v>
      </c>
      <c r="AQ128" s="14"/>
      <c r="AR128" s="14">
        <v>0.446699752739108</v>
      </c>
      <c r="AS128" s="14">
        <v>0.32676482085459502</v>
      </c>
      <c r="AT128" s="14">
        <v>0.201365734461146</v>
      </c>
      <c r="AU128" s="14">
        <v>0.28910311666498301</v>
      </c>
      <c r="AV128" s="14"/>
      <c r="AW128" s="14">
        <v>0.70508971131039999</v>
      </c>
      <c r="AX128" s="14">
        <v>0.46483766889169098</v>
      </c>
      <c r="AY128" s="14">
        <v>0.167090592176244</v>
      </c>
      <c r="AZ128" s="14">
        <v>4.5964848346044897E-2</v>
      </c>
      <c r="BA128" s="14"/>
      <c r="BB128" s="14">
        <v>0.13668626254830399</v>
      </c>
      <c r="BC128" s="14">
        <v>7.4272637153449006E-2</v>
      </c>
      <c r="BD128" s="14">
        <v>0.72169748907352904</v>
      </c>
      <c r="BE128" s="14"/>
      <c r="BF128" s="14">
        <v>0.31132694619169798</v>
      </c>
      <c r="BG128" s="14">
        <v>0.47412850622282099</v>
      </c>
      <c r="BH128" s="14">
        <v>0.43220179394013902</v>
      </c>
      <c r="BI128" s="14"/>
      <c r="BJ128" s="14">
        <v>0.36253016330826598</v>
      </c>
      <c r="BK128" s="14">
        <v>0.36332927873077098</v>
      </c>
      <c r="BL128" s="14">
        <v>0.35953027437482699</v>
      </c>
      <c r="BM128" s="14"/>
      <c r="BN128" s="14">
        <v>0.42992790488992999</v>
      </c>
      <c r="BO128" s="14">
        <v>0.37488035343649301</v>
      </c>
      <c r="BP128" s="14">
        <v>0.27122233509243299</v>
      </c>
      <c r="BQ128" s="14">
        <v>0.295775478972095</v>
      </c>
      <c r="BR128" s="14">
        <v>0.402498775641213</v>
      </c>
      <c r="BS128" s="14">
        <v>0.36808393793890498</v>
      </c>
      <c r="BT128" s="14">
        <v>0.34225481997416701</v>
      </c>
      <c r="BU128" s="14">
        <v>0.40254000504258203</v>
      </c>
      <c r="BV128" s="14"/>
      <c r="BW128" s="14">
        <v>0.42052477788394299</v>
      </c>
      <c r="BX128" s="14">
        <v>0.36325849649217001</v>
      </c>
      <c r="BY128" s="14"/>
      <c r="BZ128" s="14">
        <v>0.38677431526295503</v>
      </c>
      <c r="CA128" s="14">
        <v>0.36332855742317299</v>
      </c>
      <c r="CB128" s="14"/>
      <c r="CC128" s="14">
        <v>0.439357792874144</v>
      </c>
      <c r="CD128" s="14">
        <v>0.31118144436284501</v>
      </c>
    </row>
    <row r="129" spans="2:82" x14ac:dyDescent="0.25">
      <c r="B129" t="s">
        <v>166</v>
      </c>
      <c r="C129" s="14">
        <v>-2.7529539745307099E-2</v>
      </c>
      <c r="D129" s="14">
        <v>7.9239639461301206E-2</v>
      </c>
      <c r="E129" s="14">
        <v>-0.13430939794724001</v>
      </c>
      <c r="F129" s="14"/>
      <c r="G129" s="14">
        <v>-0.133573354946557</v>
      </c>
      <c r="H129" s="14">
        <v>-6.2991996316437097E-3</v>
      </c>
      <c r="I129" s="14">
        <v>0.142309444117586</v>
      </c>
      <c r="J129" s="14"/>
      <c r="K129" s="14">
        <v>0.23831425050889399</v>
      </c>
      <c r="L129" s="14">
        <v>-8.9231436330008601E-2</v>
      </c>
      <c r="M129" s="14">
        <v>-9.1299560551522399E-2</v>
      </c>
      <c r="N129" s="14">
        <v>-0.33517948949759402</v>
      </c>
      <c r="O129" s="14"/>
      <c r="P129" s="14">
        <v>-1.36743646259542E-2</v>
      </c>
      <c r="Q129" s="14">
        <v>-2.9203771949621499E-2</v>
      </c>
      <c r="R129" s="14">
        <v>6.6042383333976299E-3</v>
      </c>
      <c r="S129" s="14">
        <v>2.4580402351277501E-2</v>
      </c>
      <c r="T129" s="14">
        <v>-0.17569766836968301</v>
      </c>
      <c r="U129" s="14"/>
      <c r="V129" s="14">
        <v>5.87624664464007E-2</v>
      </c>
      <c r="W129" s="14">
        <v>-5.74956736797139E-3</v>
      </c>
      <c r="X129" s="14">
        <v>-0.32892966852901701</v>
      </c>
      <c r="Y129" s="14"/>
      <c r="Z129" s="14">
        <v>-4.0238719697192803E-2</v>
      </c>
      <c r="AA129" s="14">
        <v>-1.65024291489465E-2</v>
      </c>
      <c r="AB129" s="14"/>
      <c r="AC129" s="14">
        <v>-0.36870753801789202</v>
      </c>
      <c r="AD129" s="14">
        <v>-0.28426034418035001</v>
      </c>
      <c r="AE129" s="14">
        <v>-5.7606253239368799E-2</v>
      </c>
      <c r="AF129" s="14">
        <v>0.28205541911608001</v>
      </c>
      <c r="AG129" s="14"/>
      <c r="AH129" s="14">
        <v>-0.33061326831009102</v>
      </c>
      <c r="AI129" s="14">
        <v>-0.18536521725760099</v>
      </c>
      <c r="AJ129" s="14">
        <v>0.11604297270173</v>
      </c>
      <c r="AK129" s="14">
        <v>0.44998106111476799</v>
      </c>
      <c r="AL129" s="14"/>
      <c r="AM129" s="14">
        <v>-3.8438939561456803E-2</v>
      </c>
      <c r="AN129" s="14">
        <v>-6.7241819597961397E-2</v>
      </c>
      <c r="AO129" s="14">
        <v>6.5746571383109395E-2</v>
      </c>
      <c r="AP129" s="14">
        <v>6.9202721726875902E-2</v>
      </c>
      <c r="AQ129" s="14"/>
      <c r="AR129" s="14">
        <v>-0.16799361429145601</v>
      </c>
      <c r="AS129" s="14">
        <v>0.11946131767351</v>
      </c>
      <c r="AT129" s="14">
        <v>0.33362292379832598</v>
      </c>
      <c r="AU129" s="14">
        <v>0.196514178456867</v>
      </c>
      <c r="AV129" s="14"/>
      <c r="AW129" s="14">
        <v>-0.607711776649278</v>
      </c>
      <c r="AX129" s="14">
        <v>-0.21502643612647099</v>
      </c>
      <c r="AY129" s="14">
        <v>0.40834989241539599</v>
      </c>
      <c r="AZ129" s="14">
        <v>0.76245096995374995</v>
      </c>
      <c r="BA129" s="14"/>
      <c r="BB129" s="14">
        <v>0.55530938313880696</v>
      </c>
      <c r="BC129" s="14">
        <v>0.58440836566079102</v>
      </c>
      <c r="BD129" s="14">
        <v>-0.66649151850557697</v>
      </c>
      <c r="BE129" s="14"/>
      <c r="BF129" s="14">
        <v>0.14390785840503401</v>
      </c>
      <c r="BG129" s="14">
        <v>-0.22004007515850199</v>
      </c>
      <c r="BH129" s="14">
        <v>-0.11392424319905201</v>
      </c>
      <c r="BI129" s="14"/>
      <c r="BJ129" s="14">
        <v>2.7164474189706099E-2</v>
      </c>
      <c r="BK129" s="14">
        <v>2.83504140911277E-2</v>
      </c>
      <c r="BL129" s="14">
        <v>2.0427221381335799E-2</v>
      </c>
      <c r="BM129" s="14"/>
      <c r="BN129" s="14">
        <v>-0.14517371855487099</v>
      </c>
      <c r="BO129" s="14">
        <v>2.43524045900507E-2</v>
      </c>
      <c r="BP129" s="14">
        <v>0.15471695598256299</v>
      </c>
      <c r="BQ129" s="14">
        <v>0.21034128144712699</v>
      </c>
      <c r="BR129" s="14">
        <v>-1.40269732455274E-2</v>
      </c>
      <c r="BS129" s="14">
        <v>1.45501817008862E-2</v>
      </c>
      <c r="BT129" s="14">
        <v>1.8193293699549199E-2</v>
      </c>
      <c r="BU129" s="14">
        <v>6.7057016427145002E-3</v>
      </c>
      <c r="BV129" s="14"/>
      <c r="BW129" s="14">
        <v>-7.7626055934805094E-2</v>
      </c>
      <c r="BX129" s="14">
        <v>1.3235424773688101E-2</v>
      </c>
      <c r="BY129" s="14"/>
      <c r="BZ129" s="14">
        <v>-1.6790237714516699E-2</v>
      </c>
      <c r="CA129" s="14">
        <v>3.2129834913279899E-2</v>
      </c>
      <c r="CB129" s="14"/>
      <c r="CC129" s="14">
        <v>-0.12553524379023201</v>
      </c>
      <c r="CD129" s="14">
        <v>0.13988998106293499</v>
      </c>
    </row>
    <row r="130" spans="2:82" x14ac:dyDescent="0.2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row>
    <row r="131" spans="2:82" x14ac:dyDescent="0.25">
      <c r="B131" s="6" t="s">
        <v>170</v>
      </c>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row>
    <row r="132" spans="2:82" x14ac:dyDescent="0.25">
      <c r="B132" s="24" t="s">
        <v>107</v>
      </c>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row>
    <row r="133" spans="2:82" x14ac:dyDescent="0.25">
      <c r="B133" t="s">
        <v>158</v>
      </c>
      <c r="C133" s="14">
        <v>0.135470176392608</v>
      </c>
      <c r="D133" s="14">
        <v>0.108929835840276</v>
      </c>
      <c r="E133" s="14">
        <v>0.16214585895919501</v>
      </c>
      <c r="F133" s="14"/>
      <c r="G133" s="14">
        <v>0.14616708778158699</v>
      </c>
      <c r="H133" s="14">
        <v>0.128735562932971</v>
      </c>
      <c r="I133" s="14">
        <v>0.1275356747891</v>
      </c>
      <c r="J133" s="14"/>
      <c r="K133" s="14">
        <v>9.2880988399143202E-2</v>
      </c>
      <c r="L133" s="14">
        <v>0.135230313881677</v>
      </c>
      <c r="M133" s="14">
        <v>0.146027795086726</v>
      </c>
      <c r="N133" s="14">
        <v>0.193765540361934</v>
      </c>
      <c r="O133" s="14"/>
      <c r="P133" s="14">
        <v>0.113810008293295</v>
      </c>
      <c r="Q133" s="14">
        <v>0.13735361650647299</v>
      </c>
      <c r="R133" s="14">
        <v>0.14780284240682501</v>
      </c>
      <c r="S133" s="14">
        <v>0.11919509213665801</v>
      </c>
      <c r="T133" s="14">
        <v>0.16368225216158799</v>
      </c>
      <c r="U133" s="14"/>
      <c r="V133" s="14">
        <v>0.10900667618412301</v>
      </c>
      <c r="W133" s="14">
        <v>0.119089832612325</v>
      </c>
      <c r="X133" s="14">
        <v>0.23847590557107601</v>
      </c>
      <c r="Y133" s="14"/>
      <c r="Z133" s="14">
        <v>0.15505104383458701</v>
      </c>
      <c r="AA133" s="14">
        <v>0.11848085122191999</v>
      </c>
      <c r="AB133" s="14"/>
      <c r="AC133" s="14">
        <v>0.23187964892942101</v>
      </c>
      <c r="AD133" s="14">
        <v>0.18868521177874401</v>
      </c>
      <c r="AE133" s="14">
        <v>0.125914825483357</v>
      </c>
      <c r="AF133" s="14">
        <v>7.5585113508353896E-2</v>
      </c>
      <c r="AG133" s="14"/>
      <c r="AH133" s="14">
        <v>0.17099309315130101</v>
      </c>
      <c r="AI133" s="14">
        <v>0.16435766238114499</v>
      </c>
      <c r="AJ133" s="14">
        <v>9.2625342822304904E-2</v>
      </c>
      <c r="AK133" s="14">
        <v>6.6004145100404199E-2</v>
      </c>
      <c r="AL133" s="14"/>
      <c r="AM133" s="14">
        <v>0.12743224706432299</v>
      </c>
      <c r="AN133" s="14">
        <v>0.11245017515542099</v>
      </c>
      <c r="AO133" s="14">
        <v>0.114562226438068</v>
      </c>
      <c r="AP133" s="14">
        <v>0.11708166087842101</v>
      </c>
      <c r="AQ133" s="14"/>
      <c r="AR133" s="14">
        <v>0.15175082407131699</v>
      </c>
      <c r="AS133" s="14">
        <v>9.0922339738234298E-2</v>
      </c>
      <c r="AT133" s="14">
        <v>9.1185481942947094E-2</v>
      </c>
      <c r="AU133" s="14">
        <v>0.114985042040923</v>
      </c>
      <c r="AV133" s="14"/>
      <c r="AW133" s="14">
        <v>0.312747657822875</v>
      </c>
      <c r="AX133" s="14">
        <v>0.13372515356070999</v>
      </c>
      <c r="AY133" s="14">
        <v>4.0123090754710197E-2</v>
      </c>
      <c r="AZ133" s="14">
        <v>7.3525200675239502E-2</v>
      </c>
      <c r="BA133" s="14"/>
      <c r="BB133" s="14">
        <v>9.0219556956228103E-2</v>
      </c>
      <c r="BC133" s="14">
        <v>4.2449958535370397E-2</v>
      </c>
      <c r="BD133" s="14">
        <v>0.249818095188201</v>
      </c>
      <c r="BE133" s="14"/>
      <c r="BF133" s="14">
        <v>9.4069096979816094E-2</v>
      </c>
      <c r="BG133" s="14">
        <v>0.159053148113841</v>
      </c>
      <c r="BH133" s="14">
        <v>0.17024966979518399</v>
      </c>
      <c r="BI133" s="14"/>
      <c r="BJ133" s="14">
        <v>0.10801574677107199</v>
      </c>
      <c r="BK133" s="14">
        <v>0.12762511700935</v>
      </c>
      <c r="BL133" s="14">
        <v>0.13724176493422799</v>
      </c>
      <c r="BM133" s="14"/>
      <c r="BN133" s="14">
        <v>0.13614316829234699</v>
      </c>
      <c r="BO133" s="14">
        <v>0.128143752637566</v>
      </c>
      <c r="BP133" s="14">
        <v>7.1722924964950405E-2</v>
      </c>
      <c r="BQ133" s="14">
        <v>0.122474076400237</v>
      </c>
      <c r="BR133" s="14">
        <v>0.14894832169278299</v>
      </c>
      <c r="BS133" s="14">
        <v>0.121112174838562</v>
      </c>
      <c r="BT133" s="14">
        <v>0.116662438891108</v>
      </c>
      <c r="BU133" s="14">
        <v>0.107514617471719</v>
      </c>
      <c r="BV133" s="14"/>
      <c r="BW133" s="14">
        <v>0.14250657679092599</v>
      </c>
      <c r="BX133" s="14">
        <v>0.12974445663409501</v>
      </c>
      <c r="BY133" s="14"/>
      <c r="BZ133" s="14">
        <v>0.136690999014424</v>
      </c>
      <c r="CA133" s="14">
        <v>0.112536190323</v>
      </c>
      <c r="CB133" s="14"/>
      <c r="CC133" s="14">
        <v>0.15683809820053801</v>
      </c>
      <c r="CD133" s="14">
        <v>9.5443554659499302E-2</v>
      </c>
    </row>
    <row r="134" spans="2:82" x14ac:dyDescent="0.25">
      <c r="B134" t="s">
        <v>159</v>
      </c>
      <c r="C134" s="14">
        <v>0.30881578211176502</v>
      </c>
      <c r="D134" s="14">
        <v>0.26239564995621001</v>
      </c>
      <c r="E134" s="14">
        <v>0.35520501271977201</v>
      </c>
      <c r="F134" s="14"/>
      <c r="G134" s="14">
        <v>0.35264991086264902</v>
      </c>
      <c r="H134" s="14">
        <v>0.286066849231353</v>
      </c>
      <c r="I134" s="14">
        <v>0.266592677381145</v>
      </c>
      <c r="J134" s="14"/>
      <c r="K134" s="14">
        <v>0.280044909403938</v>
      </c>
      <c r="L134" s="14">
        <v>0.30140371720376002</v>
      </c>
      <c r="M134" s="14">
        <v>0.313469590540909</v>
      </c>
      <c r="N134" s="14">
        <v>0.36102603537794098</v>
      </c>
      <c r="O134" s="14"/>
      <c r="P134" s="14">
        <v>0.32487961498602003</v>
      </c>
      <c r="Q134" s="14">
        <v>0.28586707120858601</v>
      </c>
      <c r="R134" s="14">
        <v>0.30230642814221498</v>
      </c>
      <c r="S134" s="14">
        <v>0.30799849041685201</v>
      </c>
      <c r="T134" s="14">
        <v>0.32738974019803202</v>
      </c>
      <c r="U134" s="14"/>
      <c r="V134" s="14">
        <v>0.30018415259306902</v>
      </c>
      <c r="W134" s="14">
        <v>0.327176739519833</v>
      </c>
      <c r="X134" s="14">
        <v>0.31657591509177901</v>
      </c>
      <c r="Y134" s="14"/>
      <c r="Z134" s="14">
        <v>0.33965535317984002</v>
      </c>
      <c r="AA134" s="14">
        <v>0.28205785105725001</v>
      </c>
      <c r="AB134" s="14"/>
      <c r="AC134" s="14">
        <v>0.424009433380439</v>
      </c>
      <c r="AD134" s="14">
        <v>0.32368300370674002</v>
      </c>
      <c r="AE134" s="14">
        <v>0.305347592340594</v>
      </c>
      <c r="AF134" s="14">
        <v>0.284214595424371</v>
      </c>
      <c r="AG134" s="14"/>
      <c r="AH134" s="14">
        <v>0.32458403912987799</v>
      </c>
      <c r="AI134" s="14">
        <v>0.35040779757643298</v>
      </c>
      <c r="AJ134" s="14">
        <v>0.28485661701792803</v>
      </c>
      <c r="AK134" s="14">
        <v>0.21481205200171699</v>
      </c>
      <c r="AL134" s="14"/>
      <c r="AM134" s="14">
        <v>0.32547803889126697</v>
      </c>
      <c r="AN134" s="14">
        <v>0.30327804702673</v>
      </c>
      <c r="AO134" s="14">
        <v>0.29510175060364002</v>
      </c>
      <c r="AP134" s="14">
        <v>0.30176865083665899</v>
      </c>
      <c r="AQ134" s="14"/>
      <c r="AR134" s="14">
        <v>0.34156131452677702</v>
      </c>
      <c r="AS134" s="14">
        <v>0.30649258742985103</v>
      </c>
      <c r="AT134" s="14">
        <v>0.238141456227912</v>
      </c>
      <c r="AU134" s="14">
        <v>0.271499108608935</v>
      </c>
      <c r="AV134" s="14"/>
      <c r="AW134" s="14">
        <v>0.427543509839719</v>
      </c>
      <c r="AX134" s="14">
        <v>0.35748690846994502</v>
      </c>
      <c r="AY134" s="14">
        <v>0.21686393373851101</v>
      </c>
      <c r="AZ134" s="14">
        <v>9.1383868091597306E-2</v>
      </c>
      <c r="BA134" s="14"/>
      <c r="BB134" s="14">
        <v>0.229612714125836</v>
      </c>
      <c r="BC134" s="14">
        <v>0.13939132158936299</v>
      </c>
      <c r="BD134" s="14">
        <v>0.38812406656371801</v>
      </c>
      <c r="BE134" s="14"/>
      <c r="BF134" s="14">
        <v>0.26432059248252199</v>
      </c>
      <c r="BG134" s="14">
        <v>0.32942515674296902</v>
      </c>
      <c r="BH134" s="14">
        <v>0.37967455542828499</v>
      </c>
      <c r="BI134" s="14"/>
      <c r="BJ134" s="14">
        <v>0.29696257978719098</v>
      </c>
      <c r="BK134" s="14">
        <v>0.327971492043792</v>
      </c>
      <c r="BL134" s="14">
        <v>0.260398631867646</v>
      </c>
      <c r="BM134" s="14"/>
      <c r="BN134" s="14">
        <v>0.349296775750085</v>
      </c>
      <c r="BO134" s="14">
        <v>0.24917982185557799</v>
      </c>
      <c r="BP134" s="14">
        <v>0.31082426281598102</v>
      </c>
      <c r="BQ134" s="14">
        <v>0.27152620387544901</v>
      </c>
      <c r="BR134" s="14">
        <v>0.30975150927287098</v>
      </c>
      <c r="BS134" s="14">
        <v>0.33599897741058099</v>
      </c>
      <c r="BT134" s="14">
        <v>0.26044727476391799</v>
      </c>
      <c r="BU134" s="14">
        <v>0.300374381431805</v>
      </c>
      <c r="BV134" s="14"/>
      <c r="BW134" s="14">
        <v>0.31293222462215697</v>
      </c>
      <c r="BX134" s="14">
        <v>0.305466115395503</v>
      </c>
      <c r="BY134" s="14"/>
      <c r="BZ134" s="14">
        <v>0.30584957024861498</v>
      </c>
      <c r="CA134" s="14">
        <v>0.32151513809821097</v>
      </c>
      <c r="CB134" s="14"/>
      <c r="CC134" s="14">
        <v>0.33566194552197198</v>
      </c>
      <c r="CD134" s="14">
        <v>0.286439218853346</v>
      </c>
    </row>
    <row r="135" spans="2:82" x14ac:dyDescent="0.25">
      <c r="B135" t="s">
        <v>160</v>
      </c>
      <c r="C135" s="14">
        <v>0.24103992541709601</v>
      </c>
      <c r="D135" s="14">
        <v>0.24967882025777</v>
      </c>
      <c r="E135" s="14">
        <v>0.23264184307840699</v>
      </c>
      <c r="F135" s="14"/>
      <c r="G135" s="14">
        <v>0.23391374943861701</v>
      </c>
      <c r="H135" s="14">
        <v>0.241052504540164</v>
      </c>
      <c r="I135" s="14">
        <v>0.25528490312005497</v>
      </c>
      <c r="J135" s="14"/>
      <c r="K135" s="14">
        <v>0.235493316591942</v>
      </c>
      <c r="L135" s="14">
        <v>0.25446052772599498</v>
      </c>
      <c r="M135" s="14">
        <v>0.245635987846332</v>
      </c>
      <c r="N135" s="14">
        <v>0.23440142421884499</v>
      </c>
      <c r="O135" s="14"/>
      <c r="P135" s="14">
        <v>0.26047000267289699</v>
      </c>
      <c r="Q135" s="14">
        <v>0.24326969650814101</v>
      </c>
      <c r="R135" s="14">
        <v>0.230083193964321</v>
      </c>
      <c r="S135" s="14">
        <v>0.238618106806713</v>
      </c>
      <c r="T135" s="14">
        <v>0.24198766354958101</v>
      </c>
      <c r="U135" s="14"/>
      <c r="V135" s="14">
        <v>0.237823699138452</v>
      </c>
      <c r="W135" s="14">
        <v>0.24267658472751</v>
      </c>
      <c r="X135" s="14">
        <v>0.24960472189619601</v>
      </c>
      <c r="Y135" s="14"/>
      <c r="Z135" s="14">
        <v>0.230319541481841</v>
      </c>
      <c r="AA135" s="14">
        <v>0.25034145861884699</v>
      </c>
      <c r="AB135" s="14"/>
      <c r="AC135" s="14">
        <v>0.19935125460737599</v>
      </c>
      <c r="AD135" s="14">
        <v>0.24501852182185299</v>
      </c>
      <c r="AE135" s="14">
        <v>0.24870666170110201</v>
      </c>
      <c r="AF135" s="14">
        <v>0.231767440831881</v>
      </c>
      <c r="AG135" s="14"/>
      <c r="AH135" s="14">
        <v>0.26867092977434698</v>
      </c>
      <c r="AI135" s="14">
        <v>0.22743834175157401</v>
      </c>
      <c r="AJ135" s="14">
        <v>0.25865949289428403</v>
      </c>
      <c r="AK135" s="14">
        <v>0.23718697361084801</v>
      </c>
      <c r="AL135" s="14"/>
      <c r="AM135" s="14">
        <v>0.23424851874312899</v>
      </c>
      <c r="AN135" s="14">
        <v>0.230111913120738</v>
      </c>
      <c r="AO135" s="14">
        <v>0.23662895435890499</v>
      </c>
      <c r="AP135" s="14">
        <v>0.240193694012167</v>
      </c>
      <c r="AQ135" s="14"/>
      <c r="AR135" s="14">
        <v>0.23252765814194301</v>
      </c>
      <c r="AS135" s="14">
        <v>0.23421669942370801</v>
      </c>
      <c r="AT135" s="14">
        <v>0.25076279263753398</v>
      </c>
      <c r="AU135" s="14">
        <v>0.23080875998023001</v>
      </c>
      <c r="AV135" s="14"/>
      <c r="AW135" s="14">
        <v>0.16447814492316801</v>
      </c>
      <c r="AX135" s="14">
        <v>0.26696972273716602</v>
      </c>
      <c r="AY135" s="14">
        <v>0.26743098355449901</v>
      </c>
      <c r="AZ135" s="14">
        <v>0.18269568284240301</v>
      </c>
      <c r="BA135" s="14"/>
      <c r="BB135" s="14">
        <v>0.25112023908943898</v>
      </c>
      <c r="BC135" s="14">
        <v>0.235750926513906</v>
      </c>
      <c r="BD135" s="14">
        <v>0.18644464111029599</v>
      </c>
      <c r="BE135" s="14"/>
      <c r="BF135" s="14">
        <v>0.231548757263733</v>
      </c>
      <c r="BG135" s="14">
        <v>0.29175015037816199</v>
      </c>
      <c r="BH135" s="14">
        <v>0.210166786979224</v>
      </c>
      <c r="BI135" s="14"/>
      <c r="BJ135" s="14">
        <v>0.23722670269518401</v>
      </c>
      <c r="BK135" s="14">
        <v>0.24610914036018999</v>
      </c>
      <c r="BL135" s="14">
        <v>0.27103099513818002</v>
      </c>
      <c r="BM135" s="14"/>
      <c r="BN135" s="14">
        <v>0.260382928071551</v>
      </c>
      <c r="BO135" s="14">
        <v>0.27667785175086301</v>
      </c>
      <c r="BP135" s="14">
        <v>0.20793264009326501</v>
      </c>
      <c r="BQ135" s="14">
        <v>0.22201573256413101</v>
      </c>
      <c r="BR135" s="14">
        <v>0.23016483328812701</v>
      </c>
      <c r="BS135" s="14">
        <v>0.23374506512905299</v>
      </c>
      <c r="BT135" s="14">
        <v>0.23500391880350599</v>
      </c>
      <c r="BU135" s="14">
        <v>0.25219022579957501</v>
      </c>
      <c r="BV135" s="14"/>
      <c r="BW135" s="14">
        <v>0.24512371609953301</v>
      </c>
      <c r="BX135" s="14">
        <v>0.237716828424825</v>
      </c>
      <c r="BY135" s="14"/>
      <c r="BZ135" s="14">
        <v>0.242610175232324</v>
      </c>
      <c r="CA135" s="14">
        <v>0.22269603471314101</v>
      </c>
      <c r="CB135" s="14"/>
      <c r="CC135" s="14">
        <v>0.240086191005455</v>
      </c>
      <c r="CD135" s="14">
        <v>0.22920303619608101</v>
      </c>
    </row>
    <row r="136" spans="2:82" x14ac:dyDescent="0.25">
      <c r="B136" t="s">
        <v>161</v>
      </c>
      <c r="C136" s="14">
        <v>0.19047049905494401</v>
      </c>
      <c r="D136" s="14">
        <v>0.226451033734511</v>
      </c>
      <c r="E136" s="14">
        <v>0.15402062471460901</v>
      </c>
      <c r="F136" s="14"/>
      <c r="G136" s="14">
        <v>0.17309499300266801</v>
      </c>
      <c r="H136" s="14">
        <v>0.20389149988743899</v>
      </c>
      <c r="I136" s="14">
        <v>0.19838939575755901</v>
      </c>
      <c r="J136" s="14"/>
      <c r="K136" s="14">
        <v>0.23426309800068301</v>
      </c>
      <c r="L136" s="14">
        <v>0.19314054370022199</v>
      </c>
      <c r="M136" s="14">
        <v>0.18491680304991401</v>
      </c>
      <c r="N136" s="14">
        <v>0.118520374875377</v>
      </c>
      <c r="O136" s="14"/>
      <c r="P136" s="14">
        <v>0.19679518493470799</v>
      </c>
      <c r="Q136" s="14">
        <v>0.202151433374712</v>
      </c>
      <c r="R136" s="14">
        <v>0.17401320155213901</v>
      </c>
      <c r="S136" s="14">
        <v>0.20268726562599801</v>
      </c>
      <c r="T136" s="14">
        <v>0.17492033549521699</v>
      </c>
      <c r="U136" s="14"/>
      <c r="V136" s="14">
        <v>0.219110352705327</v>
      </c>
      <c r="W136" s="14">
        <v>0.18233955945498401</v>
      </c>
      <c r="X136" s="14">
        <v>0.107179548855747</v>
      </c>
      <c r="Y136" s="14"/>
      <c r="Z136" s="14">
        <v>0.17281086091976999</v>
      </c>
      <c r="AA136" s="14">
        <v>0.20579287103689001</v>
      </c>
      <c r="AB136" s="14"/>
      <c r="AC136" s="14">
        <v>6.6644596396843406E-2</v>
      </c>
      <c r="AD136" s="14">
        <v>0.14050207219882599</v>
      </c>
      <c r="AE136" s="14">
        <v>0.217717445139541</v>
      </c>
      <c r="AF136" s="14">
        <v>0.23602704272455999</v>
      </c>
      <c r="AG136" s="14"/>
      <c r="AH136" s="14">
        <v>0.14293425090006401</v>
      </c>
      <c r="AI136" s="14">
        <v>0.15558148404234601</v>
      </c>
      <c r="AJ136" s="14">
        <v>0.24912022608262399</v>
      </c>
      <c r="AK136" s="14">
        <v>0.240643621308506</v>
      </c>
      <c r="AL136" s="14"/>
      <c r="AM136" s="14">
        <v>0.19985593827626599</v>
      </c>
      <c r="AN136" s="14">
        <v>0.18441363656280299</v>
      </c>
      <c r="AO136" s="14">
        <v>0.22246482819967101</v>
      </c>
      <c r="AP136" s="14">
        <v>0.20257227315330301</v>
      </c>
      <c r="AQ136" s="14"/>
      <c r="AR136" s="14">
        <v>0.17475113072571399</v>
      </c>
      <c r="AS136" s="14">
        <v>0.21597460430382701</v>
      </c>
      <c r="AT136" s="14">
        <v>0.241210089151665</v>
      </c>
      <c r="AU136" s="14">
        <v>0.24313279366414001</v>
      </c>
      <c r="AV136" s="14"/>
      <c r="AW136" s="14">
        <v>5.6979058027307503E-2</v>
      </c>
      <c r="AX136" s="14">
        <v>0.16051409553106699</v>
      </c>
      <c r="AY136" s="14">
        <v>0.286653685989262</v>
      </c>
      <c r="AZ136" s="14">
        <v>0.30455796366218502</v>
      </c>
      <c r="BA136" s="14"/>
      <c r="BB136" s="14">
        <v>0.24227849608125801</v>
      </c>
      <c r="BC136" s="14">
        <v>0.31327808227043902</v>
      </c>
      <c r="BD136" s="14">
        <v>8.3227757953821896E-2</v>
      </c>
      <c r="BE136" s="14"/>
      <c r="BF136" s="14">
        <v>0.23780165941669601</v>
      </c>
      <c r="BG136" s="14">
        <v>0.143145601751271</v>
      </c>
      <c r="BH136" s="14">
        <v>0.16300058154025901</v>
      </c>
      <c r="BI136" s="14"/>
      <c r="BJ136" s="14">
        <v>0.21231672483269801</v>
      </c>
      <c r="BK136" s="14">
        <v>0.182759010237868</v>
      </c>
      <c r="BL136" s="14">
        <v>0.23213727621317101</v>
      </c>
      <c r="BM136" s="14"/>
      <c r="BN136" s="14">
        <v>0.15173509701535201</v>
      </c>
      <c r="BO136" s="14">
        <v>0.19008986135665501</v>
      </c>
      <c r="BP136" s="14">
        <v>0.20075208499312999</v>
      </c>
      <c r="BQ136" s="14">
        <v>0.210666444908677</v>
      </c>
      <c r="BR136" s="14">
        <v>0.22603617312150401</v>
      </c>
      <c r="BS136" s="14">
        <v>0.18029481051594801</v>
      </c>
      <c r="BT136" s="14">
        <v>0.243396718465024</v>
      </c>
      <c r="BU136" s="14">
        <v>0.219809962581756</v>
      </c>
      <c r="BV136" s="14"/>
      <c r="BW136" s="14">
        <v>0.18564081503886801</v>
      </c>
      <c r="BX136" s="14">
        <v>0.194400550733759</v>
      </c>
      <c r="BY136" s="14"/>
      <c r="BZ136" s="14">
        <v>0.202064598776793</v>
      </c>
      <c r="CA136" s="14">
        <v>0.195302065187652</v>
      </c>
      <c r="CB136" s="14"/>
      <c r="CC136" s="14">
        <v>0.176322443712435</v>
      </c>
      <c r="CD136" s="14">
        <v>0.224301862230155</v>
      </c>
    </row>
    <row r="137" spans="2:82" x14ac:dyDescent="0.25">
      <c r="B137" t="s">
        <v>162</v>
      </c>
      <c r="C137" s="14">
        <v>0.116709404461105</v>
      </c>
      <c r="D137" s="14">
        <v>0.14254494219061101</v>
      </c>
      <c r="E137" s="14">
        <v>9.0990466257409794E-2</v>
      </c>
      <c r="F137" s="14"/>
      <c r="G137" s="14">
        <v>8.0496722304137694E-2</v>
      </c>
      <c r="H137" s="14">
        <v>0.135200266647518</v>
      </c>
      <c r="I137" s="14">
        <v>0.15219734895214199</v>
      </c>
      <c r="J137" s="14"/>
      <c r="K137" s="14">
        <v>0.15584079802187401</v>
      </c>
      <c r="L137" s="14">
        <v>0.10335945703251601</v>
      </c>
      <c r="M137" s="14">
        <v>0.10673652876553</v>
      </c>
      <c r="N137" s="14">
        <v>7.8085704599159506E-2</v>
      </c>
      <c r="O137" s="14"/>
      <c r="P137" s="14">
        <v>9.3165548023126904E-2</v>
      </c>
      <c r="Q137" s="14">
        <v>0.12195964563796401</v>
      </c>
      <c r="R137" s="14">
        <v>0.13712567773746601</v>
      </c>
      <c r="S137" s="14">
        <v>0.124912552019339</v>
      </c>
      <c r="T137" s="14">
        <v>8.9104019036555696E-2</v>
      </c>
      <c r="U137" s="14"/>
      <c r="V137" s="14">
        <v>0.126487494206631</v>
      </c>
      <c r="W137" s="14">
        <v>0.12629207552161001</v>
      </c>
      <c r="X137" s="14">
        <v>7.4801459615009697E-2</v>
      </c>
      <c r="Y137" s="14"/>
      <c r="Z137" s="14">
        <v>9.6834541908909402E-2</v>
      </c>
      <c r="AA137" s="14">
        <v>0.13395381427198499</v>
      </c>
      <c r="AB137" s="14"/>
      <c r="AC137" s="14">
        <v>6.6979007882882996E-2</v>
      </c>
      <c r="AD137" s="14">
        <v>9.1841296112662202E-2</v>
      </c>
      <c r="AE137" s="14">
        <v>9.3371971689892794E-2</v>
      </c>
      <c r="AF137" s="14">
        <v>0.170953184092655</v>
      </c>
      <c r="AG137" s="14"/>
      <c r="AH137" s="14">
        <v>8.6642749571781405E-2</v>
      </c>
      <c r="AI137" s="14">
        <v>9.2150913158789899E-2</v>
      </c>
      <c r="AJ137" s="14">
        <v>0.111017193924836</v>
      </c>
      <c r="AK137" s="14">
        <v>0.23794827507988101</v>
      </c>
      <c r="AL137" s="14"/>
      <c r="AM137" s="14">
        <v>0.100984448057577</v>
      </c>
      <c r="AN137" s="14">
        <v>0.16545247951686501</v>
      </c>
      <c r="AO137" s="14">
        <v>0.121710945010523</v>
      </c>
      <c r="AP137" s="14">
        <v>0.13207924457381101</v>
      </c>
      <c r="AQ137" s="14"/>
      <c r="AR137" s="14">
        <v>9.2429514161980794E-2</v>
      </c>
      <c r="AS137" s="14">
        <v>0.14433917860836601</v>
      </c>
      <c r="AT137" s="14">
        <v>0.17262861837396001</v>
      </c>
      <c r="AU137" s="14">
        <v>0.13375877205999201</v>
      </c>
      <c r="AV137" s="14"/>
      <c r="AW137" s="14">
        <v>3.3469029561718502E-2</v>
      </c>
      <c r="AX137" s="14">
        <v>7.1029764665877307E-2</v>
      </c>
      <c r="AY137" s="14">
        <v>0.18172902531072899</v>
      </c>
      <c r="AZ137" s="14">
        <v>0.347837284728575</v>
      </c>
      <c r="BA137" s="14"/>
      <c r="BB137" s="14">
        <v>0.18676899374723799</v>
      </c>
      <c r="BC137" s="14">
        <v>0.2637357975222</v>
      </c>
      <c r="BD137" s="14">
        <v>5.51265812631761E-2</v>
      </c>
      <c r="BE137" s="14"/>
      <c r="BF137" s="14">
        <v>0.16627147290425001</v>
      </c>
      <c r="BG137" s="14">
        <v>7.2534230395041005E-2</v>
      </c>
      <c r="BH137" s="14">
        <v>7.1964392176624398E-2</v>
      </c>
      <c r="BI137" s="14"/>
      <c r="BJ137" s="14">
        <v>0.138498169773971</v>
      </c>
      <c r="BK137" s="14">
        <v>0.111736193269226</v>
      </c>
      <c r="BL137" s="14">
        <v>9.4188094475952902E-2</v>
      </c>
      <c r="BM137" s="14"/>
      <c r="BN137" s="14">
        <v>8.8364276705523104E-2</v>
      </c>
      <c r="BO137" s="14">
        <v>0.14818994277358999</v>
      </c>
      <c r="BP137" s="14">
        <v>0.208768087132674</v>
      </c>
      <c r="BQ137" s="14">
        <v>0.14854825986404199</v>
      </c>
      <c r="BR137" s="14">
        <v>8.0764428380619493E-2</v>
      </c>
      <c r="BS137" s="14">
        <v>0.124760492200945</v>
      </c>
      <c r="BT137" s="14">
        <v>0.14448964907644399</v>
      </c>
      <c r="BU137" s="14">
        <v>0.11415992604635</v>
      </c>
      <c r="BV137" s="14"/>
      <c r="BW137" s="14">
        <v>0.106029534024981</v>
      </c>
      <c r="BX137" s="14">
        <v>0.125399919740636</v>
      </c>
      <c r="BY137" s="14"/>
      <c r="BZ137" s="14">
        <v>0.10835692308655601</v>
      </c>
      <c r="CA137" s="14">
        <v>0.14233507664960901</v>
      </c>
      <c r="CB137" s="14"/>
      <c r="CC137" s="14">
        <v>8.4778361416069203E-2</v>
      </c>
      <c r="CD137" s="14">
        <v>0.16125242168409701</v>
      </c>
    </row>
    <row r="138" spans="2:82" x14ac:dyDescent="0.25">
      <c r="B138" t="s">
        <v>163</v>
      </c>
      <c r="C138" s="14">
        <v>7.4942125624813402E-3</v>
      </c>
      <c r="D138" s="14">
        <v>9.9997180206206505E-3</v>
      </c>
      <c r="E138" s="14">
        <v>4.9961942706081399E-3</v>
      </c>
      <c r="F138" s="14"/>
      <c r="G138" s="14">
        <v>1.36775366103406E-2</v>
      </c>
      <c r="H138" s="14">
        <v>5.05331676055535E-3</v>
      </c>
      <c r="I138" s="14">
        <v>0</v>
      </c>
      <c r="J138" s="14"/>
      <c r="K138" s="14">
        <v>1.47688958242016E-3</v>
      </c>
      <c r="L138" s="14">
        <v>1.24054404558301E-2</v>
      </c>
      <c r="M138" s="14">
        <v>3.2132947105887899E-3</v>
      </c>
      <c r="N138" s="14">
        <v>1.42009205667432E-2</v>
      </c>
      <c r="O138" s="14"/>
      <c r="P138" s="14">
        <v>1.0879641089953099E-2</v>
      </c>
      <c r="Q138" s="14">
        <v>9.3985367641231596E-3</v>
      </c>
      <c r="R138" s="14">
        <v>8.6686561970344793E-3</v>
      </c>
      <c r="S138" s="14">
        <v>6.5884929944394497E-3</v>
      </c>
      <c r="T138" s="14">
        <v>2.9159895590258199E-3</v>
      </c>
      <c r="U138" s="14"/>
      <c r="V138" s="14">
        <v>7.3876251723976397E-3</v>
      </c>
      <c r="W138" s="14">
        <v>2.4252081637381102E-3</v>
      </c>
      <c r="X138" s="14">
        <v>1.3362448970192099E-2</v>
      </c>
      <c r="Y138" s="14"/>
      <c r="Z138" s="14">
        <v>5.3286586750521999E-3</v>
      </c>
      <c r="AA138" s="14">
        <v>9.3731537931086503E-3</v>
      </c>
      <c r="AB138" s="14"/>
      <c r="AC138" s="14">
        <v>1.11360588030378E-2</v>
      </c>
      <c r="AD138" s="14">
        <v>1.0269894381174101E-2</v>
      </c>
      <c r="AE138" s="14">
        <v>8.9415036455125704E-3</v>
      </c>
      <c r="AF138" s="14">
        <v>1.4526234181793001E-3</v>
      </c>
      <c r="AG138" s="14"/>
      <c r="AH138" s="14">
        <v>6.1749374726269898E-3</v>
      </c>
      <c r="AI138" s="14">
        <v>1.00638010897111E-2</v>
      </c>
      <c r="AJ138" s="14">
        <v>3.7211272580226001E-3</v>
      </c>
      <c r="AK138" s="14">
        <v>3.4049328986437899E-3</v>
      </c>
      <c r="AL138" s="14"/>
      <c r="AM138" s="14">
        <v>1.20008089674389E-2</v>
      </c>
      <c r="AN138" s="14">
        <v>4.29374861744331E-3</v>
      </c>
      <c r="AO138" s="14">
        <v>9.53129538919327E-3</v>
      </c>
      <c r="AP138" s="14">
        <v>6.3044765456380398E-3</v>
      </c>
      <c r="AQ138" s="14"/>
      <c r="AR138" s="14">
        <v>6.9795583722686797E-3</v>
      </c>
      <c r="AS138" s="14">
        <v>8.0545904960132707E-3</v>
      </c>
      <c r="AT138" s="14">
        <v>6.0715616659821198E-3</v>
      </c>
      <c r="AU138" s="14">
        <v>5.8155236457794199E-3</v>
      </c>
      <c r="AV138" s="14"/>
      <c r="AW138" s="14">
        <v>4.78259982521116E-3</v>
      </c>
      <c r="AX138" s="14">
        <v>1.0274355035234901E-2</v>
      </c>
      <c r="AY138" s="14">
        <v>7.1992806522887696E-3</v>
      </c>
      <c r="AZ138" s="14">
        <v>0</v>
      </c>
      <c r="BA138" s="14"/>
      <c r="BB138" s="14">
        <v>0</v>
      </c>
      <c r="BC138" s="14">
        <v>5.39391356872072E-3</v>
      </c>
      <c r="BD138" s="14">
        <v>3.7258857920787203E-2</v>
      </c>
      <c r="BE138" s="14"/>
      <c r="BF138" s="14">
        <v>5.98842095298189E-3</v>
      </c>
      <c r="BG138" s="14">
        <v>4.0917126187164799E-3</v>
      </c>
      <c r="BH138" s="14">
        <v>4.9440140804230199E-3</v>
      </c>
      <c r="BI138" s="14"/>
      <c r="BJ138" s="14">
        <v>6.9800761398839299E-3</v>
      </c>
      <c r="BK138" s="14">
        <v>3.7990470795739098E-3</v>
      </c>
      <c r="BL138" s="14">
        <v>5.0032373708230604E-3</v>
      </c>
      <c r="BM138" s="14"/>
      <c r="BN138" s="14">
        <v>1.40777541651416E-2</v>
      </c>
      <c r="BO138" s="14">
        <v>7.7187696257467802E-3</v>
      </c>
      <c r="BP138" s="14">
        <v>0</v>
      </c>
      <c r="BQ138" s="14">
        <v>2.47692823874643E-2</v>
      </c>
      <c r="BR138" s="14">
        <v>4.3347342440954902E-3</v>
      </c>
      <c r="BS138" s="14">
        <v>4.0884799049111797E-3</v>
      </c>
      <c r="BT138" s="14">
        <v>0</v>
      </c>
      <c r="BU138" s="14">
        <v>5.9508866687938804E-3</v>
      </c>
      <c r="BV138" s="14"/>
      <c r="BW138" s="14">
        <v>7.7671334235341599E-3</v>
      </c>
      <c r="BX138" s="14">
        <v>7.2721290711817198E-3</v>
      </c>
      <c r="BY138" s="14"/>
      <c r="BZ138" s="14">
        <v>4.4277336412886599E-3</v>
      </c>
      <c r="CA138" s="14">
        <v>5.6154950283869298E-3</v>
      </c>
      <c r="CB138" s="14"/>
      <c r="CC138" s="14">
        <v>6.3129601435314899E-3</v>
      </c>
      <c r="CD138" s="14">
        <v>3.3599063768219601E-3</v>
      </c>
    </row>
    <row r="139" spans="2:82" x14ac:dyDescent="0.25">
      <c r="B139" t="s">
        <v>164</v>
      </c>
      <c r="C139" s="14">
        <v>0.44428595850437302</v>
      </c>
      <c r="D139" s="14">
        <v>0.371325485796487</v>
      </c>
      <c r="E139" s="14">
        <v>0.51735087167896698</v>
      </c>
      <c r="F139" s="14"/>
      <c r="G139" s="14">
        <v>0.49881699864423701</v>
      </c>
      <c r="H139" s="14">
        <v>0.41480241216432401</v>
      </c>
      <c r="I139" s="14">
        <v>0.394128352170245</v>
      </c>
      <c r="J139" s="14"/>
      <c r="K139" s="14">
        <v>0.372925897803081</v>
      </c>
      <c r="L139" s="14">
        <v>0.43663403108543702</v>
      </c>
      <c r="M139" s="14">
        <v>0.45949738562763498</v>
      </c>
      <c r="N139" s="14">
        <v>0.55479157573987503</v>
      </c>
      <c r="O139" s="14"/>
      <c r="P139" s="14">
        <v>0.43868962327931499</v>
      </c>
      <c r="Q139" s="14">
        <v>0.423220687715059</v>
      </c>
      <c r="R139" s="14">
        <v>0.45010927054903999</v>
      </c>
      <c r="S139" s="14">
        <v>0.42719358255350998</v>
      </c>
      <c r="T139" s="14">
        <v>0.49107199235962101</v>
      </c>
      <c r="U139" s="14"/>
      <c r="V139" s="14">
        <v>0.40919082877719198</v>
      </c>
      <c r="W139" s="14">
        <v>0.44626657213215898</v>
      </c>
      <c r="X139" s="14">
        <v>0.55505182066285497</v>
      </c>
      <c r="Y139" s="14"/>
      <c r="Z139" s="14">
        <v>0.49470639701442698</v>
      </c>
      <c r="AA139" s="14">
        <v>0.40053870227916899</v>
      </c>
      <c r="AB139" s="14"/>
      <c r="AC139" s="14">
        <v>0.65588908230985998</v>
      </c>
      <c r="AD139" s="14">
        <v>0.51236821548548395</v>
      </c>
      <c r="AE139" s="14">
        <v>0.43126241782395203</v>
      </c>
      <c r="AF139" s="14">
        <v>0.359799708932725</v>
      </c>
      <c r="AG139" s="14"/>
      <c r="AH139" s="14">
        <v>0.49557713228118</v>
      </c>
      <c r="AI139" s="14">
        <v>0.51476545995757805</v>
      </c>
      <c r="AJ139" s="14">
        <v>0.37748195984023297</v>
      </c>
      <c r="AK139" s="14">
        <v>0.28081619710212102</v>
      </c>
      <c r="AL139" s="14"/>
      <c r="AM139" s="14">
        <v>0.45291028595559002</v>
      </c>
      <c r="AN139" s="14">
        <v>0.41572822218215</v>
      </c>
      <c r="AO139" s="14">
        <v>0.40966397704170798</v>
      </c>
      <c r="AP139" s="14">
        <v>0.41885031171508003</v>
      </c>
      <c r="AQ139" s="14"/>
      <c r="AR139" s="14">
        <v>0.49331213859809397</v>
      </c>
      <c r="AS139" s="14">
        <v>0.39741492716808502</v>
      </c>
      <c r="AT139" s="14">
        <v>0.32932693817085901</v>
      </c>
      <c r="AU139" s="14">
        <v>0.38648415064985803</v>
      </c>
      <c r="AV139" s="14"/>
      <c r="AW139" s="14">
        <v>0.74029116766259495</v>
      </c>
      <c r="AX139" s="14">
        <v>0.49121206203065498</v>
      </c>
      <c r="AY139" s="14">
        <v>0.25698702449322203</v>
      </c>
      <c r="AZ139" s="14">
        <v>0.164909068766837</v>
      </c>
      <c r="BA139" s="14"/>
      <c r="BB139" s="14">
        <v>0.31983227108206502</v>
      </c>
      <c r="BC139" s="14">
        <v>0.18184128012473399</v>
      </c>
      <c r="BD139" s="14">
        <v>0.63794216175191898</v>
      </c>
      <c r="BE139" s="14"/>
      <c r="BF139" s="14">
        <v>0.35838968946233901</v>
      </c>
      <c r="BG139" s="14">
        <v>0.48847830485680999</v>
      </c>
      <c r="BH139" s="14">
        <v>0.54992422522346895</v>
      </c>
      <c r="BI139" s="14"/>
      <c r="BJ139" s="14">
        <v>0.40497832655826399</v>
      </c>
      <c r="BK139" s="14">
        <v>0.45559660905314198</v>
      </c>
      <c r="BL139" s="14">
        <v>0.39764039680187402</v>
      </c>
      <c r="BM139" s="14"/>
      <c r="BN139" s="14">
        <v>0.48543994404243301</v>
      </c>
      <c r="BO139" s="14">
        <v>0.37732357449314402</v>
      </c>
      <c r="BP139" s="14">
        <v>0.382547187780932</v>
      </c>
      <c r="BQ139" s="14">
        <v>0.39400028027568601</v>
      </c>
      <c r="BR139" s="14">
        <v>0.45869983096565398</v>
      </c>
      <c r="BS139" s="14">
        <v>0.457111152249143</v>
      </c>
      <c r="BT139" s="14">
        <v>0.37710971365502599</v>
      </c>
      <c r="BU139" s="14">
        <v>0.40788899890352398</v>
      </c>
      <c r="BV139" s="14"/>
      <c r="BW139" s="14">
        <v>0.45543880141308402</v>
      </c>
      <c r="BX139" s="14">
        <v>0.43521057202959801</v>
      </c>
      <c r="BY139" s="14"/>
      <c r="BZ139" s="14">
        <v>0.44254056926303897</v>
      </c>
      <c r="CA139" s="14">
        <v>0.43405132842121102</v>
      </c>
      <c r="CB139" s="14"/>
      <c r="CC139" s="14">
        <v>0.49250004372250999</v>
      </c>
      <c r="CD139" s="14">
        <v>0.381882773512845</v>
      </c>
    </row>
    <row r="140" spans="2:82" x14ac:dyDescent="0.25">
      <c r="B140" t="s">
        <v>165</v>
      </c>
      <c r="C140" s="14">
        <v>0.30717990351605001</v>
      </c>
      <c r="D140" s="14">
        <v>0.36899597592512301</v>
      </c>
      <c r="E140" s="14">
        <v>0.24501109097201801</v>
      </c>
      <c r="F140" s="14"/>
      <c r="G140" s="14">
        <v>0.25359171530680502</v>
      </c>
      <c r="H140" s="14">
        <v>0.33909176653495698</v>
      </c>
      <c r="I140" s="14">
        <v>0.35058674470970103</v>
      </c>
      <c r="J140" s="14"/>
      <c r="K140" s="14">
        <v>0.39010389602255702</v>
      </c>
      <c r="L140" s="14">
        <v>0.29650000073273802</v>
      </c>
      <c r="M140" s="14">
        <v>0.291653331815445</v>
      </c>
      <c r="N140" s="14">
        <v>0.19660607947453601</v>
      </c>
      <c r="O140" s="14"/>
      <c r="P140" s="14">
        <v>0.28996073295783398</v>
      </c>
      <c r="Q140" s="14">
        <v>0.32411107901267699</v>
      </c>
      <c r="R140" s="14">
        <v>0.31113887928960499</v>
      </c>
      <c r="S140" s="14">
        <v>0.32759981764533802</v>
      </c>
      <c r="T140" s="14">
        <v>0.26402435453177298</v>
      </c>
      <c r="U140" s="14"/>
      <c r="V140" s="14">
        <v>0.34559784691195899</v>
      </c>
      <c r="W140" s="14">
        <v>0.30863163497659302</v>
      </c>
      <c r="X140" s="14">
        <v>0.18198100847075599</v>
      </c>
      <c r="Y140" s="14"/>
      <c r="Z140" s="14">
        <v>0.26964540282867999</v>
      </c>
      <c r="AA140" s="14">
        <v>0.33974668530887497</v>
      </c>
      <c r="AB140" s="14"/>
      <c r="AC140" s="14">
        <v>0.133623604279726</v>
      </c>
      <c r="AD140" s="14">
        <v>0.232343368311489</v>
      </c>
      <c r="AE140" s="14">
        <v>0.31108941682943397</v>
      </c>
      <c r="AF140" s="14">
        <v>0.40698022681721602</v>
      </c>
      <c r="AG140" s="14"/>
      <c r="AH140" s="14">
        <v>0.22957700047184601</v>
      </c>
      <c r="AI140" s="14">
        <v>0.24773239720113599</v>
      </c>
      <c r="AJ140" s="14">
        <v>0.36013742000746102</v>
      </c>
      <c r="AK140" s="14">
        <v>0.47859189638838701</v>
      </c>
      <c r="AL140" s="14"/>
      <c r="AM140" s="14">
        <v>0.30084038633384202</v>
      </c>
      <c r="AN140" s="14">
        <v>0.349866116079668</v>
      </c>
      <c r="AO140" s="14">
        <v>0.34417577321019399</v>
      </c>
      <c r="AP140" s="14">
        <v>0.33465151772711399</v>
      </c>
      <c r="AQ140" s="14"/>
      <c r="AR140" s="14">
        <v>0.267180644887695</v>
      </c>
      <c r="AS140" s="14">
        <v>0.36031378291219401</v>
      </c>
      <c r="AT140" s="14">
        <v>0.41383870752562502</v>
      </c>
      <c r="AU140" s="14">
        <v>0.37689156572413202</v>
      </c>
      <c r="AV140" s="14"/>
      <c r="AW140" s="14">
        <v>9.0448087589026005E-2</v>
      </c>
      <c r="AX140" s="14">
        <v>0.23154386019694401</v>
      </c>
      <c r="AY140" s="14">
        <v>0.46838271129999098</v>
      </c>
      <c r="AZ140" s="14">
        <v>0.65239524839076102</v>
      </c>
      <c r="BA140" s="14"/>
      <c r="BB140" s="14">
        <v>0.429047489828496</v>
      </c>
      <c r="BC140" s="14">
        <v>0.57701387979263896</v>
      </c>
      <c r="BD140" s="14">
        <v>0.138354339216998</v>
      </c>
      <c r="BE140" s="14"/>
      <c r="BF140" s="14">
        <v>0.40407313232094699</v>
      </c>
      <c r="BG140" s="14">
        <v>0.21567983214631201</v>
      </c>
      <c r="BH140" s="14">
        <v>0.23496497371688399</v>
      </c>
      <c r="BI140" s="14"/>
      <c r="BJ140" s="14">
        <v>0.35081489460666798</v>
      </c>
      <c r="BK140" s="14">
        <v>0.29449520350709402</v>
      </c>
      <c r="BL140" s="14">
        <v>0.32632537068912298</v>
      </c>
      <c r="BM140" s="14"/>
      <c r="BN140" s="14">
        <v>0.240099373720875</v>
      </c>
      <c r="BO140" s="14">
        <v>0.338279804130246</v>
      </c>
      <c r="BP140" s="14">
        <v>0.40952017212580299</v>
      </c>
      <c r="BQ140" s="14">
        <v>0.359214704772719</v>
      </c>
      <c r="BR140" s="14">
        <v>0.30680060150212402</v>
      </c>
      <c r="BS140" s="14">
        <v>0.30505530271689302</v>
      </c>
      <c r="BT140" s="14">
        <v>0.38788636754146799</v>
      </c>
      <c r="BU140" s="14">
        <v>0.333969888628107</v>
      </c>
      <c r="BV140" s="14"/>
      <c r="BW140" s="14">
        <v>0.29167034906384898</v>
      </c>
      <c r="BX140" s="14">
        <v>0.31980047047439503</v>
      </c>
      <c r="BY140" s="14"/>
      <c r="BZ140" s="14">
        <v>0.31042152186334898</v>
      </c>
      <c r="CA140" s="14">
        <v>0.33763714183726101</v>
      </c>
      <c r="CB140" s="14"/>
      <c r="CC140" s="14">
        <v>0.26110080512850398</v>
      </c>
      <c r="CD140" s="14">
        <v>0.38555428391425201</v>
      </c>
    </row>
    <row r="141" spans="2:82" x14ac:dyDescent="0.25">
      <c r="B141" t="s">
        <v>166</v>
      </c>
      <c r="C141" s="14">
        <v>0.13710605498832301</v>
      </c>
      <c r="D141" s="14">
        <v>2.32950987136404E-3</v>
      </c>
      <c r="E141" s="14">
        <v>0.27233978070694798</v>
      </c>
      <c r="F141" s="14"/>
      <c r="G141" s="14">
        <v>0.24522528333743199</v>
      </c>
      <c r="H141" s="14">
        <v>7.5710645629366899E-2</v>
      </c>
      <c r="I141" s="14">
        <v>4.35416074605443E-2</v>
      </c>
      <c r="J141" s="14"/>
      <c r="K141" s="14">
        <v>-1.7177998219476E-2</v>
      </c>
      <c r="L141" s="14">
        <v>0.140134030352699</v>
      </c>
      <c r="M141" s="14">
        <v>0.16784405381219</v>
      </c>
      <c r="N141" s="14">
        <v>0.35818549626533902</v>
      </c>
      <c r="O141" s="14"/>
      <c r="P141" s="14">
        <v>0.14872889032148001</v>
      </c>
      <c r="Q141" s="14">
        <v>9.9109608702382598E-2</v>
      </c>
      <c r="R141" s="14">
        <v>0.138970391259435</v>
      </c>
      <c r="S141" s="14">
        <v>9.9593764908172094E-2</v>
      </c>
      <c r="T141" s="14">
        <v>0.22704763782784801</v>
      </c>
      <c r="U141" s="14"/>
      <c r="V141" s="14">
        <v>6.3592981865233406E-2</v>
      </c>
      <c r="W141" s="14">
        <v>0.13763493715556599</v>
      </c>
      <c r="X141" s="14">
        <v>0.37307081219209898</v>
      </c>
      <c r="Y141" s="14"/>
      <c r="Z141" s="14">
        <v>0.22506099418574699</v>
      </c>
      <c r="AA141" s="14">
        <v>6.0792016970294502E-2</v>
      </c>
      <c r="AB141" s="14"/>
      <c r="AC141" s="14">
        <v>0.52226547803013401</v>
      </c>
      <c r="AD141" s="14">
        <v>0.28002484717399501</v>
      </c>
      <c r="AE141" s="14">
        <v>0.120173000994518</v>
      </c>
      <c r="AF141" s="14">
        <v>-4.7180517884490798E-2</v>
      </c>
      <c r="AG141" s="14"/>
      <c r="AH141" s="14">
        <v>0.26600013180933402</v>
      </c>
      <c r="AI141" s="14">
        <v>0.26703306275644201</v>
      </c>
      <c r="AJ141" s="14">
        <v>1.7344539832772201E-2</v>
      </c>
      <c r="AK141" s="14">
        <v>-0.19777569928626601</v>
      </c>
      <c r="AL141" s="14"/>
      <c r="AM141" s="14">
        <v>0.152069899621747</v>
      </c>
      <c r="AN141" s="14">
        <v>6.5862106102481999E-2</v>
      </c>
      <c r="AO141" s="14">
        <v>6.5488203831513894E-2</v>
      </c>
      <c r="AP141" s="14">
        <v>8.4198793987966106E-2</v>
      </c>
      <c r="AQ141" s="14"/>
      <c r="AR141" s="14">
        <v>0.22613149371039901</v>
      </c>
      <c r="AS141" s="14">
        <v>3.7101144255891602E-2</v>
      </c>
      <c r="AT141" s="14">
        <v>-8.4511769354766203E-2</v>
      </c>
      <c r="AU141" s="14">
        <v>9.5925849257264603E-3</v>
      </c>
      <c r="AV141" s="14"/>
      <c r="AW141" s="14">
        <v>0.64984308007356895</v>
      </c>
      <c r="AX141" s="14">
        <v>0.25966820183371098</v>
      </c>
      <c r="AY141" s="14">
        <v>-0.21139568680676901</v>
      </c>
      <c r="AZ141" s="14">
        <v>-0.48748617962392399</v>
      </c>
      <c r="BA141" s="14"/>
      <c r="BB141" s="14">
        <v>-0.109215218746432</v>
      </c>
      <c r="BC141" s="14">
        <v>-0.39517259966790602</v>
      </c>
      <c r="BD141" s="14">
        <v>0.49958782253492101</v>
      </c>
      <c r="BE141" s="14"/>
      <c r="BF141" s="14">
        <v>-4.5683442858607898E-2</v>
      </c>
      <c r="BG141" s="14">
        <v>0.27279847271049801</v>
      </c>
      <c r="BH141" s="14">
        <v>0.31495925150658599</v>
      </c>
      <c r="BI141" s="14"/>
      <c r="BJ141" s="14">
        <v>5.4163431951595301E-2</v>
      </c>
      <c r="BK141" s="14">
        <v>0.16110140554604799</v>
      </c>
      <c r="BL141" s="14">
        <v>7.1315026112750396E-2</v>
      </c>
      <c r="BM141" s="14"/>
      <c r="BN141" s="14">
        <v>0.24534057032155801</v>
      </c>
      <c r="BO141" s="14">
        <v>3.9043770362898599E-2</v>
      </c>
      <c r="BP141" s="14">
        <v>-2.6972984344871699E-2</v>
      </c>
      <c r="BQ141" s="14">
        <v>3.4785575502966702E-2</v>
      </c>
      <c r="BR141" s="14">
        <v>0.15189922946353099</v>
      </c>
      <c r="BS141" s="14">
        <v>0.15205584953224899</v>
      </c>
      <c r="BT141" s="14">
        <v>-1.0776653886442E-2</v>
      </c>
      <c r="BU141" s="14">
        <v>7.3919110275417393E-2</v>
      </c>
      <c r="BV141" s="14"/>
      <c r="BW141" s="14">
        <v>0.16376845234923401</v>
      </c>
      <c r="BX141" s="14">
        <v>0.11541010155520399</v>
      </c>
      <c r="BY141" s="14"/>
      <c r="BZ141" s="14">
        <v>0.13211904739968999</v>
      </c>
      <c r="CA141" s="14">
        <v>9.6414186583950401E-2</v>
      </c>
      <c r="CB141" s="14"/>
      <c r="CC141" s="14">
        <v>0.23139923859400599</v>
      </c>
      <c r="CD141" s="14">
        <v>-3.6715104014070099E-3</v>
      </c>
    </row>
    <row r="142" spans="2:82" x14ac:dyDescent="0.2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row>
    <row r="143" spans="2:82" x14ac:dyDescent="0.25">
      <c r="B143" s="6" t="s">
        <v>171</v>
      </c>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row>
    <row r="144" spans="2:82" x14ac:dyDescent="0.25">
      <c r="B144" s="24" t="s">
        <v>107</v>
      </c>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row>
    <row r="145" spans="2:82" x14ac:dyDescent="0.25">
      <c r="B145" t="s">
        <v>158</v>
      </c>
      <c r="C145" s="14">
        <v>0.25361699173078001</v>
      </c>
      <c r="D145" s="14">
        <v>0.270167644883825</v>
      </c>
      <c r="E145" s="14">
        <v>0.236982687533141</v>
      </c>
      <c r="F145" s="14"/>
      <c r="G145" s="14">
        <v>0.180037077985337</v>
      </c>
      <c r="H145" s="14">
        <v>0.29697956043795798</v>
      </c>
      <c r="I145" s="14">
        <v>0.31412722516990699</v>
      </c>
      <c r="J145" s="14"/>
      <c r="K145" s="14">
        <v>0.29705537452429698</v>
      </c>
      <c r="L145" s="14">
        <v>0.25746404850954002</v>
      </c>
      <c r="M145" s="14">
        <v>0.23610332415823801</v>
      </c>
      <c r="N145" s="14">
        <v>0.196661739158038</v>
      </c>
      <c r="O145" s="14"/>
      <c r="P145" s="14">
        <v>0.16517841714836301</v>
      </c>
      <c r="Q145" s="14">
        <v>0.24823855460310901</v>
      </c>
      <c r="R145" s="14">
        <v>0.26491673740251798</v>
      </c>
      <c r="S145" s="14">
        <v>0.27773275199328501</v>
      </c>
      <c r="T145" s="14">
        <v>0.273854888339984</v>
      </c>
      <c r="U145" s="14"/>
      <c r="V145" s="14">
        <v>0.26917884155421101</v>
      </c>
      <c r="W145" s="14">
        <v>0.28410065494608899</v>
      </c>
      <c r="X145" s="14">
        <v>0.170316461052541</v>
      </c>
      <c r="Y145" s="14"/>
      <c r="Z145" s="14">
        <v>0.24630384627820101</v>
      </c>
      <c r="AA145" s="14">
        <v>0.25996223698013299</v>
      </c>
      <c r="AB145" s="14"/>
      <c r="AC145" s="14">
        <v>0.16640117598450099</v>
      </c>
      <c r="AD145" s="14">
        <v>0.20452402676829501</v>
      </c>
      <c r="AE145" s="14">
        <v>0.24067171207961099</v>
      </c>
      <c r="AF145" s="14">
        <v>0.32427154853359802</v>
      </c>
      <c r="AG145" s="14"/>
      <c r="AH145" s="14">
        <v>0.228891113554089</v>
      </c>
      <c r="AI145" s="14">
        <v>0.213722099313361</v>
      </c>
      <c r="AJ145" s="14">
        <v>0.29248091601328302</v>
      </c>
      <c r="AK145" s="14">
        <v>0.33930205939341002</v>
      </c>
      <c r="AL145" s="14"/>
      <c r="AM145" s="14">
        <v>0.20511095742787999</v>
      </c>
      <c r="AN145" s="14">
        <v>0.24781014518872499</v>
      </c>
      <c r="AO145" s="14">
        <v>0.25584010540735702</v>
      </c>
      <c r="AP145" s="14">
        <v>0.30352571111028698</v>
      </c>
      <c r="AQ145" s="14"/>
      <c r="AR145" s="14">
        <v>0.23799677822861101</v>
      </c>
      <c r="AS145" s="14">
        <v>0.30459873030607798</v>
      </c>
      <c r="AT145" s="14">
        <v>0.318761272396622</v>
      </c>
      <c r="AU145" s="14">
        <v>0.23751070189756701</v>
      </c>
      <c r="AV145" s="14"/>
      <c r="AW145" s="14">
        <v>0.14310461828120999</v>
      </c>
      <c r="AX145" s="14">
        <v>0.214425029061206</v>
      </c>
      <c r="AY145" s="14">
        <v>0.34052821690150598</v>
      </c>
      <c r="AZ145" s="14">
        <v>0.404135929241628</v>
      </c>
      <c r="BA145" s="14"/>
      <c r="BB145" s="14">
        <v>0.484642207385093</v>
      </c>
      <c r="BC145" s="14">
        <v>0.354719210607223</v>
      </c>
      <c r="BD145" s="14">
        <v>5.5578690724409699E-2</v>
      </c>
      <c r="BE145" s="14"/>
      <c r="BF145" s="14">
        <v>0.28469209277352397</v>
      </c>
      <c r="BG145" s="14">
        <v>0.187646884558518</v>
      </c>
      <c r="BH145" s="14">
        <v>0.29844752244779199</v>
      </c>
      <c r="BI145" s="14"/>
      <c r="BJ145" s="14">
        <v>0.27933690402524503</v>
      </c>
      <c r="BK145" s="14">
        <v>0.26989809211034499</v>
      </c>
      <c r="BL145" s="14">
        <v>0.20734862571211099</v>
      </c>
      <c r="BM145" s="14"/>
      <c r="BN145" s="14">
        <v>0.21823804117111201</v>
      </c>
      <c r="BO145" s="14">
        <v>0.26527016407913501</v>
      </c>
      <c r="BP145" s="14">
        <v>0.31307155310277601</v>
      </c>
      <c r="BQ145" s="14">
        <v>0.27230694889260998</v>
      </c>
      <c r="BR145" s="14">
        <v>0.28137398044687401</v>
      </c>
      <c r="BS145" s="14">
        <v>0.27833152324712102</v>
      </c>
      <c r="BT145" s="14">
        <v>0.207721691920423</v>
      </c>
      <c r="BU145" s="14">
        <v>0.27959371471014499</v>
      </c>
      <c r="BV145" s="14"/>
      <c r="BW145" s="14">
        <v>0.24118436693713499</v>
      </c>
      <c r="BX145" s="14">
        <v>0.263733773238576</v>
      </c>
      <c r="BY145" s="14"/>
      <c r="BZ145" s="14">
        <v>0.26081122459421502</v>
      </c>
      <c r="CA145" s="14">
        <v>0.27351899544536301</v>
      </c>
      <c r="CB145" s="14"/>
      <c r="CC145" s="14">
        <v>0.24416529430101799</v>
      </c>
      <c r="CD145" s="14">
        <v>0.289020878590311</v>
      </c>
    </row>
    <row r="146" spans="2:82" x14ac:dyDescent="0.25">
      <c r="B146" t="s">
        <v>159</v>
      </c>
      <c r="C146" s="14">
        <v>0.27739161115488697</v>
      </c>
      <c r="D146" s="14">
        <v>0.28945408229450298</v>
      </c>
      <c r="E146" s="14">
        <v>0.26560626992812603</v>
      </c>
      <c r="F146" s="14"/>
      <c r="G146" s="14">
        <v>0.27205574420543499</v>
      </c>
      <c r="H146" s="14">
        <v>0.28938714454826697</v>
      </c>
      <c r="I146" s="14">
        <v>0.26405562910092301</v>
      </c>
      <c r="J146" s="14"/>
      <c r="K146" s="14">
        <v>0.31007712642125501</v>
      </c>
      <c r="L146" s="14">
        <v>0.28180067810643</v>
      </c>
      <c r="M146" s="14">
        <v>0.24963443260240401</v>
      </c>
      <c r="N146" s="14">
        <v>0.24089307637766499</v>
      </c>
      <c r="O146" s="14"/>
      <c r="P146" s="14">
        <v>0.29243076169514998</v>
      </c>
      <c r="Q146" s="14">
        <v>0.29272697596671399</v>
      </c>
      <c r="R146" s="14">
        <v>0.26095382770200398</v>
      </c>
      <c r="S146" s="14">
        <v>0.28843076890927299</v>
      </c>
      <c r="T146" s="14">
        <v>0.25325493000650301</v>
      </c>
      <c r="U146" s="14"/>
      <c r="V146" s="14">
        <v>0.30615975179333199</v>
      </c>
      <c r="W146" s="14">
        <v>0.26672330976622599</v>
      </c>
      <c r="X146" s="14">
        <v>0.196453628353982</v>
      </c>
      <c r="Y146" s="14"/>
      <c r="Z146" s="14">
        <v>0.27180259862579198</v>
      </c>
      <c r="AA146" s="14">
        <v>0.28224091374687899</v>
      </c>
      <c r="AB146" s="14"/>
      <c r="AC146" s="14">
        <v>0.23296169832428801</v>
      </c>
      <c r="AD146" s="14">
        <v>0.24856268570954701</v>
      </c>
      <c r="AE146" s="14">
        <v>0.30216997748003899</v>
      </c>
      <c r="AF146" s="14">
        <v>0.29537714432640899</v>
      </c>
      <c r="AG146" s="14"/>
      <c r="AH146" s="14">
        <v>0.15855238866690399</v>
      </c>
      <c r="AI146" s="14">
        <v>0.27151444998295798</v>
      </c>
      <c r="AJ146" s="14">
        <v>0.29965800597013798</v>
      </c>
      <c r="AK146" s="14">
        <v>0.33785282149043</v>
      </c>
      <c r="AL146" s="14"/>
      <c r="AM146" s="14">
        <v>0.27287670468713898</v>
      </c>
      <c r="AN146" s="14">
        <v>0.24723702892396701</v>
      </c>
      <c r="AO146" s="14">
        <v>0.31670828200092999</v>
      </c>
      <c r="AP146" s="14">
        <v>0.303274528012627</v>
      </c>
      <c r="AQ146" s="14"/>
      <c r="AR146" s="14">
        <v>0.28042001082531698</v>
      </c>
      <c r="AS146" s="14">
        <v>0.31462896698734599</v>
      </c>
      <c r="AT146" s="14">
        <v>0.31826791324118803</v>
      </c>
      <c r="AU146" s="14">
        <v>0.231238715759121</v>
      </c>
      <c r="AV146" s="14"/>
      <c r="AW146" s="14">
        <v>0.200782085703617</v>
      </c>
      <c r="AX146" s="14">
        <v>0.275859019994665</v>
      </c>
      <c r="AY146" s="14">
        <v>0.31884092447131102</v>
      </c>
      <c r="AZ146" s="14">
        <v>0.31886427446099902</v>
      </c>
      <c r="BA146" s="14"/>
      <c r="BB146" s="14">
        <v>0.32131366296272601</v>
      </c>
      <c r="BC146" s="14">
        <v>0.38616892703063599</v>
      </c>
      <c r="BD146" s="14">
        <v>5.5708012039720103E-2</v>
      </c>
      <c r="BE146" s="14"/>
      <c r="BF146" s="14">
        <v>0.282912318436225</v>
      </c>
      <c r="BG146" s="14">
        <v>0.28002911318100698</v>
      </c>
      <c r="BH146" s="14">
        <v>0.29216319409591202</v>
      </c>
      <c r="BI146" s="14"/>
      <c r="BJ146" s="14">
        <v>0.27889239498208301</v>
      </c>
      <c r="BK146" s="14">
        <v>0.31967546208939701</v>
      </c>
      <c r="BL146" s="14">
        <v>0.26108534158300301</v>
      </c>
      <c r="BM146" s="14"/>
      <c r="BN146" s="14">
        <v>0.26721074065297901</v>
      </c>
      <c r="BO146" s="14">
        <v>0.272035837119457</v>
      </c>
      <c r="BP146" s="14">
        <v>0.26421969859413302</v>
      </c>
      <c r="BQ146" s="14">
        <v>0.21058203743405601</v>
      </c>
      <c r="BR146" s="14">
        <v>0.272736810420591</v>
      </c>
      <c r="BS146" s="14">
        <v>0.305053771737329</v>
      </c>
      <c r="BT146" s="14">
        <v>0.332138826500888</v>
      </c>
      <c r="BU146" s="14">
        <v>0.27041899754954302</v>
      </c>
      <c r="BV146" s="14"/>
      <c r="BW146" s="14">
        <v>0.28738550007323899</v>
      </c>
      <c r="BX146" s="14">
        <v>0.26925929860799602</v>
      </c>
      <c r="BY146" s="14"/>
      <c r="BZ146" s="14">
        <v>0.28108859223612798</v>
      </c>
      <c r="CA146" s="14">
        <v>0.29106960107256802</v>
      </c>
      <c r="CB146" s="14"/>
      <c r="CC146" s="14">
        <v>0.27699375607219401</v>
      </c>
      <c r="CD146" s="14">
        <v>0.29357846408468502</v>
      </c>
    </row>
    <row r="147" spans="2:82" x14ac:dyDescent="0.25">
      <c r="B147" t="s">
        <v>160</v>
      </c>
      <c r="C147" s="14">
        <v>0.24416915579846399</v>
      </c>
      <c r="D147" s="14">
        <v>0.214286255649421</v>
      </c>
      <c r="E147" s="14">
        <v>0.27363396703436399</v>
      </c>
      <c r="F147" s="14"/>
      <c r="G147" s="14">
        <v>0.25442796452405197</v>
      </c>
      <c r="H147" s="14">
        <v>0.224883701547019</v>
      </c>
      <c r="I147" s="14">
        <v>0.26224501346399398</v>
      </c>
      <c r="J147" s="14"/>
      <c r="K147" s="14">
        <v>0.22887536382757701</v>
      </c>
      <c r="L147" s="14">
        <v>0.226244815759784</v>
      </c>
      <c r="M147" s="14">
        <v>0.27090760324229402</v>
      </c>
      <c r="N147" s="14">
        <v>0.27190493101084301</v>
      </c>
      <c r="O147" s="14"/>
      <c r="P147" s="14">
        <v>0.311119368326708</v>
      </c>
      <c r="Q147" s="14">
        <v>0.19366621823362001</v>
      </c>
      <c r="R147" s="14">
        <v>0.267258334067976</v>
      </c>
      <c r="S147" s="14">
        <v>0.22050494377257099</v>
      </c>
      <c r="T147" s="14">
        <v>0.246960625134101</v>
      </c>
      <c r="U147" s="14"/>
      <c r="V147" s="14">
        <v>0.21688546436395101</v>
      </c>
      <c r="W147" s="14">
        <v>0.23750878197804001</v>
      </c>
      <c r="X147" s="14">
        <v>0.33921911618172401</v>
      </c>
      <c r="Y147" s="14"/>
      <c r="Z147" s="14">
        <v>0.242382905781309</v>
      </c>
      <c r="AA147" s="14">
        <v>0.24571899430625899</v>
      </c>
      <c r="AB147" s="14"/>
      <c r="AC147" s="14">
        <v>0.302763683965384</v>
      </c>
      <c r="AD147" s="14">
        <v>0.25764510319054001</v>
      </c>
      <c r="AE147" s="14">
        <v>0.234557174710918</v>
      </c>
      <c r="AF147" s="14">
        <v>0.22361591885427501</v>
      </c>
      <c r="AG147" s="14"/>
      <c r="AH147" s="14">
        <v>0.26895353610325001</v>
      </c>
      <c r="AI147" s="14">
        <v>0.270364295030668</v>
      </c>
      <c r="AJ147" s="14">
        <v>0.20240399316824101</v>
      </c>
      <c r="AK147" s="14">
        <v>0.19822865015521501</v>
      </c>
      <c r="AL147" s="14"/>
      <c r="AM147" s="14">
        <v>0.281975602127014</v>
      </c>
      <c r="AN147" s="14">
        <v>0.24936010728125399</v>
      </c>
      <c r="AO147" s="14">
        <v>0.21028584217167001</v>
      </c>
      <c r="AP147" s="14">
        <v>0.21322723200916299</v>
      </c>
      <c r="AQ147" s="14"/>
      <c r="AR147" s="14">
        <v>0.24422984324076899</v>
      </c>
      <c r="AS147" s="14">
        <v>0.19811541535020499</v>
      </c>
      <c r="AT147" s="14">
        <v>0.22834755996682499</v>
      </c>
      <c r="AU147" s="14">
        <v>0.26006693976054801</v>
      </c>
      <c r="AV147" s="14"/>
      <c r="AW147" s="14">
        <v>0.31011005965100602</v>
      </c>
      <c r="AX147" s="14">
        <v>0.248546729500978</v>
      </c>
      <c r="AY147" s="14">
        <v>0.21290551657696399</v>
      </c>
      <c r="AZ147" s="14">
        <v>0.15867262190633299</v>
      </c>
      <c r="BA147" s="14"/>
      <c r="BB147" s="14">
        <v>0.13331331125885101</v>
      </c>
      <c r="BC147" s="14">
        <v>0.18447819855821501</v>
      </c>
      <c r="BD147" s="14">
        <v>0.277674094414391</v>
      </c>
      <c r="BE147" s="14"/>
      <c r="BF147" s="14">
        <v>0.23531867445860399</v>
      </c>
      <c r="BG147" s="14">
        <v>0.28504715453263302</v>
      </c>
      <c r="BH147" s="14">
        <v>0.18513207293436901</v>
      </c>
      <c r="BI147" s="14"/>
      <c r="BJ147" s="14">
        <v>0.223971347636197</v>
      </c>
      <c r="BK147" s="14">
        <v>0.23526278544729201</v>
      </c>
      <c r="BL147" s="14">
        <v>0.25160239293317299</v>
      </c>
      <c r="BM147" s="14"/>
      <c r="BN147" s="14">
        <v>0.27460821123245399</v>
      </c>
      <c r="BO147" s="14">
        <v>0.209333089869849</v>
      </c>
      <c r="BP147" s="14">
        <v>0.278911498380289</v>
      </c>
      <c r="BQ147" s="14">
        <v>0.30838347347503298</v>
      </c>
      <c r="BR147" s="14">
        <v>0.20906916144461599</v>
      </c>
      <c r="BS147" s="14">
        <v>0.22424027142434</v>
      </c>
      <c r="BT147" s="14">
        <v>0.243681184574987</v>
      </c>
      <c r="BU147" s="14">
        <v>0.20399338939032999</v>
      </c>
      <c r="BV147" s="14"/>
      <c r="BW147" s="14">
        <v>0.23099671973531499</v>
      </c>
      <c r="BX147" s="14">
        <v>0.25488794284369198</v>
      </c>
      <c r="BY147" s="14"/>
      <c r="BZ147" s="14">
        <v>0.24432667676563999</v>
      </c>
      <c r="CA147" s="14">
        <v>0.22272560020780099</v>
      </c>
      <c r="CB147" s="14"/>
      <c r="CC147" s="14">
        <v>0.233502938169006</v>
      </c>
      <c r="CD147" s="14">
        <v>0.238488777655714</v>
      </c>
    </row>
    <row r="148" spans="2:82" x14ac:dyDescent="0.25">
      <c r="B148" t="s">
        <v>161</v>
      </c>
      <c r="C148" s="14">
        <v>0.104814330346145</v>
      </c>
      <c r="D148" s="14">
        <v>0.105988152833989</v>
      </c>
      <c r="E148" s="14">
        <v>0.103745223266982</v>
      </c>
      <c r="F148" s="14"/>
      <c r="G148" s="14">
        <v>0.14724868123403601</v>
      </c>
      <c r="H148" s="14">
        <v>7.5391666013461006E-2</v>
      </c>
      <c r="I148" s="14">
        <v>7.8758428019344406E-2</v>
      </c>
      <c r="J148" s="14"/>
      <c r="K148" s="14">
        <v>8.9796833258018099E-2</v>
      </c>
      <c r="L148" s="14">
        <v>0.12615378375250699</v>
      </c>
      <c r="M148" s="14">
        <v>0.11638205423942299</v>
      </c>
      <c r="N148" s="14">
        <v>9.6971174308219402E-2</v>
      </c>
      <c r="O148" s="14"/>
      <c r="P148" s="14">
        <v>0.113912694909694</v>
      </c>
      <c r="Q148" s="14">
        <v>0.12444755312183101</v>
      </c>
      <c r="R148" s="14">
        <v>0.102164706855483</v>
      </c>
      <c r="S148" s="14">
        <v>9.4189866894438007E-2</v>
      </c>
      <c r="T148" s="14">
        <v>0.101181558146409</v>
      </c>
      <c r="U148" s="14"/>
      <c r="V148" s="14">
        <v>0.114437504776808</v>
      </c>
      <c r="W148" s="14">
        <v>0.102320444459936</v>
      </c>
      <c r="X148" s="14">
        <v>7.6568437876063905E-2</v>
      </c>
      <c r="Y148" s="14"/>
      <c r="Z148" s="14">
        <v>0.12228667136459501</v>
      </c>
      <c r="AA148" s="14">
        <v>8.9654466569159694E-2</v>
      </c>
      <c r="AB148" s="14"/>
      <c r="AC148" s="14">
        <v>0.11038000225898199</v>
      </c>
      <c r="AD148" s="14">
        <v>0.100355014883275</v>
      </c>
      <c r="AE148" s="14">
        <v>0.11842940533570399</v>
      </c>
      <c r="AF148" s="14">
        <v>9.7490257612913495E-2</v>
      </c>
      <c r="AG148" s="14"/>
      <c r="AH148" s="14">
        <v>0.116689811957364</v>
      </c>
      <c r="AI148" s="14">
        <v>0.10608817404139199</v>
      </c>
      <c r="AJ148" s="14">
        <v>0.118437138151925</v>
      </c>
      <c r="AK148" s="14">
        <v>7.6263751835849297E-2</v>
      </c>
      <c r="AL148" s="14"/>
      <c r="AM148" s="14">
        <v>9.7464785305521606E-2</v>
      </c>
      <c r="AN148" s="14">
        <v>0.16474771846127501</v>
      </c>
      <c r="AO148" s="14">
        <v>0.118096486126921</v>
      </c>
      <c r="AP148" s="14">
        <v>8.9900639194243501E-2</v>
      </c>
      <c r="AQ148" s="14"/>
      <c r="AR148" s="14">
        <v>0.111908694764617</v>
      </c>
      <c r="AS148" s="14">
        <v>0.108048120056897</v>
      </c>
      <c r="AT148" s="14">
        <v>6.7345383418470697E-2</v>
      </c>
      <c r="AU148" s="14">
        <v>0.114704214681401</v>
      </c>
      <c r="AV148" s="14"/>
      <c r="AW148" s="14">
        <v>9.7658656936805796E-2</v>
      </c>
      <c r="AX148" s="14">
        <v>0.136389998903507</v>
      </c>
      <c r="AY148" s="14">
        <v>8.1719613114896797E-2</v>
      </c>
      <c r="AZ148" s="14">
        <v>5.4453314413688197E-2</v>
      </c>
      <c r="BA148" s="14"/>
      <c r="BB148" s="14">
        <v>4.0283705813249998E-2</v>
      </c>
      <c r="BC148" s="14">
        <v>3.2309384934067098E-2</v>
      </c>
      <c r="BD148" s="14">
        <v>0.13813993016922199</v>
      </c>
      <c r="BE148" s="14"/>
      <c r="BF148" s="14">
        <v>0.109915101379532</v>
      </c>
      <c r="BG148" s="14">
        <v>0.100535154708654</v>
      </c>
      <c r="BH148" s="14">
        <v>0.10390259008347499</v>
      </c>
      <c r="BI148" s="14"/>
      <c r="BJ148" s="14">
        <v>0.1236781024754</v>
      </c>
      <c r="BK148" s="14">
        <v>8.5750383028927096E-2</v>
      </c>
      <c r="BL148" s="14">
        <v>0.112326904862462</v>
      </c>
      <c r="BM148" s="14"/>
      <c r="BN148" s="14">
        <v>0.102105235001776</v>
      </c>
      <c r="BO148" s="14">
        <v>0.13647495731005699</v>
      </c>
      <c r="BP148" s="14">
        <v>8.7528375368684103E-2</v>
      </c>
      <c r="BQ148" s="14">
        <v>9.8728788516834406E-2</v>
      </c>
      <c r="BR148" s="14">
        <v>0.12247896132626999</v>
      </c>
      <c r="BS148" s="14">
        <v>8.7991995980320106E-2</v>
      </c>
      <c r="BT148" s="14">
        <v>0.12639024854825601</v>
      </c>
      <c r="BU148" s="14">
        <v>0.10779420532681</v>
      </c>
      <c r="BV148" s="14"/>
      <c r="BW148" s="14">
        <v>0.121050946536313</v>
      </c>
      <c r="BX148" s="14">
        <v>9.1602132507935294E-2</v>
      </c>
      <c r="BY148" s="14"/>
      <c r="BZ148" s="14">
        <v>9.8378399560858906E-2</v>
      </c>
      <c r="CA148" s="14">
        <v>0.12641304838939599</v>
      </c>
      <c r="CB148" s="14"/>
      <c r="CC148" s="14">
        <v>0.117905900089428</v>
      </c>
      <c r="CD148" s="14">
        <v>0.100055442079042</v>
      </c>
    </row>
    <row r="149" spans="2:82" x14ac:dyDescent="0.25">
      <c r="B149" t="s">
        <v>162</v>
      </c>
      <c r="C149" s="14">
        <v>8.2089472595887003E-2</v>
      </c>
      <c r="D149" s="14">
        <v>7.9287930897682601E-2</v>
      </c>
      <c r="E149" s="14">
        <v>8.4973026251428593E-2</v>
      </c>
      <c r="F149" s="14"/>
      <c r="G149" s="14">
        <v>9.7889579385929307E-2</v>
      </c>
      <c r="H149" s="14">
        <v>8.2772976139134299E-2</v>
      </c>
      <c r="I149" s="14">
        <v>4.9081042903474897E-2</v>
      </c>
      <c r="J149" s="14"/>
      <c r="K149" s="14">
        <v>5.3965711257591503E-2</v>
      </c>
      <c r="L149" s="14">
        <v>7.4591389015600404E-2</v>
      </c>
      <c r="M149" s="14">
        <v>9.8027191173174197E-2</v>
      </c>
      <c r="N149" s="14">
        <v>0.11791048474331201</v>
      </c>
      <c r="O149" s="14"/>
      <c r="P149" s="14">
        <v>8.1942901916793501E-2</v>
      </c>
      <c r="Q149" s="14">
        <v>9.1073128939914497E-2</v>
      </c>
      <c r="R149" s="14">
        <v>8.2822973009532896E-2</v>
      </c>
      <c r="S149" s="14">
        <v>8.2857307096206395E-2</v>
      </c>
      <c r="T149" s="14">
        <v>7.14057594044928E-2</v>
      </c>
      <c r="U149" s="14"/>
      <c r="V149" s="14">
        <v>7.3604976733890201E-2</v>
      </c>
      <c r="W149" s="14">
        <v>7.5479119881184595E-2</v>
      </c>
      <c r="X149" s="14">
        <v>0.11659519059097299</v>
      </c>
      <c r="Y149" s="14"/>
      <c r="Z149" s="14">
        <v>8.8265280403214894E-2</v>
      </c>
      <c r="AA149" s="14">
        <v>7.6731037514230396E-2</v>
      </c>
      <c r="AB149" s="14"/>
      <c r="AC149" s="14">
        <v>0.13243520715870499</v>
      </c>
      <c r="AD149" s="14">
        <v>0.12939525419348799</v>
      </c>
      <c r="AE149" s="14">
        <v>6.6465670311503106E-2</v>
      </c>
      <c r="AF149" s="14">
        <v>4.6086852925008297E-2</v>
      </c>
      <c r="AG149" s="14"/>
      <c r="AH149" s="14">
        <v>0.135118324151242</v>
      </c>
      <c r="AI149" s="14">
        <v>9.2292834063207596E-2</v>
      </c>
      <c r="AJ149" s="14">
        <v>7.0105123180237303E-2</v>
      </c>
      <c r="AK149" s="14">
        <v>3.8003197403073098E-2</v>
      </c>
      <c r="AL149" s="14"/>
      <c r="AM149" s="14">
        <v>0.107030390383534</v>
      </c>
      <c r="AN149" s="14">
        <v>7.8038848749377596E-2</v>
      </c>
      <c r="AO149" s="14">
        <v>7.0172370932771996E-2</v>
      </c>
      <c r="AP149" s="14">
        <v>6.3564467137736294E-2</v>
      </c>
      <c r="AQ149" s="14"/>
      <c r="AR149" s="14">
        <v>8.7144281188600903E-2</v>
      </c>
      <c r="AS149" s="14">
        <v>5.8552644596544398E-2</v>
      </c>
      <c r="AT149" s="14">
        <v>6.1206309310911998E-2</v>
      </c>
      <c r="AU149" s="14">
        <v>0.110129189157379</v>
      </c>
      <c r="AV149" s="14"/>
      <c r="AW149" s="14">
        <v>0.18389441790348801</v>
      </c>
      <c r="AX149" s="14">
        <v>7.9826905876237697E-2</v>
      </c>
      <c r="AY149" s="14">
        <v>2.6013942044341001E-2</v>
      </c>
      <c r="AZ149" s="14">
        <v>6.3873859977351496E-2</v>
      </c>
      <c r="BA149" s="14"/>
      <c r="BB149" s="14">
        <v>1.7504023602747099E-2</v>
      </c>
      <c r="BC149" s="14">
        <v>3.1985365883708802E-2</v>
      </c>
      <c r="BD149" s="14">
        <v>0.34390594705486199</v>
      </c>
      <c r="BE149" s="14"/>
      <c r="BF149" s="14">
        <v>6.7264327514069605E-2</v>
      </c>
      <c r="BG149" s="14">
        <v>9.1118059432379106E-2</v>
      </c>
      <c r="BH149" s="14">
        <v>9.8283296887140603E-2</v>
      </c>
      <c r="BI149" s="14"/>
      <c r="BJ149" s="14">
        <v>7.1162366178186498E-2</v>
      </c>
      <c r="BK149" s="14">
        <v>5.5331562648245597E-2</v>
      </c>
      <c r="BL149" s="14">
        <v>0.12816746417111999</v>
      </c>
      <c r="BM149" s="14"/>
      <c r="BN149" s="14">
        <v>9.8887595045151599E-2</v>
      </c>
      <c r="BO149" s="14">
        <v>9.38573789100067E-2</v>
      </c>
      <c r="BP149" s="14">
        <v>4.8063873250024598E-2</v>
      </c>
      <c r="BQ149" s="14">
        <v>8.5431221858771403E-2</v>
      </c>
      <c r="BR149" s="14">
        <v>6.7822143513985994E-2</v>
      </c>
      <c r="BS149" s="14">
        <v>6.7624005795326403E-2</v>
      </c>
      <c r="BT149" s="14">
        <v>8.0849094145770503E-2</v>
      </c>
      <c r="BU149" s="14">
        <v>8.4523278114505496E-2</v>
      </c>
      <c r="BV149" s="14"/>
      <c r="BW149" s="14">
        <v>8.7137840658513793E-2</v>
      </c>
      <c r="BX149" s="14">
        <v>7.7981471469154906E-2</v>
      </c>
      <c r="BY149" s="14"/>
      <c r="BZ149" s="14">
        <v>8.7112337522384495E-2</v>
      </c>
      <c r="CA149" s="14">
        <v>7.1001342354401697E-2</v>
      </c>
      <c r="CB149" s="14"/>
      <c r="CC149" s="14">
        <v>0.101549459984797</v>
      </c>
      <c r="CD149" s="14">
        <v>5.8525018310258803E-2</v>
      </c>
    </row>
    <row r="150" spans="2:82" x14ac:dyDescent="0.25">
      <c r="B150" t="s">
        <v>163</v>
      </c>
      <c r="C150" s="14">
        <v>3.79184383738361E-2</v>
      </c>
      <c r="D150" s="14">
        <v>4.0815933440579398E-2</v>
      </c>
      <c r="E150" s="14">
        <v>3.50588259859584E-2</v>
      </c>
      <c r="F150" s="14"/>
      <c r="G150" s="14">
        <v>4.8340952665211698E-2</v>
      </c>
      <c r="H150" s="14">
        <v>3.0584951314160599E-2</v>
      </c>
      <c r="I150" s="14">
        <v>3.1732661342356798E-2</v>
      </c>
      <c r="J150" s="14"/>
      <c r="K150" s="14">
        <v>2.0229590711260698E-2</v>
      </c>
      <c r="L150" s="14">
        <v>3.3745284856138799E-2</v>
      </c>
      <c r="M150" s="14">
        <v>2.8945394584466998E-2</v>
      </c>
      <c r="N150" s="14">
        <v>7.5658594401923907E-2</v>
      </c>
      <c r="O150" s="14"/>
      <c r="P150" s="14">
        <v>3.5415856003290898E-2</v>
      </c>
      <c r="Q150" s="14">
        <v>4.9847569134811601E-2</v>
      </c>
      <c r="R150" s="14">
        <v>2.1883420962484999E-2</v>
      </c>
      <c r="S150" s="14">
        <v>3.6284361334226703E-2</v>
      </c>
      <c r="T150" s="14">
        <v>5.3342238968509703E-2</v>
      </c>
      <c r="U150" s="14"/>
      <c r="V150" s="14">
        <v>1.9733460777808499E-2</v>
      </c>
      <c r="W150" s="14">
        <v>3.3867688968524101E-2</v>
      </c>
      <c r="X150" s="14">
        <v>0.100847165944717</v>
      </c>
      <c r="Y150" s="14"/>
      <c r="Z150" s="14">
        <v>2.8958697546888099E-2</v>
      </c>
      <c r="AA150" s="14">
        <v>4.5692350883338798E-2</v>
      </c>
      <c r="AB150" s="14"/>
      <c r="AC150" s="14">
        <v>5.5058232308140498E-2</v>
      </c>
      <c r="AD150" s="14">
        <v>5.9517915254856099E-2</v>
      </c>
      <c r="AE150" s="14">
        <v>3.7706060082224303E-2</v>
      </c>
      <c r="AF150" s="14">
        <v>1.31582777477957E-2</v>
      </c>
      <c r="AG150" s="14"/>
      <c r="AH150" s="14">
        <v>9.1794825567150906E-2</v>
      </c>
      <c r="AI150" s="14">
        <v>4.60181475684137E-2</v>
      </c>
      <c r="AJ150" s="14">
        <v>1.6914823516176101E-2</v>
      </c>
      <c r="AK150" s="14">
        <v>1.03495197220232E-2</v>
      </c>
      <c r="AL150" s="14"/>
      <c r="AM150" s="14">
        <v>3.5541560068911002E-2</v>
      </c>
      <c r="AN150" s="14">
        <v>1.2806151395401E-2</v>
      </c>
      <c r="AO150" s="14">
        <v>2.88969133603512E-2</v>
      </c>
      <c r="AP150" s="14">
        <v>2.6507422535943501E-2</v>
      </c>
      <c r="AQ150" s="14"/>
      <c r="AR150" s="14">
        <v>3.8300391752086098E-2</v>
      </c>
      <c r="AS150" s="14">
        <v>1.6056122702930699E-2</v>
      </c>
      <c r="AT150" s="14">
        <v>6.0715616659821198E-3</v>
      </c>
      <c r="AU150" s="14">
        <v>4.6350238743984397E-2</v>
      </c>
      <c r="AV150" s="14"/>
      <c r="AW150" s="14">
        <v>6.4450161523873103E-2</v>
      </c>
      <c r="AX150" s="14">
        <v>4.4952316663406197E-2</v>
      </c>
      <c r="AY150" s="14">
        <v>1.9991786890981699E-2</v>
      </c>
      <c r="AZ150" s="14">
        <v>0</v>
      </c>
      <c r="BA150" s="14"/>
      <c r="BB150" s="14">
        <v>2.94308897733372E-3</v>
      </c>
      <c r="BC150" s="14">
        <v>1.03389129861496E-2</v>
      </c>
      <c r="BD150" s="14">
        <v>0.12899332559739601</v>
      </c>
      <c r="BE150" s="14"/>
      <c r="BF150" s="14">
        <v>1.9897485438044701E-2</v>
      </c>
      <c r="BG150" s="14">
        <v>5.56236335868079E-2</v>
      </c>
      <c r="BH150" s="14">
        <v>2.2071323551311601E-2</v>
      </c>
      <c r="BI150" s="14"/>
      <c r="BJ150" s="14">
        <v>2.2958884702889201E-2</v>
      </c>
      <c r="BK150" s="14">
        <v>3.4081714675793302E-2</v>
      </c>
      <c r="BL150" s="14">
        <v>3.94692707381308E-2</v>
      </c>
      <c r="BM150" s="14"/>
      <c r="BN150" s="14">
        <v>3.8950176896527799E-2</v>
      </c>
      <c r="BO150" s="14">
        <v>2.3028572711496199E-2</v>
      </c>
      <c r="BP150" s="14">
        <v>8.2050013040928706E-3</v>
      </c>
      <c r="BQ150" s="14">
        <v>2.4567529822694899E-2</v>
      </c>
      <c r="BR150" s="14">
        <v>4.6518942847662399E-2</v>
      </c>
      <c r="BS150" s="14">
        <v>3.6758431815563403E-2</v>
      </c>
      <c r="BT150" s="14">
        <v>9.2189543096749E-3</v>
      </c>
      <c r="BU150" s="14">
        <v>5.36764149086668E-2</v>
      </c>
      <c r="BV150" s="14"/>
      <c r="BW150" s="14">
        <v>3.2244626059483701E-2</v>
      </c>
      <c r="BX150" s="14">
        <v>4.2535381332646199E-2</v>
      </c>
      <c r="BY150" s="14"/>
      <c r="BZ150" s="14">
        <v>2.8282769320774101E-2</v>
      </c>
      <c r="CA150" s="14">
        <v>1.5271412530470501E-2</v>
      </c>
      <c r="CB150" s="14"/>
      <c r="CC150" s="14">
        <v>2.58826513835567E-2</v>
      </c>
      <c r="CD150" s="14">
        <v>2.03314192799884E-2</v>
      </c>
    </row>
    <row r="151" spans="2:82" x14ac:dyDescent="0.25">
      <c r="B151" t="s">
        <v>164</v>
      </c>
      <c r="C151" s="14">
        <v>0.53100860288566798</v>
      </c>
      <c r="D151" s="14">
        <v>0.55962172717832803</v>
      </c>
      <c r="E151" s="14">
        <v>0.50258895746126697</v>
      </c>
      <c r="F151" s="14"/>
      <c r="G151" s="14">
        <v>0.45209282219077201</v>
      </c>
      <c r="H151" s="14">
        <v>0.58636670498622501</v>
      </c>
      <c r="I151" s="14">
        <v>0.57818285427083005</v>
      </c>
      <c r="J151" s="14"/>
      <c r="K151" s="14">
        <v>0.60713250094555204</v>
      </c>
      <c r="L151" s="14">
        <v>0.53926472661597002</v>
      </c>
      <c r="M151" s="14">
        <v>0.48573775676064201</v>
      </c>
      <c r="N151" s="14">
        <v>0.43755481553570302</v>
      </c>
      <c r="O151" s="14"/>
      <c r="P151" s="14">
        <v>0.45760917884351299</v>
      </c>
      <c r="Q151" s="14">
        <v>0.54096553056982299</v>
      </c>
      <c r="R151" s="14">
        <v>0.52587056510452201</v>
      </c>
      <c r="S151" s="14">
        <v>0.56616352090255795</v>
      </c>
      <c r="T151" s="14">
        <v>0.52710981834648696</v>
      </c>
      <c r="U151" s="14"/>
      <c r="V151" s="14">
        <v>0.575338593347542</v>
      </c>
      <c r="W151" s="14">
        <v>0.55082396471231498</v>
      </c>
      <c r="X151" s="14">
        <v>0.366770089406523</v>
      </c>
      <c r="Y151" s="14"/>
      <c r="Z151" s="14">
        <v>0.51810644490399305</v>
      </c>
      <c r="AA151" s="14">
        <v>0.54220315072701197</v>
      </c>
      <c r="AB151" s="14"/>
      <c r="AC151" s="14">
        <v>0.39936287430878797</v>
      </c>
      <c r="AD151" s="14">
        <v>0.45308671247784099</v>
      </c>
      <c r="AE151" s="14">
        <v>0.54284168955964995</v>
      </c>
      <c r="AF151" s="14">
        <v>0.61964869286000801</v>
      </c>
      <c r="AG151" s="14"/>
      <c r="AH151" s="14">
        <v>0.387443502220993</v>
      </c>
      <c r="AI151" s="14">
        <v>0.48523654929631899</v>
      </c>
      <c r="AJ151" s="14">
        <v>0.592138921983421</v>
      </c>
      <c r="AK151" s="14">
        <v>0.67715488088384002</v>
      </c>
      <c r="AL151" s="14"/>
      <c r="AM151" s="14">
        <v>0.47798766211501997</v>
      </c>
      <c r="AN151" s="14">
        <v>0.495047174112692</v>
      </c>
      <c r="AO151" s="14">
        <v>0.57254838740828595</v>
      </c>
      <c r="AP151" s="14">
        <v>0.60680023912291403</v>
      </c>
      <c r="AQ151" s="14"/>
      <c r="AR151" s="14">
        <v>0.51841678905392796</v>
      </c>
      <c r="AS151" s="14">
        <v>0.61922769729342297</v>
      </c>
      <c r="AT151" s="14">
        <v>0.63702918563780997</v>
      </c>
      <c r="AU151" s="14">
        <v>0.46874941765668798</v>
      </c>
      <c r="AV151" s="14"/>
      <c r="AW151" s="14">
        <v>0.34388670398482701</v>
      </c>
      <c r="AX151" s="14">
        <v>0.49028404905587197</v>
      </c>
      <c r="AY151" s="14">
        <v>0.65936914137281599</v>
      </c>
      <c r="AZ151" s="14">
        <v>0.72300020370262796</v>
      </c>
      <c r="BA151" s="14"/>
      <c r="BB151" s="14">
        <v>0.80595587034781802</v>
      </c>
      <c r="BC151" s="14">
        <v>0.74088813763785899</v>
      </c>
      <c r="BD151" s="14">
        <v>0.11128670276413</v>
      </c>
      <c r="BE151" s="14"/>
      <c r="BF151" s="14">
        <v>0.56760441120974903</v>
      </c>
      <c r="BG151" s="14">
        <v>0.46767599773952501</v>
      </c>
      <c r="BH151" s="14">
        <v>0.59061071654370401</v>
      </c>
      <c r="BI151" s="14"/>
      <c r="BJ151" s="14">
        <v>0.55822929900732798</v>
      </c>
      <c r="BK151" s="14">
        <v>0.589573554199742</v>
      </c>
      <c r="BL151" s="14">
        <v>0.468433967295114</v>
      </c>
      <c r="BM151" s="14"/>
      <c r="BN151" s="14">
        <v>0.48544878182409101</v>
      </c>
      <c r="BO151" s="14">
        <v>0.53730600119859195</v>
      </c>
      <c r="BP151" s="14">
        <v>0.57729125169690898</v>
      </c>
      <c r="BQ151" s="14">
        <v>0.48288898632666699</v>
      </c>
      <c r="BR151" s="14">
        <v>0.55411079086746495</v>
      </c>
      <c r="BS151" s="14">
        <v>0.58338529498445002</v>
      </c>
      <c r="BT151" s="14">
        <v>0.539860518421311</v>
      </c>
      <c r="BU151" s="14">
        <v>0.55001271225968895</v>
      </c>
      <c r="BV151" s="14"/>
      <c r="BW151" s="14">
        <v>0.52856986701037501</v>
      </c>
      <c r="BX151" s="14">
        <v>0.53299307184657196</v>
      </c>
      <c r="BY151" s="14"/>
      <c r="BZ151" s="14">
        <v>0.54189981683034305</v>
      </c>
      <c r="CA151" s="14">
        <v>0.56458859651793103</v>
      </c>
      <c r="CB151" s="14"/>
      <c r="CC151" s="14">
        <v>0.52115905037321197</v>
      </c>
      <c r="CD151" s="14">
        <v>0.58259934267499702</v>
      </c>
    </row>
    <row r="152" spans="2:82" x14ac:dyDescent="0.25">
      <c r="B152" t="s">
        <v>165</v>
      </c>
      <c r="C152" s="14">
        <v>0.18690380294203199</v>
      </c>
      <c r="D152" s="14">
        <v>0.18527608373167201</v>
      </c>
      <c r="E152" s="14">
        <v>0.18871824951841101</v>
      </c>
      <c r="F152" s="14"/>
      <c r="G152" s="14">
        <v>0.24513826061996499</v>
      </c>
      <c r="H152" s="14">
        <v>0.15816464215259499</v>
      </c>
      <c r="I152" s="14">
        <v>0.127839470922819</v>
      </c>
      <c r="J152" s="14"/>
      <c r="K152" s="14">
        <v>0.14376254451560999</v>
      </c>
      <c r="L152" s="14">
        <v>0.20074517276810699</v>
      </c>
      <c r="M152" s="14">
        <v>0.21440924541259701</v>
      </c>
      <c r="N152" s="14">
        <v>0.214881659051531</v>
      </c>
      <c r="O152" s="14"/>
      <c r="P152" s="14">
        <v>0.19585559682648801</v>
      </c>
      <c r="Q152" s="14">
        <v>0.21552068206174499</v>
      </c>
      <c r="R152" s="14">
        <v>0.18498767986501599</v>
      </c>
      <c r="S152" s="14">
        <v>0.17704717399064401</v>
      </c>
      <c r="T152" s="14">
        <v>0.17258731755090201</v>
      </c>
      <c r="U152" s="14"/>
      <c r="V152" s="14">
        <v>0.188042481510698</v>
      </c>
      <c r="W152" s="14">
        <v>0.17779956434112101</v>
      </c>
      <c r="X152" s="14">
        <v>0.193163628467037</v>
      </c>
      <c r="Y152" s="14"/>
      <c r="Z152" s="14">
        <v>0.21055195176781</v>
      </c>
      <c r="AA152" s="14">
        <v>0.16638550408339001</v>
      </c>
      <c r="AB152" s="14"/>
      <c r="AC152" s="14">
        <v>0.242815209417687</v>
      </c>
      <c r="AD152" s="14">
        <v>0.22975026907676299</v>
      </c>
      <c r="AE152" s="14">
        <v>0.184895075647208</v>
      </c>
      <c r="AF152" s="14">
        <v>0.14357711053792199</v>
      </c>
      <c r="AG152" s="14"/>
      <c r="AH152" s="14">
        <v>0.25180813610860597</v>
      </c>
      <c r="AI152" s="14">
        <v>0.19838100810459899</v>
      </c>
      <c r="AJ152" s="14">
        <v>0.18854226133216201</v>
      </c>
      <c r="AK152" s="14">
        <v>0.114266949238922</v>
      </c>
      <c r="AL152" s="14"/>
      <c r="AM152" s="14">
        <v>0.20449517568905601</v>
      </c>
      <c r="AN152" s="14">
        <v>0.242786567210653</v>
      </c>
      <c r="AO152" s="14">
        <v>0.18826885705969301</v>
      </c>
      <c r="AP152" s="14">
        <v>0.15346510633197999</v>
      </c>
      <c r="AQ152" s="14"/>
      <c r="AR152" s="14">
        <v>0.199052975953217</v>
      </c>
      <c r="AS152" s="14">
        <v>0.16660076465344101</v>
      </c>
      <c r="AT152" s="14">
        <v>0.12855169272938299</v>
      </c>
      <c r="AU152" s="14">
        <v>0.22483340383877901</v>
      </c>
      <c r="AV152" s="14"/>
      <c r="AW152" s="14">
        <v>0.28155307484029402</v>
      </c>
      <c r="AX152" s="14">
        <v>0.21621690477974401</v>
      </c>
      <c r="AY152" s="14">
        <v>0.10773355515923801</v>
      </c>
      <c r="AZ152" s="14">
        <v>0.11832717439104</v>
      </c>
      <c r="BA152" s="14"/>
      <c r="BB152" s="14">
        <v>5.7787729415997101E-2</v>
      </c>
      <c r="BC152" s="14">
        <v>6.42947508177759E-2</v>
      </c>
      <c r="BD152" s="14">
        <v>0.48204587722408399</v>
      </c>
      <c r="BE152" s="14"/>
      <c r="BF152" s="14">
        <v>0.177179428893602</v>
      </c>
      <c r="BG152" s="14">
        <v>0.19165321414103401</v>
      </c>
      <c r="BH152" s="14">
        <v>0.20218588697061499</v>
      </c>
      <c r="BI152" s="14"/>
      <c r="BJ152" s="14">
        <v>0.19484046865358601</v>
      </c>
      <c r="BK152" s="14">
        <v>0.141081945677173</v>
      </c>
      <c r="BL152" s="14">
        <v>0.24049436903358201</v>
      </c>
      <c r="BM152" s="14"/>
      <c r="BN152" s="14">
        <v>0.200992830046927</v>
      </c>
      <c r="BO152" s="14">
        <v>0.23033233622006299</v>
      </c>
      <c r="BP152" s="14">
        <v>0.135592248618709</v>
      </c>
      <c r="BQ152" s="14">
        <v>0.184160010375606</v>
      </c>
      <c r="BR152" s="14">
        <v>0.190301104840256</v>
      </c>
      <c r="BS152" s="14">
        <v>0.155616001775646</v>
      </c>
      <c r="BT152" s="14">
        <v>0.207239342694027</v>
      </c>
      <c r="BU152" s="14">
        <v>0.192317483441315</v>
      </c>
      <c r="BV152" s="14"/>
      <c r="BW152" s="14">
        <v>0.208188787194827</v>
      </c>
      <c r="BX152" s="14">
        <v>0.16958360397708999</v>
      </c>
      <c r="BY152" s="14"/>
      <c r="BZ152" s="14">
        <v>0.18549073708324301</v>
      </c>
      <c r="CA152" s="14">
        <v>0.19741439074379799</v>
      </c>
      <c r="CB152" s="14"/>
      <c r="CC152" s="14">
        <v>0.219455360074226</v>
      </c>
      <c r="CD152" s="14">
        <v>0.15858046038930099</v>
      </c>
    </row>
    <row r="153" spans="2:82" x14ac:dyDescent="0.25">
      <c r="B153" t="s">
        <v>166</v>
      </c>
      <c r="C153" s="14">
        <v>0.34410479994363502</v>
      </c>
      <c r="D153" s="14">
        <v>0.374345643446656</v>
      </c>
      <c r="E153" s="14">
        <v>0.31387070794285599</v>
      </c>
      <c r="F153" s="14"/>
      <c r="G153" s="14">
        <v>0.20695456157080699</v>
      </c>
      <c r="H153" s="14">
        <v>0.42820206283362999</v>
      </c>
      <c r="I153" s="14">
        <v>0.45034338334801</v>
      </c>
      <c r="J153" s="14"/>
      <c r="K153" s="14">
        <v>0.463369956429943</v>
      </c>
      <c r="L153" s="14">
        <v>0.33851955384786198</v>
      </c>
      <c r="M153" s="14">
        <v>0.27132851134804498</v>
      </c>
      <c r="N153" s="14">
        <v>0.22267315648417199</v>
      </c>
      <c r="O153" s="14"/>
      <c r="P153" s="14">
        <v>0.26175358201702498</v>
      </c>
      <c r="Q153" s="14">
        <v>0.32544484850807698</v>
      </c>
      <c r="R153" s="14">
        <v>0.34088288523950599</v>
      </c>
      <c r="S153" s="14">
        <v>0.38911634691191399</v>
      </c>
      <c r="T153" s="14">
        <v>0.354522500795585</v>
      </c>
      <c r="U153" s="14"/>
      <c r="V153" s="14">
        <v>0.38729611183684398</v>
      </c>
      <c r="W153" s="14">
        <v>0.373024400371194</v>
      </c>
      <c r="X153" s="14">
        <v>0.17360646093948601</v>
      </c>
      <c r="Y153" s="14"/>
      <c r="Z153" s="14">
        <v>0.30755449313618199</v>
      </c>
      <c r="AA153" s="14">
        <v>0.37581764664362199</v>
      </c>
      <c r="AB153" s="14"/>
      <c r="AC153" s="14">
        <v>0.156547664891102</v>
      </c>
      <c r="AD153" s="14">
        <v>0.223336443401078</v>
      </c>
      <c r="AE153" s="14">
        <v>0.35794661391244298</v>
      </c>
      <c r="AF153" s="14">
        <v>0.47607158232208602</v>
      </c>
      <c r="AG153" s="14"/>
      <c r="AH153" s="14">
        <v>0.135635366112388</v>
      </c>
      <c r="AI153" s="14">
        <v>0.28685554119171902</v>
      </c>
      <c r="AJ153" s="14">
        <v>0.40359666065125799</v>
      </c>
      <c r="AK153" s="14">
        <v>0.56288793164491702</v>
      </c>
      <c r="AL153" s="14"/>
      <c r="AM153" s="14">
        <v>0.27349248642596402</v>
      </c>
      <c r="AN153" s="14">
        <v>0.252260606902039</v>
      </c>
      <c r="AO153" s="14">
        <v>0.38427953034859302</v>
      </c>
      <c r="AP153" s="14">
        <v>0.45333513279093401</v>
      </c>
      <c r="AQ153" s="14"/>
      <c r="AR153" s="14">
        <v>0.31936381310070999</v>
      </c>
      <c r="AS153" s="14">
        <v>0.45262693263998199</v>
      </c>
      <c r="AT153" s="14">
        <v>0.50847749290842703</v>
      </c>
      <c r="AU153" s="14">
        <v>0.24391601381790901</v>
      </c>
      <c r="AV153" s="14"/>
      <c r="AW153" s="14">
        <v>6.2333629144533602E-2</v>
      </c>
      <c r="AX153" s="14">
        <v>0.27406714427612699</v>
      </c>
      <c r="AY153" s="14">
        <v>0.551635586213578</v>
      </c>
      <c r="AZ153" s="14">
        <v>0.60467302931158795</v>
      </c>
      <c r="BA153" s="14"/>
      <c r="BB153" s="14">
        <v>0.74816814093182105</v>
      </c>
      <c r="BC153" s="14">
        <v>0.67659338682008296</v>
      </c>
      <c r="BD153" s="14">
        <v>-0.37075917445995399</v>
      </c>
      <c r="BE153" s="14"/>
      <c r="BF153" s="14">
        <v>0.39042498231614697</v>
      </c>
      <c r="BG153" s="14">
        <v>0.27602278359849203</v>
      </c>
      <c r="BH153" s="14">
        <v>0.38842482957308899</v>
      </c>
      <c r="BI153" s="14"/>
      <c r="BJ153" s="14">
        <v>0.36338883035374198</v>
      </c>
      <c r="BK153" s="14">
        <v>0.44849160852256897</v>
      </c>
      <c r="BL153" s="14">
        <v>0.22793959826153201</v>
      </c>
      <c r="BM153" s="14"/>
      <c r="BN153" s="14">
        <v>0.28445595177716299</v>
      </c>
      <c r="BO153" s="14">
        <v>0.30697366497852902</v>
      </c>
      <c r="BP153" s="14">
        <v>0.44169900307819998</v>
      </c>
      <c r="BQ153" s="14">
        <v>0.29872897595106102</v>
      </c>
      <c r="BR153" s="14">
        <v>0.36380968602720898</v>
      </c>
      <c r="BS153" s="14">
        <v>0.42776929320880402</v>
      </c>
      <c r="BT153" s="14">
        <v>0.332621175727285</v>
      </c>
      <c r="BU153" s="14">
        <v>0.35769522881837401</v>
      </c>
      <c r="BV153" s="14"/>
      <c r="BW153" s="14">
        <v>0.32038107981554798</v>
      </c>
      <c r="BX153" s="14">
        <v>0.36340946786948197</v>
      </c>
      <c r="BY153" s="14"/>
      <c r="BZ153" s="14">
        <v>0.35640907974710001</v>
      </c>
      <c r="CA153" s="14">
        <v>0.36717420577413401</v>
      </c>
      <c r="CB153" s="14"/>
      <c r="CC153" s="14">
        <v>0.30170369029898603</v>
      </c>
      <c r="CD153" s="14">
        <v>0.42401888228569601</v>
      </c>
    </row>
    <row r="154" spans="2:82" x14ac:dyDescent="0.25">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row>
    <row r="155" spans="2:82" x14ac:dyDescent="0.25">
      <c r="B155" s="6" t="s">
        <v>177</v>
      </c>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row>
    <row r="156" spans="2:82" x14ac:dyDescent="0.25">
      <c r="B156" s="24" t="s">
        <v>107</v>
      </c>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row>
    <row r="157" spans="2:82" x14ac:dyDescent="0.25">
      <c r="B157" t="s">
        <v>172</v>
      </c>
      <c r="C157" s="14">
        <v>6.1420642687521898E-2</v>
      </c>
      <c r="D157" s="14">
        <v>6.4900775647998593E-2</v>
      </c>
      <c r="E157" s="14">
        <v>5.8001872432822399E-2</v>
      </c>
      <c r="F157" s="14"/>
      <c r="G157" s="14">
        <v>5.5558194444185298E-2</v>
      </c>
      <c r="H157" s="14">
        <v>5.8662635163345703E-2</v>
      </c>
      <c r="I157" s="14">
        <v>7.8683105361966099E-2</v>
      </c>
      <c r="J157" s="14"/>
      <c r="K157" s="14">
        <v>4.0615682039822597E-2</v>
      </c>
      <c r="L157" s="14">
        <v>6.7797322216732001E-2</v>
      </c>
      <c r="M157" s="14">
        <v>6.1462493469134197E-2</v>
      </c>
      <c r="N157" s="14">
        <v>8.7042605251588204E-2</v>
      </c>
      <c r="O157" s="14"/>
      <c r="P157" s="14">
        <v>4.6477582208975098E-2</v>
      </c>
      <c r="Q157" s="14">
        <v>7.7923171721876697E-2</v>
      </c>
      <c r="R157" s="14">
        <v>5.4392001040030898E-2</v>
      </c>
      <c r="S157" s="14">
        <v>5.9360650303393901E-2</v>
      </c>
      <c r="T157" s="14">
        <v>7.1389528947786302E-2</v>
      </c>
      <c r="U157" s="14"/>
      <c r="V157" s="14">
        <v>5.4351623063982099E-2</v>
      </c>
      <c r="W157" s="14">
        <v>7.0503982404392498E-2</v>
      </c>
      <c r="X157" s="14">
        <v>7.42655127637767E-2</v>
      </c>
      <c r="Y157" s="14"/>
      <c r="Z157" s="14">
        <v>6.1216667396929603E-2</v>
      </c>
      <c r="AA157" s="14">
        <v>6.1597621697717701E-2</v>
      </c>
      <c r="AB157" s="14"/>
      <c r="AC157" s="14">
        <v>0.121812951546235</v>
      </c>
      <c r="AD157" s="14">
        <v>7.9861556195774494E-2</v>
      </c>
      <c r="AE157" s="14">
        <v>6.4467202771713597E-2</v>
      </c>
      <c r="AF157" s="14">
        <v>3.25529690780395E-2</v>
      </c>
      <c r="AG157" s="14"/>
      <c r="AH157" s="14">
        <v>8.6074230365524404E-2</v>
      </c>
      <c r="AI157" s="14">
        <v>7.4941853081049198E-2</v>
      </c>
      <c r="AJ157" s="14">
        <v>4.3571301062814899E-2</v>
      </c>
      <c r="AK157" s="14">
        <v>3.8062084430073598E-2</v>
      </c>
      <c r="AL157" s="14"/>
      <c r="AM157" s="14">
        <v>6.2236427358201202E-2</v>
      </c>
      <c r="AN157" s="14">
        <v>3.8483709036121298E-2</v>
      </c>
      <c r="AO157" s="14">
        <v>7.0534120192522504E-2</v>
      </c>
      <c r="AP157" s="14">
        <v>6.7286300600132007E-2</v>
      </c>
      <c r="AQ157" s="14"/>
      <c r="AR157" s="14">
        <v>8.5293392669857304E-2</v>
      </c>
      <c r="AS157" s="14">
        <v>4.8770438641334103E-2</v>
      </c>
      <c r="AT157" s="14">
        <v>3.6211465438291998E-2</v>
      </c>
      <c r="AU157" s="14">
        <v>4.0131336544836603E-2</v>
      </c>
      <c r="AV157" s="14"/>
      <c r="AW157" s="14">
        <v>8.7945860705420098E-2</v>
      </c>
      <c r="AX157" s="14">
        <v>6.70835577158507E-2</v>
      </c>
      <c r="AY157" s="14">
        <v>4.5810986871702097E-2</v>
      </c>
      <c r="AZ157" s="14">
        <v>1.8554128596105401E-2</v>
      </c>
      <c r="BA157" s="14"/>
      <c r="BB157" s="14">
        <v>5.57038083153071E-2</v>
      </c>
      <c r="BC157" s="14">
        <v>5.3738605238668302E-2</v>
      </c>
      <c r="BD157" s="14">
        <v>0.10200338869863899</v>
      </c>
      <c r="BE157" s="14"/>
      <c r="BF157" s="14">
        <v>0</v>
      </c>
      <c r="BG157" s="14">
        <v>0</v>
      </c>
      <c r="BH157" s="14">
        <v>0.30330435380702098</v>
      </c>
      <c r="BI157" s="14"/>
      <c r="BJ157" s="14">
        <v>6.3034592737359493E-2</v>
      </c>
      <c r="BK157" s="14">
        <v>6.0769519740196801E-2</v>
      </c>
      <c r="BL157" s="14">
        <v>4.3845660839709401E-2</v>
      </c>
      <c r="BM157" s="14"/>
      <c r="BN157" s="14">
        <v>6.6553464646371699E-2</v>
      </c>
      <c r="BO157" s="14">
        <v>8.9180160739870395E-2</v>
      </c>
      <c r="BP157" s="14">
        <v>3.2154108953449903E-2</v>
      </c>
      <c r="BQ157" s="14">
        <v>9.8257572267897206E-2</v>
      </c>
      <c r="BR157" s="14">
        <v>5.55198447496245E-2</v>
      </c>
      <c r="BS157" s="14">
        <v>5.9166600500386302E-2</v>
      </c>
      <c r="BT157" s="14">
        <v>3.5996053337510298E-2</v>
      </c>
      <c r="BU157" s="14">
        <v>5.4194665029508697E-2</v>
      </c>
      <c r="BV157" s="14"/>
      <c r="BW157" s="14">
        <v>6.7906351406106402E-2</v>
      </c>
      <c r="BX157" s="14">
        <v>5.6143036460503198E-2</v>
      </c>
      <c r="BY157" s="14"/>
      <c r="BZ157" s="14">
        <v>5.9328310325137301E-2</v>
      </c>
      <c r="CA157" s="14">
        <v>6.5384199918108593E-2</v>
      </c>
      <c r="CB157" s="14"/>
      <c r="CC157" s="14">
        <v>7.3986442613531697E-2</v>
      </c>
      <c r="CD157" s="14">
        <v>4.84514403496797E-2</v>
      </c>
    </row>
    <row r="158" spans="2:82" x14ac:dyDescent="0.25">
      <c r="B158" t="s">
        <v>173</v>
      </c>
      <c r="C158" s="14">
        <v>0.141084339244261</v>
      </c>
      <c r="D158" s="14">
        <v>0.138472494727364</v>
      </c>
      <c r="E158" s="14">
        <v>0.143837134901798</v>
      </c>
      <c r="F158" s="14"/>
      <c r="G158" s="14">
        <v>0.157374744081963</v>
      </c>
      <c r="H158" s="14">
        <v>0.13525854445282701</v>
      </c>
      <c r="I158" s="14">
        <v>0.12012895762660999</v>
      </c>
      <c r="J158" s="14"/>
      <c r="K158" s="14">
        <v>0.157021262541131</v>
      </c>
      <c r="L158" s="14">
        <v>0.156683529760552</v>
      </c>
      <c r="M158" s="14">
        <v>0.13356818163942899</v>
      </c>
      <c r="N158" s="14">
        <v>0.101288966211333</v>
      </c>
      <c r="O158" s="14"/>
      <c r="P158" s="14">
        <v>0.15691699066933601</v>
      </c>
      <c r="Q158" s="14">
        <v>0.122149998275003</v>
      </c>
      <c r="R158" s="14">
        <v>0.14336376866648901</v>
      </c>
      <c r="S158" s="14">
        <v>0.137701036174224</v>
      </c>
      <c r="T158" s="14">
        <v>0.14871622665564799</v>
      </c>
      <c r="U158" s="14"/>
      <c r="V158" s="14">
        <v>0.16108735996017901</v>
      </c>
      <c r="W158" s="14">
        <v>0.167635563120489</v>
      </c>
      <c r="X158" s="14">
        <v>4.7779963776410299E-2</v>
      </c>
      <c r="Y158" s="14"/>
      <c r="Z158" s="14">
        <v>0.14100971979794499</v>
      </c>
      <c r="AA158" s="14">
        <v>0.14114908275173299</v>
      </c>
      <c r="AB158" s="14"/>
      <c r="AC158" s="14">
        <v>5.5531731207421602E-2</v>
      </c>
      <c r="AD158" s="14">
        <v>0.13965606433879099</v>
      </c>
      <c r="AE158" s="14">
        <v>0.15961878997966999</v>
      </c>
      <c r="AF158" s="14">
        <v>0.14258205871569801</v>
      </c>
      <c r="AG158" s="14"/>
      <c r="AH158" s="14">
        <v>9.79472403034954E-2</v>
      </c>
      <c r="AI158" s="14">
        <v>0.144589763646604</v>
      </c>
      <c r="AJ158" s="14">
        <v>0.16755912360031799</v>
      </c>
      <c r="AK158" s="14">
        <v>0.11501130113921</v>
      </c>
      <c r="AL158" s="14"/>
      <c r="AM158" s="14">
        <v>0.12481199089600201</v>
      </c>
      <c r="AN158" s="14">
        <v>0.15261208930849501</v>
      </c>
      <c r="AO158" s="14">
        <v>0.16671287897650999</v>
      </c>
      <c r="AP158" s="14">
        <v>0.16608429137752301</v>
      </c>
      <c r="AQ158" s="14"/>
      <c r="AR158" s="14">
        <v>0.16590451580294199</v>
      </c>
      <c r="AS158" s="14">
        <v>0.186500462052094</v>
      </c>
      <c r="AT158" s="14">
        <v>0.104402700676198</v>
      </c>
      <c r="AU158" s="14">
        <v>0.104321833784162</v>
      </c>
      <c r="AV158" s="14"/>
      <c r="AW158" s="14">
        <v>0.15242506347812901</v>
      </c>
      <c r="AX158" s="14">
        <v>0.152376481670848</v>
      </c>
      <c r="AY158" s="14">
        <v>0.13236685196727199</v>
      </c>
      <c r="AZ158" s="14">
        <v>7.2649276797433299E-2</v>
      </c>
      <c r="BA158" s="14"/>
      <c r="BB158" s="14">
        <v>0.110524841720745</v>
      </c>
      <c r="BC158" s="14">
        <v>0.112612113324664</v>
      </c>
      <c r="BD158" s="14">
        <v>0.13010828472383301</v>
      </c>
      <c r="BE158" s="14"/>
      <c r="BF158" s="14">
        <v>0</v>
      </c>
      <c r="BG158" s="14">
        <v>0</v>
      </c>
      <c r="BH158" s="14">
        <v>0.69669564619297897</v>
      </c>
      <c r="BI158" s="14"/>
      <c r="BJ158" s="14">
        <v>0.15501492528873101</v>
      </c>
      <c r="BK158" s="14">
        <v>0.15809648007243499</v>
      </c>
      <c r="BL158" s="14">
        <v>0.113506586849522</v>
      </c>
      <c r="BM158" s="14"/>
      <c r="BN158" s="14">
        <v>0.12632666578389201</v>
      </c>
      <c r="BO158" s="14">
        <v>0.117535541450267</v>
      </c>
      <c r="BP158" s="14">
        <v>0.15123956423895801</v>
      </c>
      <c r="BQ158" s="14">
        <v>0.123135572343611</v>
      </c>
      <c r="BR158" s="14">
        <v>0.11912808294845199</v>
      </c>
      <c r="BS158" s="14">
        <v>0.18465150006642</v>
      </c>
      <c r="BT158" s="14">
        <v>0.15250025690758001</v>
      </c>
      <c r="BU158" s="14">
        <v>0.132856239303424</v>
      </c>
      <c r="BV158" s="14"/>
      <c r="BW158" s="14">
        <v>0.154607696821393</v>
      </c>
      <c r="BX158" s="14">
        <v>0.13007999735102099</v>
      </c>
      <c r="BY158" s="14"/>
      <c r="BZ158" s="14">
        <v>0.148117364246134</v>
      </c>
      <c r="CA158" s="14">
        <v>0.149333657742347</v>
      </c>
      <c r="CB158" s="14"/>
      <c r="CC158" s="14">
        <v>0.19147025410344201</v>
      </c>
      <c r="CD158" s="14">
        <v>0.102430425429725</v>
      </c>
    </row>
    <row r="159" spans="2:82" x14ac:dyDescent="0.25">
      <c r="B159" t="s">
        <v>174</v>
      </c>
      <c r="C159" s="14">
        <v>0.24264193473242099</v>
      </c>
      <c r="D159" s="14">
        <v>0.225385694634573</v>
      </c>
      <c r="E159" s="14">
        <v>0.259817985604055</v>
      </c>
      <c r="F159" s="14"/>
      <c r="G159" s="14">
        <v>0.23705092166873201</v>
      </c>
      <c r="H159" s="14">
        <v>0.25107367627620703</v>
      </c>
      <c r="I159" s="14">
        <v>0.236953375951027</v>
      </c>
      <c r="J159" s="14"/>
      <c r="K159" s="14">
        <v>0.18315422811520099</v>
      </c>
      <c r="L159" s="14">
        <v>0.208028016249139</v>
      </c>
      <c r="M159" s="14">
        <v>0.284555433204777</v>
      </c>
      <c r="N159" s="14">
        <v>0.35084856515778401</v>
      </c>
      <c r="O159" s="14"/>
      <c r="P159" s="14">
        <v>0.24273287828451301</v>
      </c>
      <c r="Q159" s="14">
        <v>0.23164137855601399</v>
      </c>
      <c r="R159" s="14">
        <v>0.22199147779192899</v>
      </c>
      <c r="S159" s="14">
        <v>0.24906039826370499</v>
      </c>
      <c r="T159" s="14">
        <v>0.269513513355505</v>
      </c>
      <c r="U159" s="14"/>
      <c r="V159" s="14">
        <v>0.17485349385221499</v>
      </c>
      <c r="W159" s="14">
        <v>0.21616468422909901</v>
      </c>
      <c r="X159" s="14">
        <v>0.48962367391939299</v>
      </c>
      <c r="Y159" s="14"/>
      <c r="Z159" s="14">
        <v>0.22541036386055399</v>
      </c>
      <c r="AA159" s="14">
        <v>0.25759289446959199</v>
      </c>
      <c r="AB159" s="14"/>
      <c r="AC159" s="14">
        <v>0.50781806738359803</v>
      </c>
      <c r="AD159" s="14">
        <v>0.29895188752747198</v>
      </c>
      <c r="AE159" s="14">
        <v>0.208835507856657</v>
      </c>
      <c r="AF159" s="14">
        <v>0.175104447777439</v>
      </c>
      <c r="AG159" s="14"/>
      <c r="AH159" s="14">
        <v>0.37932282347618801</v>
      </c>
      <c r="AI159" s="14">
        <v>0.27483205146837902</v>
      </c>
      <c r="AJ159" s="14">
        <v>0.18343414601021801</v>
      </c>
      <c r="AK159" s="14">
        <v>0.142609977694518</v>
      </c>
      <c r="AL159" s="14"/>
      <c r="AM159" s="14">
        <v>0.228613687356998</v>
      </c>
      <c r="AN159" s="14">
        <v>0.239815063159345</v>
      </c>
      <c r="AO159" s="14">
        <v>0.18887563177946501</v>
      </c>
      <c r="AP159" s="14">
        <v>0.19151111333572601</v>
      </c>
      <c r="AQ159" s="14"/>
      <c r="AR159" s="14">
        <v>0.24738745596352399</v>
      </c>
      <c r="AS159" s="14">
        <v>0.16722263263369799</v>
      </c>
      <c r="AT159" s="14">
        <v>0.20377514841167099</v>
      </c>
      <c r="AU159" s="14">
        <v>0.162541143947869</v>
      </c>
      <c r="AV159" s="14"/>
      <c r="AW159" s="14">
        <v>0.358265143339556</v>
      </c>
      <c r="AX159" s="14">
        <v>0.249214882632422</v>
      </c>
      <c r="AY159" s="14">
        <v>0.18725268620739499</v>
      </c>
      <c r="AZ159" s="14">
        <v>0.10419812712338</v>
      </c>
      <c r="BA159" s="14"/>
      <c r="BB159" s="14">
        <v>0.231878699502296</v>
      </c>
      <c r="BC159" s="14">
        <v>0.17956095030920599</v>
      </c>
      <c r="BD159" s="14">
        <v>0.378811678799091</v>
      </c>
      <c r="BE159" s="14"/>
      <c r="BF159" s="14">
        <v>0</v>
      </c>
      <c r="BG159" s="14">
        <v>1</v>
      </c>
      <c r="BH159" s="14">
        <v>0</v>
      </c>
      <c r="BI159" s="14"/>
      <c r="BJ159" s="14">
        <v>0.227291073256842</v>
      </c>
      <c r="BK159" s="14">
        <v>0.19748154762980299</v>
      </c>
      <c r="BL159" s="14">
        <v>0.25658394414507202</v>
      </c>
      <c r="BM159" s="14"/>
      <c r="BN159" s="14">
        <v>0.28138842204933801</v>
      </c>
      <c r="BO159" s="14">
        <v>0.241024404269335</v>
      </c>
      <c r="BP159" s="14">
        <v>0.24683784155830099</v>
      </c>
      <c r="BQ159" s="14">
        <v>0.21064359575378999</v>
      </c>
      <c r="BR159" s="14">
        <v>0.218341779759022</v>
      </c>
      <c r="BS159" s="14">
        <v>0.182258573271183</v>
      </c>
      <c r="BT159" s="14">
        <v>0.22560995325734801</v>
      </c>
      <c r="BU159" s="14">
        <v>0.29939601438064101</v>
      </c>
      <c r="BV159" s="14"/>
      <c r="BW159" s="14">
        <v>0.24204237375399301</v>
      </c>
      <c r="BX159" s="14">
        <v>0.24312981460654501</v>
      </c>
      <c r="BY159" s="14"/>
      <c r="BZ159" s="14">
        <v>0.23535434637823099</v>
      </c>
      <c r="CA159" s="14">
        <v>0.21872437457951699</v>
      </c>
      <c r="CB159" s="14"/>
      <c r="CC159" s="14">
        <v>0.27651472654654702</v>
      </c>
      <c r="CD159" s="14">
        <v>0.17757776275463599</v>
      </c>
    </row>
    <row r="160" spans="2:82" x14ac:dyDescent="0.25">
      <c r="B160" t="s">
        <v>175</v>
      </c>
      <c r="C160" s="14">
        <v>0.31133193821585597</v>
      </c>
      <c r="D160" s="14">
        <v>0.34264298634530199</v>
      </c>
      <c r="E160" s="14">
        <v>0.279994899673077</v>
      </c>
      <c r="F160" s="14"/>
      <c r="G160" s="14">
        <v>0.334524153803613</v>
      </c>
      <c r="H160" s="14">
        <v>0.31127556037486998</v>
      </c>
      <c r="I160" s="14">
        <v>0.26500242312794697</v>
      </c>
      <c r="J160" s="14"/>
      <c r="K160" s="14">
        <v>0.35322870058525002</v>
      </c>
      <c r="L160" s="14">
        <v>0.35695931660307001</v>
      </c>
      <c r="M160" s="14">
        <v>0.28411445574092298</v>
      </c>
      <c r="N160" s="14">
        <v>0.21101551843910099</v>
      </c>
      <c r="O160" s="14"/>
      <c r="P160" s="14">
        <v>0.33195776268490701</v>
      </c>
      <c r="Q160" s="14">
        <v>0.303841399931015</v>
      </c>
      <c r="R160" s="14">
        <v>0.33034062763333399</v>
      </c>
      <c r="S160" s="14">
        <v>0.30216628963588199</v>
      </c>
      <c r="T160" s="14">
        <v>0.291819211761154</v>
      </c>
      <c r="U160" s="14"/>
      <c r="V160" s="14">
        <v>0.38283236568720602</v>
      </c>
      <c r="W160" s="14">
        <v>0.32969685514270602</v>
      </c>
      <c r="X160" s="14">
        <v>6.1248765495188401E-2</v>
      </c>
      <c r="Y160" s="14"/>
      <c r="Z160" s="14">
        <v>0.34656871387856097</v>
      </c>
      <c r="AA160" s="14">
        <v>0.28075877584323999</v>
      </c>
      <c r="AB160" s="14"/>
      <c r="AC160" s="14">
        <v>5.5481270949865498E-2</v>
      </c>
      <c r="AD160" s="14">
        <v>0.25763624391148099</v>
      </c>
      <c r="AE160" s="14">
        <v>0.35164970007672097</v>
      </c>
      <c r="AF160" s="14">
        <v>0.369435715785981</v>
      </c>
      <c r="AG160" s="14"/>
      <c r="AH160" s="14">
        <v>0.15482430031387601</v>
      </c>
      <c r="AI160" s="14">
        <v>0.28676251581620699</v>
      </c>
      <c r="AJ160" s="14">
        <v>0.38099497352815398</v>
      </c>
      <c r="AK160" s="14">
        <v>0.36931303369629398</v>
      </c>
      <c r="AL160" s="14"/>
      <c r="AM160" s="14">
        <v>0.30575787518057401</v>
      </c>
      <c r="AN160" s="14">
        <v>0.31719108931280698</v>
      </c>
      <c r="AO160" s="14">
        <v>0.35731522105370001</v>
      </c>
      <c r="AP160" s="14">
        <v>0.37558939044570899</v>
      </c>
      <c r="AQ160" s="14"/>
      <c r="AR160" s="14">
        <v>0.30828427324152702</v>
      </c>
      <c r="AS160" s="14">
        <v>0.383007819126435</v>
      </c>
      <c r="AT160" s="14">
        <v>0.35575018403487102</v>
      </c>
      <c r="AU160" s="14">
        <v>0.31670177304469699</v>
      </c>
      <c r="AV160" s="14"/>
      <c r="AW160" s="14">
        <v>0.21488386214257399</v>
      </c>
      <c r="AX160" s="14">
        <v>0.328041929044606</v>
      </c>
      <c r="AY160" s="14">
        <v>0.36088180404755998</v>
      </c>
      <c r="AZ160" s="14">
        <v>0.247703900745009</v>
      </c>
      <c r="BA160" s="14"/>
      <c r="BB160" s="14">
        <v>0.33330764007936298</v>
      </c>
      <c r="BC160" s="14">
        <v>0.34398383806053001</v>
      </c>
      <c r="BD160" s="14">
        <v>0.18553597725048901</v>
      </c>
      <c r="BE160" s="14"/>
      <c r="BF160" s="14">
        <v>0.62338295950306899</v>
      </c>
      <c r="BG160" s="14">
        <v>0</v>
      </c>
      <c r="BH160" s="14">
        <v>0</v>
      </c>
      <c r="BI160" s="14"/>
      <c r="BJ160" s="14">
        <v>0.32676474996757898</v>
      </c>
      <c r="BK160" s="14">
        <v>0.35962090884015901</v>
      </c>
      <c r="BL160" s="14">
        <v>0.30460435589824802</v>
      </c>
      <c r="BM160" s="14"/>
      <c r="BN160" s="14">
        <v>0.26482497382046</v>
      </c>
      <c r="BO160" s="14">
        <v>0.33885016373678001</v>
      </c>
      <c r="BP160" s="14">
        <v>0.39304684901112003</v>
      </c>
      <c r="BQ160" s="14">
        <v>0.29635265109405201</v>
      </c>
      <c r="BR160" s="14">
        <v>0.34785041088241497</v>
      </c>
      <c r="BS160" s="14">
        <v>0.352344963277953</v>
      </c>
      <c r="BT160" s="14">
        <v>0.34325265117804798</v>
      </c>
      <c r="BU160" s="14">
        <v>0.26031643020560502</v>
      </c>
      <c r="BV160" s="14"/>
      <c r="BW160" s="14">
        <v>0.31380678225986203</v>
      </c>
      <c r="BX160" s="14">
        <v>0.309318087007873</v>
      </c>
      <c r="BY160" s="14"/>
      <c r="BZ160" s="14">
        <v>0.31466012412093602</v>
      </c>
      <c r="CA160" s="14">
        <v>0.34124762993948399</v>
      </c>
      <c r="CB160" s="14"/>
      <c r="CC160" s="14">
        <v>0.30958798622463402</v>
      </c>
      <c r="CD160" s="14">
        <v>0.34164828449682</v>
      </c>
    </row>
    <row r="161" spans="2:82" x14ac:dyDescent="0.25">
      <c r="B161" t="s">
        <v>176</v>
      </c>
      <c r="C161" s="14">
        <v>0.188091303099618</v>
      </c>
      <c r="D161" s="14">
        <v>0.188442849977495</v>
      </c>
      <c r="E161" s="14">
        <v>0.18758824466097301</v>
      </c>
      <c r="F161" s="14"/>
      <c r="G161" s="14">
        <v>0.160975300285576</v>
      </c>
      <c r="H161" s="14">
        <v>0.191451757294755</v>
      </c>
      <c r="I161" s="14">
        <v>0.23566178920897801</v>
      </c>
      <c r="J161" s="14"/>
      <c r="K161" s="14">
        <v>0.239746588883779</v>
      </c>
      <c r="L161" s="14">
        <v>0.18917375759608199</v>
      </c>
      <c r="M161" s="14">
        <v>0.18141766904455101</v>
      </c>
      <c r="N161" s="14">
        <v>0.105983085905359</v>
      </c>
      <c r="O161" s="14"/>
      <c r="P161" s="14">
        <v>0.17906333904653399</v>
      </c>
      <c r="Q161" s="14">
        <v>0.19231044397486</v>
      </c>
      <c r="R161" s="14">
        <v>0.202173590475524</v>
      </c>
      <c r="S161" s="14">
        <v>0.19383265064194999</v>
      </c>
      <c r="T161" s="14">
        <v>0.16238051075004001</v>
      </c>
      <c r="U161" s="14"/>
      <c r="V161" s="14">
        <v>0.22361066449058201</v>
      </c>
      <c r="W161" s="14">
        <v>0.21365287015013801</v>
      </c>
      <c r="X161" s="14">
        <v>4.5939109207007001E-2</v>
      </c>
      <c r="Y161" s="14"/>
      <c r="Z161" s="14">
        <v>0.18931759617039401</v>
      </c>
      <c r="AA161" s="14">
        <v>0.18702731082268301</v>
      </c>
      <c r="AB161" s="14"/>
      <c r="AC161" s="14">
        <v>5.9072323707493199E-2</v>
      </c>
      <c r="AD161" s="14">
        <v>0.144316465001081</v>
      </c>
      <c r="AE161" s="14">
        <v>0.17936213419317201</v>
      </c>
      <c r="AF161" s="14">
        <v>0.25817931216144302</v>
      </c>
      <c r="AG161" s="14"/>
      <c r="AH161" s="14">
        <v>0.128750878758429</v>
      </c>
      <c r="AI161" s="14">
        <v>0.15380444578726701</v>
      </c>
      <c r="AJ161" s="14">
        <v>0.201746056406231</v>
      </c>
      <c r="AK161" s="14">
        <v>0.32803984213271298</v>
      </c>
      <c r="AL161" s="14"/>
      <c r="AM161" s="14">
        <v>0.23741174722906899</v>
      </c>
      <c r="AN161" s="14">
        <v>0.23871303084644399</v>
      </c>
      <c r="AO161" s="14">
        <v>0.20705820136467701</v>
      </c>
      <c r="AP161" s="14">
        <v>0.18927506891608101</v>
      </c>
      <c r="AQ161" s="14"/>
      <c r="AR161" s="14">
        <v>0.15642603773361799</v>
      </c>
      <c r="AS161" s="14">
        <v>0.206317436065479</v>
      </c>
      <c r="AT161" s="14">
        <v>0.28138383834081598</v>
      </c>
      <c r="AU161" s="14">
        <v>0.36452589025370102</v>
      </c>
      <c r="AV161" s="14"/>
      <c r="AW161" s="14">
        <v>8.6635246639765004E-2</v>
      </c>
      <c r="AX161" s="14">
        <v>0.134842342745609</v>
      </c>
      <c r="AY161" s="14">
        <v>0.25373992477632801</v>
      </c>
      <c r="AZ161" s="14">
        <v>0.53895746110051701</v>
      </c>
      <c r="BA161" s="14"/>
      <c r="BB161" s="14">
        <v>0.233442788177739</v>
      </c>
      <c r="BC161" s="14">
        <v>0.24687166499871199</v>
      </c>
      <c r="BD161" s="14">
        <v>0.12908495292003899</v>
      </c>
      <c r="BE161" s="14"/>
      <c r="BF161" s="14">
        <v>0.37661704049693101</v>
      </c>
      <c r="BG161" s="14">
        <v>0</v>
      </c>
      <c r="BH161" s="14">
        <v>0</v>
      </c>
      <c r="BI161" s="14"/>
      <c r="BJ161" s="14">
        <v>0.20280214245296899</v>
      </c>
      <c r="BK161" s="14">
        <v>0.18034910243430799</v>
      </c>
      <c r="BL161" s="14">
        <v>0.25712181370166198</v>
      </c>
      <c r="BM161" s="14"/>
      <c r="BN161" s="14">
        <v>0.187233785228898</v>
      </c>
      <c r="BO161" s="14">
        <v>0.159365388058649</v>
      </c>
      <c r="BP161" s="14">
        <v>0.16058933011224599</v>
      </c>
      <c r="BQ161" s="14">
        <v>0.19676546399769601</v>
      </c>
      <c r="BR161" s="14">
        <v>0.21668505525057699</v>
      </c>
      <c r="BS161" s="14">
        <v>0.20316502536001299</v>
      </c>
      <c r="BT161" s="14">
        <v>0.16115470552811301</v>
      </c>
      <c r="BU161" s="14">
        <v>0.19900608532410899</v>
      </c>
      <c r="BV161" s="14"/>
      <c r="BW161" s="14">
        <v>0.17377511329460499</v>
      </c>
      <c r="BX161" s="14">
        <v>0.199740795196854</v>
      </c>
      <c r="BY161" s="14"/>
      <c r="BZ161" s="14">
        <v>0.19909441105630199</v>
      </c>
      <c r="CA161" s="14">
        <v>0.193340310771216</v>
      </c>
      <c r="CB161" s="14"/>
      <c r="CC161" s="14">
        <v>0.10355329997118599</v>
      </c>
      <c r="CD161" s="14">
        <v>0.297290600351725</v>
      </c>
    </row>
    <row r="162" spans="2:82" x14ac:dyDescent="0.25">
      <c r="B162" t="s">
        <v>163</v>
      </c>
      <c r="C162" s="14">
        <v>5.5429842020321703E-2</v>
      </c>
      <c r="D162" s="14">
        <v>4.0155198667267397E-2</v>
      </c>
      <c r="E162" s="14">
        <v>7.0759862727274497E-2</v>
      </c>
      <c r="F162" s="14"/>
      <c r="G162" s="14">
        <v>5.45166857159314E-2</v>
      </c>
      <c r="H162" s="14">
        <v>5.2277826437995299E-2</v>
      </c>
      <c r="I162" s="14">
        <v>6.3570348723472198E-2</v>
      </c>
      <c r="J162" s="14"/>
      <c r="K162" s="14">
        <v>2.6233537834815201E-2</v>
      </c>
      <c r="L162" s="14">
        <v>2.1358057574424601E-2</v>
      </c>
      <c r="M162" s="14">
        <v>5.4881766901185999E-2</v>
      </c>
      <c r="N162" s="14">
        <v>0.143821259034835</v>
      </c>
      <c r="O162" s="14"/>
      <c r="P162" s="14">
        <v>4.2851447105734797E-2</v>
      </c>
      <c r="Q162" s="14">
        <v>7.2133607541230396E-2</v>
      </c>
      <c r="R162" s="14">
        <v>4.7738534392693897E-2</v>
      </c>
      <c r="S162" s="14">
        <v>5.7878974980844503E-2</v>
      </c>
      <c r="T162" s="14">
        <v>5.6181008529867099E-2</v>
      </c>
      <c r="U162" s="14"/>
      <c r="V162" s="14">
        <v>3.2644929458369699E-3</v>
      </c>
      <c r="W162" s="14">
        <v>2.3460449531748401E-3</v>
      </c>
      <c r="X162" s="14">
        <v>0.28114297483822498</v>
      </c>
      <c r="Y162" s="14"/>
      <c r="Z162" s="14">
        <v>3.6476938895616998E-2</v>
      </c>
      <c r="AA162" s="14">
        <v>7.1874314415035098E-2</v>
      </c>
      <c r="AB162" s="14"/>
      <c r="AC162" s="14">
        <v>0.20028365520538699</v>
      </c>
      <c r="AD162" s="14">
        <v>7.9577783025400403E-2</v>
      </c>
      <c r="AE162" s="14">
        <v>3.6066665122066098E-2</v>
      </c>
      <c r="AF162" s="14">
        <v>2.2145496481399799E-2</v>
      </c>
      <c r="AG162" s="14"/>
      <c r="AH162" s="14">
        <v>0.15308052678248699</v>
      </c>
      <c r="AI162" s="14">
        <v>6.50693702004944E-2</v>
      </c>
      <c r="AJ162" s="14">
        <v>2.2694399392264301E-2</v>
      </c>
      <c r="AK162" s="14">
        <v>6.9637609071916797E-3</v>
      </c>
      <c r="AL162" s="14"/>
      <c r="AM162" s="14">
        <v>4.1168271979156103E-2</v>
      </c>
      <c r="AN162" s="14">
        <v>1.3185018336786701E-2</v>
      </c>
      <c r="AO162" s="14">
        <v>9.5039466331258392E-3</v>
      </c>
      <c r="AP162" s="14">
        <v>1.02538353248287E-2</v>
      </c>
      <c r="AQ162" s="14"/>
      <c r="AR162" s="14">
        <v>3.6704324588531803E-2</v>
      </c>
      <c r="AS162" s="14">
        <v>8.1812114809604094E-3</v>
      </c>
      <c r="AT162" s="14">
        <v>1.8476663098152501E-2</v>
      </c>
      <c r="AU162" s="14">
        <v>1.17780224247344E-2</v>
      </c>
      <c r="AV162" s="14"/>
      <c r="AW162" s="14">
        <v>9.9844823694555496E-2</v>
      </c>
      <c r="AX162" s="14">
        <v>6.8440806190663395E-2</v>
      </c>
      <c r="AY162" s="14">
        <v>1.9947746129743801E-2</v>
      </c>
      <c r="AZ162" s="14">
        <v>1.7937105637555E-2</v>
      </c>
      <c r="BA162" s="14"/>
      <c r="BB162" s="14">
        <v>3.5142222204550301E-2</v>
      </c>
      <c r="BC162" s="14">
        <v>6.3232828068218699E-2</v>
      </c>
      <c r="BD162" s="14">
        <v>7.44557176079087E-2</v>
      </c>
      <c r="BE162" s="14"/>
      <c r="BF162" s="14">
        <v>0</v>
      </c>
      <c r="BG162" s="14">
        <v>0</v>
      </c>
      <c r="BH162" s="14">
        <v>0</v>
      </c>
      <c r="BI162" s="14"/>
      <c r="BJ162" s="14">
        <v>2.50925162965191E-2</v>
      </c>
      <c r="BK162" s="14">
        <v>4.3682441283098603E-2</v>
      </c>
      <c r="BL162" s="14">
        <v>2.4337638565787099E-2</v>
      </c>
      <c r="BM162" s="14"/>
      <c r="BN162" s="14">
        <v>7.3672688471039902E-2</v>
      </c>
      <c r="BO162" s="14">
        <v>5.4044341745099901E-2</v>
      </c>
      <c r="BP162" s="14">
        <v>1.6132306125924499E-2</v>
      </c>
      <c r="BQ162" s="14">
        <v>7.4845144542955003E-2</v>
      </c>
      <c r="BR162" s="14">
        <v>4.2474826409909801E-2</v>
      </c>
      <c r="BS162" s="14">
        <v>1.8413337524045101E-2</v>
      </c>
      <c r="BT162" s="14">
        <v>8.1486379791400998E-2</v>
      </c>
      <c r="BU162" s="14">
        <v>5.4230565756713499E-2</v>
      </c>
      <c r="BV162" s="14"/>
      <c r="BW162" s="14">
        <v>4.7861682464040801E-2</v>
      </c>
      <c r="BX162" s="14">
        <v>6.15882693772037E-2</v>
      </c>
      <c r="BY162" s="14"/>
      <c r="BZ162" s="14">
        <v>4.3445443873259798E-2</v>
      </c>
      <c r="CA162" s="14">
        <v>3.1969827049327298E-2</v>
      </c>
      <c r="CB162" s="14"/>
      <c r="CC162" s="14">
        <v>4.4887290540660499E-2</v>
      </c>
      <c r="CD162" s="14">
        <v>3.2601486617413598E-2</v>
      </c>
    </row>
    <row r="163" spans="2:82" x14ac:dyDescent="0.25">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row>
    <row r="164" spans="2:82" x14ac:dyDescent="0.25">
      <c r="B164" s="6" t="s">
        <v>181</v>
      </c>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row>
    <row r="165" spans="2:82" x14ac:dyDescent="0.25">
      <c r="B165" s="24" t="s">
        <v>107</v>
      </c>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row>
    <row r="166" spans="2:82" x14ac:dyDescent="0.25">
      <c r="B166" t="s">
        <v>178</v>
      </c>
      <c r="C166" s="14">
        <v>0.49951992132165302</v>
      </c>
      <c r="D166" s="14">
        <v>0.59196215510773198</v>
      </c>
      <c r="E166" s="14">
        <v>0.40723970814543597</v>
      </c>
      <c r="F166" s="14"/>
      <c r="G166" s="14">
        <v>0.52148264116780296</v>
      </c>
      <c r="H166" s="14">
        <v>0.487052965871348</v>
      </c>
      <c r="I166" s="14">
        <v>0.480504653118971</v>
      </c>
      <c r="J166" s="14"/>
      <c r="K166" s="14">
        <v>0.51211668340081495</v>
      </c>
      <c r="L166" s="14">
        <v>0.53627782651964595</v>
      </c>
      <c r="M166" s="14">
        <v>0.55711456157527495</v>
      </c>
      <c r="N166" s="14">
        <v>0.39996546228740498</v>
      </c>
      <c r="O166" s="14"/>
      <c r="P166" s="14">
        <v>0.58543943685814603</v>
      </c>
      <c r="Q166" s="14">
        <v>0.50621846845127105</v>
      </c>
      <c r="R166" s="14">
        <v>0.46998552143850802</v>
      </c>
      <c r="S166" s="14">
        <v>0.51043966052308498</v>
      </c>
      <c r="T166" s="14">
        <v>0.44286151344786601</v>
      </c>
      <c r="U166" s="14"/>
      <c r="V166" s="14">
        <v>0.59164025545899701</v>
      </c>
      <c r="W166" s="14">
        <v>0.43409419938605198</v>
      </c>
      <c r="X166" s="14">
        <v>0.27442132558513999</v>
      </c>
      <c r="Y166" s="14"/>
      <c r="Z166" s="14">
        <v>0.50592034256951302</v>
      </c>
      <c r="AA166" s="14">
        <v>0.49396660055425101</v>
      </c>
      <c r="AB166" s="14"/>
      <c r="AC166" s="14">
        <v>0.34302070181981398</v>
      </c>
      <c r="AD166" s="14">
        <v>0.42512244798488003</v>
      </c>
      <c r="AE166" s="14">
        <v>0.52619484070752798</v>
      </c>
      <c r="AF166" s="14">
        <v>0.58097426046599798</v>
      </c>
      <c r="AG166" s="14"/>
      <c r="AH166" s="14">
        <v>0.31438874525604799</v>
      </c>
      <c r="AI166" s="14">
        <v>0.44404408362249898</v>
      </c>
      <c r="AJ166" s="14">
        <v>0.58549432044759997</v>
      </c>
      <c r="AK166" s="14">
        <v>0.67158850864309005</v>
      </c>
      <c r="AL166" s="14"/>
      <c r="AM166" s="14">
        <v>0.32638564223658501</v>
      </c>
      <c r="AN166" s="14">
        <v>0.60800269488523695</v>
      </c>
      <c r="AO166" s="14">
        <v>0.62222851899327403</v>
      </c>
      <c r="AP166" s="14">
        <v>0.58692697748401801</v>
      </c>
      <c r="AQ166" s="14"/>
      <c r="AR166" s="14">
        <v>0.56196640928198305</v>
      </c>
      <c r="AS166" s="14">
        <v>0.60479182935658304</v>
      </c>
      <c r="AT166" s="14">
        <v>0.68621376376209797</v>
      </c>
      <c r="AU166" s="14">
        <v>0.24805493614896401</v>
      </c>
      <c r="AV166" s="14"/>
      <c r="AW166" s="14">
        <v>0.39628188252075103</v>
      </c>
      <c r="AX166" s="14">
        <v>0.49211793030166501</v>
      </c>
      <c r="AY166" s="14">
        <v>0.55246583651505199</v>
      </c>
      <c r="AZ166" s="14">
        <v>0.61186160137575696</v>
      </c>
      <c r="BA166" s="14"/>
      <c r="BB166" s="14">
        <v>0.51252814697726601</v>
      </c>
      <c r="BC166" s="14">
        <v>0.456380236326203</v>
      </c>
      <c r="BD166" s="14">
        <v>0.46351069389621902</v>
      </c>
      <c r="BE166" s="14"/>
      <c r="BF166" s="14">
        <v>0.52966940773460502</v>
      </c>
      <c r="BG166" s="14">
        <v>0.46791754754006898</v>
      </c>
      <c r="BH166" s="14">
        <v>0.53786369623888297</v>
      </c>
      <c r="BI166" s="14"/>
      <c r="BJ166" s="14">
        <v>1</v>
      </c>
      <c r="BK166" s="14">
        <v>0</v>
      </c>
      <c r="BL166" s="14">
        <v>0</v>
      </c>
      <c r="BM166" s="14"/>
      <c r="BN166" s="14">
        <v>0.45718567463307402</v>
      </c>
      <c r="BO166" s="14">
        <v>0.76364506371687402</v>
      </c>
      <c r="BP166" s="14">
        <v>0.74421047512909</v>
      </c>
      <c r="BQ166" s="14">
        <v>0.72789719608025905</v>
      </c>
      <c r="BR166" s="14">
        <v>0.58622286484069497</v>
      </c>
      <c r="BS166" s="14">
        <v>0.198162025737147</v>
      </c>
      <c r="BT166" s="14">
        <v>0.72227405053411098</v>
      </c>
      <c r="BU166" s="14">
        <v>0.68694824671195498</v>
      </c>
      <c r="BV166" s="14"/>
      <c r="BW166" s="14">
        <v>0.53180862553060104</v>
      </c>
      <c r="BX166" s="14">
        <v>0.47324568148303398</v>
      </c>
      <c r="BY166" s="14"/>
      <c r="BZ166" s="14">
        <v>0.49875643889302002</v>
      </c>
      <c r="CA166" s="14">
        <v>0.54011152212821201</v>
      </c>
      <c r="CB166" s="14"/>
      <c r="CC166" s="14">
        <v>0.53961212979892303</v>
      </c>
      <c r="CD166" s="14">
        <v>0.48825798147939398</v>
      </c>
    </row>
    <row r="167" spans="2:82" x14ac:dyDescent="0.25">
      <c r="B167" t="s">
        <v>179</v>
      </c>
      <c r="C167" s="14">
        <v>0.26323074852358203</v>
      </c>
      <c r="D167" s="14">
        <v>0.209708057353858</v>
      </c>
      <c r="E167" s="14">
        <v>0.317016421389819</v>
      </c>
      <c r="F167" s="14"/>
      <c r="G167" s="14">
        <v>0.25896380960092302</v>
      </c>
      <c r="H167" s="14">
        <v>0.27044649203735099</v>
      </c>
      <c r="I167" s="14">
        <v>0.25732576732988699</v>
      </c>
      <c r="J167" s="14"/>
      <c r="K167" s="14">
        <v>0.28536110335389497</v>
      </c>
      <c r="L167" s="14">
        <v>0.308814091078287</v>
      </c>
      <c r="M167" s="14">
        <v>0.190171081075413</v>
      </c>
      <c r="N167" s="14">
        <v>0.22647426106265101</v>
      </c>
      <c r="O167" s="14"/>
      <c r="P167" s="14">
        <v>0.18243716935387599</v>
      </c>
      <c r="Q167" s="14">
        <v>0.26832558956524599</v>
      </c>
      <c r="R167" s="14">
        <v>0.33453478337981002</v>
      </c>
      <c r="S167" s="14">
        <v>0.22268296966217599</v>
      </c>
      <c r="T167" s="14">
        <v>0.30041311810979898</v>
      </c>
      <c r="U167" s="14"/>
      <c r="V167" s="14">
        <v>0.26066263473564999</v>
      </c>
      <c r="W167" s="14">
        <v>0.334445523300962</v>
      </c>
      <c r="X167" s="14">
        <v>0.19386918796288299</v>
      </c>
      <c r="Y167" s="14"/>
      <c r="Z167" s="14">
        <v>0.284204536244971</v>
      </c>
      <c r="AA167" s="14">
        <v>0.24503285710148301</v>
      </c>
      <c r="AB167" s="14"/>
      <c r="AC167" s="14">
        <v>0.16507700226349001</v>
      </c>
      <c r="AD167" s="14">
        <v>0.26058541578315803</v>
      </c>
      <c r="AE167" s="14">
        <v>0.27456913359490598</v>
      </c>
      <c r="AF167" s="14">
        <v>0.27481416593713998</v>
      </c>
      <c r="AG167" s="14"/>
      <c r="AH167" s="14">
        <v>0.207853658817444</v>
      </c>
      <c r="AI167" s="14">
        <v>0.28852264750812001</v>
      </c>
      <c r="AJ167" s="14">
        <v>0.27624966828012298</v>
      </c>
      <c r="AK167" s="14">
        <v>0.20250380605162599</v>
      </c>
      <c r="AL167" s="14"/>
      <c r="AM167" s="14">
        <v>7.6559019659056704E-2</v>
      </c>
      <c r="AN167" s="14">
        <v>0.20432450150429399</v>
      </c>
      <c r="AO167" s="14">
        <v>0.26935466140847403</v>
      </c>
      <c r="AP167" s="14">
        <v>0.353413743282885</v>
      </c>
      <c r="AQ167" s="14"/>
      <c r="AR167" s="14">
        <v>0.31470615046566602</v>
      </c>
      <c r="AS167" s="14">
        <v>0.31245047687220401</v>
      </c>
      <c r="AT167" s="14">
        <v>0.165592515150427</v>
      </c>
      <c r="AU167" s="14">
        <v>2.83811135125418E-2</v>
      </c>
      <c r="AV167" s="14"/>
      <c r="AW167" s="14">
        <v>0.252705137673786</v>
      </c>
      <c r="AX167" s="14">
        <v>0.268699097521649</v>
      </c>
      <c r="AY167" s="14">
        <v>0.27030019508942299</v>
      </c>
      <c r="AZ167" s="14">
        <v>0.21980239514206201</v>
      </c>
      <c r="BA167" s="14"/>
      <c r="BB167" s="14">
        <v>0.25464172618599401</v>
      </c>
      <c r="BC167" s="14">
        <v>0.34915573848315301</v>
      </c>
      <c r="BD167" s="14">
        <v>0.110899012370915</v>
      </c>
      <c r="BE167" s="14"/>
      <c r="BF167" s="14">
        <v>0.284601713515933</v>
      </c>
      <c r="BG167" s="14">
        <v>0.214238382411162</v>
      </c>
      <c r="BH167" s="14">
        <v>0.28449799312319501</v>
      </c>
      <c r="BI167" s="14"/>
      <c r="BJ167" s="14">
        <v>0</v>
      </c>
      <c r="BK167" s="14">
        <v>1</v>
      </c>
      <c r="BL167" s="14">
        <v>0</v>
      </c>
      <c r="BM167" s="14"/>
      <c r="BN167" s="14">
        <v>0.16526171091716699</v>
      </c>
      <c r="BO167" s="14">
        <v>5.8156284625416499E-2</v>
      </c>
      <c r="BP167" s="14">
        <v>5.6281879442929901E-2</v>
      </c>
      <c r="BQ167" s="14">
        <v>0.12376522251616399</v>
      </c>
      <c r="BR167" s="14">
        <v>0.21772164712905301</v>
      </c>
      <c r="BS167" s="14">
        <v>0.66807881134767899</v>
      </c>
      <c r="BT167" s="14">
        <v>0.15309750098402999</v>
      </c>
      <c r="BU167" s="14">
        <v>5.9852275552422299E-2</v>
      </c>
      <c r="BV167" s="14"/>
      <c r="BW167" s="14">
        <v>0.237293765192162</v>
      </c>
      <c r="BX167" s="14">
        <v>0.28433641186423497</v>
      </c>
      <c r="BY167" s="14"/>
      <c r="BZ167" s="14">
        <v>0.25417524649248102</v>
      </c>
      <c r="CA167" s="14">
        <v>0.29401044279134902</v>
      </c>
      <c r="CB167" s="14"/>
      <c r="CC167" s="14">
        <v>0.24370170963011301</v>
      </c>
      <c r="CD167" s="14">
        <v>0.29770487552283498</v>
      </c>
    </row>
    <row r="168" spans="2:82" x14ac:dyDescent="0.25">
      <c r="B168" t="s">
        <v>180</v>
      </c>
      <c r="C168" s="14">
        <v>3.4932069489508603E-2</v>
      </c>
      <c r="D168" s="14">
        <v>1.6061330538188999E-2</v>
      </c>
      <c r="E168" s="14">
        <v>5.3837707330614902E-2</v>
      </c>
      <c r="F168" s="14"/>
      <c r="G168" s="14">
        <v>4.2058078097032298E-2</v>
      </c>
      <c r="H168" s="14">
        <v>2.80230611312011E-2</v>
      </c>
      <c r="I168" s="14">
        <v>3.4497526490453102E-2</v>
      </c>
      <c r="J168" s="14"/>
      <c r="K168" s="14">
        <v>4.5021846470939597E-2</v>
      </c>
      <c r="L168" s="14">
        <v>3.8942124042341299E-2</v>
      </c>
      <c r="M168" s="14">
        <v>2.27124816581348E-2</v>
      </c>
      <c r="N168" s="14">
        <v>2.3586325046627901E-2</v>
      </c>
      <c r="O168" s="14"/>
      <c r="P168" s="14">
        <v>3.9024868611428301E-2</v>
      </c>
      <c r="Q168" s="14">
        <v>3.4174697975968102E-2</v>
      </c>
      <c r="R168" s="14">
        <v>3.4776979757603299E-2</v>
      </c>
      <c r="S168" s="14">
        <v>2.65891624914672E-2</v>
      </c>
      <c r="T168" s="14">
        <v>4.7219454006041002E-2</v>
      </c>
      <c r="U168" s="14"/>
      <c r="V168" s="14">
        <v>3.3857810315321701E-2</v>
      </c>
      <c r="W168" s="14">
        <v>3.6313214479807697E-2</v>
      </c>
      <c r="X168" s="14">
        <v>3.68832235355879E-2</v>
      </c>
      <c r="Y168" s="14"/>
      <c r="Z168" s="14">
        <v>4.0749671350676399E-2</v>
      </c>
      <c r="AA168" s="14">
        <v>2.9884431532413401E-2</v>
      </c>
      <c r="AB168" s="14"/>
      <c r="AC168" s="14">
        <v>3.26143810984105E-2</v>
      </c>
      <c r="AD168" s="14">
        <v>4.0725103080637003E-2</v>
      </c>
      <c r="AE168" s="14">
        <v>3.40219535854255E-2</v>
      </c>
      <c r="AF168" s="14">
        <v>2.97214903869179E-2</v>
      </c>
      <c r="AG168" s="14"/>
      <c r="AH168" s="14">
        <v>3.6855802476214401E-2</v>
      </c>
      <c r="AI168" s="14">
        <v>3.88620699051513E-2</v>
      </c>
      <c r="AJ168" s="14">
        <v>3.5982233943179801E-2</v>
      </c>
      <c r="AK168" s="14">
        <v>1.39325823540107E-2</v>
      </c>
      <c r="AL168" s="14"/>
      <c r="AM168" s="14">
        <v>2.36666820810277E-2</v>
      </c>
      <c r="AN168" s="14">
        <v>5.20119701701659E-2</v>
      </c>
      <c r="AO168" s="14">
        <v>4.14903345033776E-2</v>
      </c>
      <c r="AP168" s="14">
        <v>2.9193174708409202E-2</v>
      </c>
      <c r="AQ168" s="14"/>
      <c r="AR168" s="14">
        <v>3.8162940739763E-2</v>
      </c>
      <c r="AS168" s="14">
        <v>3.09829457009357E-2</v>
      </c>
      <c r="AT168" s="14">
        <v>3.65855396404524E-2</v>
      </c>
      <c r="AU168" s="14">
        <v>1.7506040702072199E-2</v>
      </c>
      <c r="AV168" s="14"/>
      <c r="AW168" s="14">
        <v>3.3044731689475498E-2</v>
      </c>
      <c r="AX168" s="14">
        <v>4.2427980322454401E-2</v>
      </c>
      <c r="AY168" s="14">
        <v>3.1715456326549998E-2</v>
      </c>
      <c r="AZ168" s="14">
        <v>9.3007210007885893E-3</v>
      </c>
      <c r="BA168" s="14"/>
      <c r="BB168" s="14">
        <v>3.4978802839749502E-2</v>
      </c>
      <c r="BC168" s="14">
        <v>3.21475569158442E-2</v>
      </c>
      <c r="BD168" s="14">
        <v>1.8111453252325299E-2</v>
      </c>
      <c r="BE168" s="14"/>
      <c r="BF168" s="14">
        <v>4.1082206939505601E-2</v>
      </c>
      <c r="BG168" s="14">
        <v>2.4638060268103602E-2</v>
      </c>
      <c r="BH168" s="14">
        <v>3.6784617920356602E-2</v>
      </c>
      <c r="BI168" s="14"/>
      <c r="BJ168" s="14">
        <v>0</v>
      </c>
      <c r="BK168" s="14">
        <v>0</v>
      </c>
      <c r="BL168" s="14">
        <v>0</v>
      </c>
      <c r="BM168" s="14"/>
      <c r="BN168" s="14">
        <v>3.5062690315191103E-2</v>
      </c>
      <c r="BO168" s="14">
        <v>0</v>
      </c>
      <c r="BP168" s="14">
        <v>3.2089890551186197E-2</v>
      </c>
      <c r="BQ168" s="14">
        <v>0</v>
      </c>
      <c r="BR168" s="14">
        <v>3.3699709395183103E-2</v>
      </c>
      <c r="BS168" s="14">
        <v>5.7088213066498202E-2</v>
      </c>
      <c r="BT168" s="14">
        <v>9.1518051140478292E-3</v>
      </c>
      <c r="BU168" s="14">
        <v>2.4347603213285898E-2</v>
      </c>
      <c r="BV168" s="14"/>
      <c r="BW168" s="14">
        <v>4.2159579951881097E-2</v>
      </c>
      <c r="BX168" s="14">
        <v>2.9050838019344102E-2</v>
      </c>
      <c r="BY168" s="14"/>
      <c r="BZ168" s="14">
        <v>4.4270192375070697E-2</v>
      </c>
      <c r="CA168" s="14">
        <v>2.6445739603079499E-2</v>
      </c>
      <c r="CB168" s="14"/>
      <c r="CC168" s="14">
        <v>2.8094688318661701E-2</v>
      </c>
      <c r="CD168" s="14">
        <v>4.7251669326861701E-2</v>
      </c>
    </row>
    <row r="169" spans="2:82" x14ac:dyDescent="0.25">
      <c r="B169" t="s">
        <v>62</v>
      </c>
      <c r="C169" s="14">
        <v>0.101628853139236</v>
      </c>
      <c r="D169" s="14">
        <v>0.12928983250482301</v>
      </c>
      <c r="E169" s="14">
        <v>7.4069407002760199E-2</v>
      </c>
      <c r="F169" s="14"/>
      <c r="G169" s="14">
        <v>7.6615551832076106E-2</v>
      </c>
      <c r="H169" s="14">
        <v>0.123528110119248</v>
      </c>
      <c r="I169" s="14">
        <v>0.10786472690435001</v>
      </c>
      <c r="J169" s="14"/>
      <c r="K169" s="14">
        <v>0.12662043899554201</v>
      </c>
      <c r="L169" s="14">
        <v>5.7035656654638597E-2</v>
      </c>
      <c r="M169" s="14">
        <v>0.13281903487945201</v>
      </c>
      <c r="N169" s="14">
        <v>8.0484643551132898E-2</v>
      </c>
      <c r="O169" s="14"/>
      <c r="P169" s="14">
        <v>0.121623102889446</v>
      </c>
      <c r="Q169" s="14">
        <v>9.7253325325367998E-2</v>
      </c>
      <c r="R169" s="14">
        <v>7.59338547031157E-2</v>
      </c>
      <c r="S169" s="14">
        <v>0.126215580831637</v>
      </c>
      <c r="T169" s="14">
        <v>8.05255022578691E-2</v>
      </c>
      <c r="U169" s="14"/>
      <c r="V169" s="14">
        <v>9.8311390133750204E-2</v>
      </c>
      <c r="W169" s="14">
        <v>0.14645869855403701</v>
      </c>
      <c r="X169" s="14">
        <v>6.3438330074194596E-2</v>
      </c>
      <c r="Y169" s="14"/>
      <c r="Z169" s="14">
        <v>8.4924036034749906E-2</v>
      </c>
      <c r="AA169" s="14">
        <v>0.11612277535927799</v>
      </c>
      <c r="AB169" s="14"/>
      <c r="AC169" s="14">
        <v>7.8054113971135597E-2</v>
      </c>
      <c r="AD169" s="14">
        <v>0.107498813316944</v>
      </c>
      <c r="AE169" s="14">
        <v>0.103693880635275</v>
      </c>
      <c r="AF169" s="14">
        <v>9.2219246962236504E-2</v>
      </c>
      <c r="AG169" s="14"/>
      <c r="AH169" s="14">
        <v>0.11050914089189</v>
      </c>
      <c r="AI169" s="14">
        <v>0.11736620746724299</v>
      </c>
      <c r="AJ169" s="14">
        <v>7.5303081565239197E-2</v>
      </c>
      <c r="AK169" s="14">
        <v>9.8159781706159993E-2</v>
      </c>
      <c r="AL169" s="14"/>
      <c r="AM169" s="14">
        <v>0.47872690276971502</v>
      </c>
      <c r="AN169" s="14">
        <v>7.4161304881652804E-2</v>
      </c>
      <c r="AO169" s="14">
        <v>2.5498579161430401E-2</v>
      </c>
      <c r="AP169" s="14">
        <v>8.76283509512207E-3</v>
      </c>
      <c r="AQ169" s="14"/>
      <c r="AR169" s="14">
        <v>1.40134809254337E-2</v>
      </c>
      <c r="AS169" s="14">
        <v>3.0783467533182899E-2</v>
      </c>
      <c r="AT169" s="14">
        <v>7.9141333330267502E-2</v>
      </c>
      <c r="AU169" s="14">
        <v>0.69456884824849996</v>
      </c>
      <c r="AV169" s="14"/>
      <c r="AW169" s="14">
        <v>9.7776696797098897E-2</v>
      </c>
      <c r="AX169" s="14">
        <v>0.100526048408838</v>
      </c>
      <c r="AY169" s="14">
        <v>0.100856730218973</v>
      </c>
      <c r="AZ169" s="14">
        <v>0.12916102587678199</v>
      </c>
      <c r="BA169" s="14"/>
      <c r="BB169" s="14">
        <v>0.13131961062838099</v>
      </c>
      <c r="BC169" s="14">
        <v>9.1720018997680994E-2</v>
      </c>
      <c r="BD169" s="14">
        <v>0.240863465031249</v>
      </c>
      <c r="BE169" s="14"/>
      <c r="BF169" s="14">
        <v>0.114307027931594</v>
      </c>
      <c r="BG169" s="14">
        <v>0.107468364881618</v>
      </c>
      <c r="BH169" s="14">
        <v>7.8968568175397394E-2</v>
      </c>
      <c r="BI169" s="14"/>
      <c r="BJ169" s="14">
        <v>0</v>
      </c>
      <c r="BK169" s="14">
        <v>0</v>
      </c>
      <c r="BL169" s="14">
        <v>1</v>
      </c>
      <c r="BM169" s="14"/>
      <c r="BN169" s="14">
        <v>0.208591395717379</v>
      </c>
      <c r="BO169" s="14">
        <v>0.105250527099989</v>
      </c>
      <c r="BP169" s="14">
        <v>0.11976116949799299</v>
      </c>
      <c r="BQ169" s="14">
        <v>9.8973265224451198E-2</v>
      </c>
      <c r="BR169" s="14">
        <v>0.114470152044283</v>
      </c>
      <c r="BS169" s="14">
        <v>3.2923949309392297E-2</v>
      </c>
      <c r="BT169" s="14">
        <v>7.0487566770704294E-2</v>
      </c>
      <c r="BU169" s="14">
        <v>0.109019740472971</v>
      </c>
      <c r="BV169" s="14"/>
      <c r="BW169" s="14">
        <v>0.115892779879196</v>
      </c>
      <c r="BX169" s="14">
        <v>9.0021888989144302E-2</v>
      </c>
      <c r="BY169" s="14"/>
      <c r="BZ169" s="14">
        <v>0.12000187353596301</v>
      </c>
      <c r="CA169" s="14">
        <v>8.3679866318490295E-2</v>
      </c>
      <c r="CB169" s="14"/>
      <c r="CC169" s="14">
        <v>0.10855092768057301</v>
      </c>
      <c r="CD169" s="14">
        <v>0.102919758272471</v>
      </c>
    </row>
    <row r="170" spans="2:82" x14ac:dyDescent="0.25">
      <c r="B170" t="s">
        <v>152</v>
      </c>
      <c r="C170" s="14">
        <v>8.4271928872767896E-2</v>
      </c>
      <c r="D170" s="14">
        <v>4.5041391461233198E-2</v>
      </c>
      <c r="E170" s="14">
        <v>0.12292463096905</v>
      </c>
      <c r="F170" s="14"/>
      <c r="G170" s="14">
        <v>8.1057723093021505E-2</v>
      </c>
      <c r="H170" s="14">
        <v>7.8279321453513601E-2</v>
      </c>
      <c r="I170" s="14">
        <v>0.102708572303767</v>
      </c>
      <c r="J170" s="14"/>
      <c r="K170" s="14">
        <v>2.5085684926150299E-2</v>
      </c>
      <c r="L170" s="14">
        <v>5.0150128999580199E-2</v>
      </c>
      <c r="M170" s="14">
        <v>6.1503584741728803E-2</v>
      </c>
      <c r="N170" s="14">
        <v>0.23898572771308099</v>
      </c>
      <c r="O170" s="14"/>
      <c r="P170" s="14">
        <v>6.0696782624036202E-2</v>
      </c>
      <c r="Q170" s="14">
        <v>6.9264948308367297E-2</v>
      </c>
      <c r="R170" s="14">
        <v>6.9580716649976601E-2</v>
      </c>
      <c r="S170" s="14">
        <v>9.2533488911074394E-2</v>
      </c>
      <c r="T170" s="14">
        <v>0.123153135729206</v>
      </c>
      <c r="U170" s="14"/>
      <c r="V170" s="14">
        <v>1.14036908398306E-2</v>
      </c>
      <c r="W170" s="14">
        <v>3.1685947626857898E-2</v>
      </c>
      <c r="X170" s="14">
        <v>0.37605762392414999</v>
      </c>
      <c r="Y170" s="14"/>
      <c r="Z170" s="14">
        <v>7.1356830160125007E-2</v>
      </c>
      <c r="AA170" s="14">
        <v>9.5477704729777402E-2</v>
      </c>
      <c r="AB170" s="14"/>
      <c r="AC170" s="14">
        <v>0.34803663763626103</v>
      </c>
      <c r="AD170" s="14">
        <v>0.14759589687174199</v>
      </c>
      <c r="AE170" s="14">
        <v>4.3743402341083502E-2</v>
      </c>
      <c r="AF170" s="14">
        <v>1.6262029559809502E-2</v>
      </c>
      <c r="AG170" s="14"/>
      <c r="AH170" s="14">
        <v>0.30597667237035397</v>
      </c>
      <c r="AI170" s="14">
        <v>8.9228181401212095E-2</v>
      </c>
      <c r="AJ170" s="14">
        <v>1.9444542828185401E-2</v>
      </c>
      <c r="AK170" s="14">
        <v>1.38153212451142E-2</v>
      </c>
      <c r="AL170" s="14"/>
      <c r="AM170" s="14">
        <v>8.0014251112220297E-2</v>
      </c>
      <c r="AN170" s="14">
        <v>4.42226528252209E-2</v>
      </c>
      <c r="AO170" s="14">
        <v>3.5039275838630202E-2</v>
      </c>
      <c r="AP170" s="14">
        <v>1.4051282424499699E-2</v>
      </c>
      <c r="AQ170" s="14"/>
      <c r="AR170" s="14">
        <v>5.3899106368909197E-2</v>
      </c>
      <c r="AS170" s="14">
        <v>1.61118342873607E-2</v>
      </c>
      <c r="AT170" s="14">
        <v>1.39901850186024E-2</v>
      </c>
      <c r="AU170" s="14">
        <v>1.1489061387921801E-2</v>
      </c>
      <c r="AV170" s="14"/>
      <c r="AW170" s="14">
        <v>0.182311206345003</v>
      </c>
      <c r="AX170" s="14">
        <v>7.8259652554802397E-2</v>
      </c>
      <c r="AY170" s="14">
        <v>4.0360760433097498E-2</v>
      </c>
      <c r="AZ170" s="14">
        <v>2.9874256604609999E-2</v>
      </c>
      <c r="BA170" s="14"/>
      <c r="BB170" s="14">
        <v>6.0778887158926098E-2</v>
      </c>
      <c r="BC170" s="14">
        <v>6.0178297045736698E-2</v>
      </c>
      <c r="BD170" s="14">
        <v>0.13886963906394201</v>
      </c>
      <c r="BE170" s="14"/>
      <c r="BF170" s="14">
        <v>2.3349951056044399E-2</v>
      </c>
      <c r="BG170" s="14">
        <v>0.15910155644344201</v>
      </c>
      <c r="BH170" s="14">
        <v>5.6952022070523897E-2</v>
      </c>
      <c r="BI170" s="14"/>
      <c r="BJ170" s="14">
        <v>0</v>
      </c>
      <c r="BK170" s="14">
        <v>0</v>
      </c>
      <c r="BL170" s="14">
        <v>0</v>
      </c>
      <c r="BM170" s="14"/>
      <c r="BN170" s="14">
        <v>0.12691660138844699</v>
      </c>
      <c r="BO170" s="14">
        <v>5.7513988568591003E-2</v>
      </c>
      <c r="BP170" s="14">
        <v>3.1797283113423697E-2</v>
      </c>
      <c r="BQ170" s="14">
        <v>3.7362363249685497E-2</v>
      </c>
      <c r="BR170" s="14">
        <v>3.9354567251180701E-2</v>
      </c>
      <c r="BS170" s="14">
        <v>3.1484961251007602E-2</v>
      </c>
      <c r="BT170" s="14">
        <v>2.69985116726058E-2</v>
      </c>
      <c r="BU170" s="14">
        <v>9.6075848196373104E-2</v>
      </c>
      <c r="BV170" s="14"/>
      <c r="BW170" s="14">
        <v>6.0680642868579E-2</v>
      </c>
      <c r="BX170" s="14">
        <v>0.103468831373542</v>
      </c>
      <c r="BY170" s="14"/>
      <c r="BZ170" s="14">
        <v>7.0430702962016395E-2</v>
      </c>
      <c r="CA170" s="14">
        <v>4.8696699210535502E-2</v>
      </c>
      <c r="CB170" s="14"/>
      <c r="CC170" s="14">
        <v>6.2285894772231599E-2</v>
      </c>
      <c r="CD170" s="14">
        <v>6.1601158088466001E-2</v>
      </c>
    </row>
    <row r="171" spans="2:82" x14ac:dyDescent="0.25">
      <c r="B171" t="s">
        <v>103</v>
      </c>
      <c r="C171" s="14">
        <v>1.6416478653252398E-2</v>
      </c>
      <c r="D171" s="14">
        <v>7.9372330341650303E-3</v>
      </c>
      <c r="E171" s="14">
        <v>2.4912125162320001E-2</v>
      </c>
      <c r="F171" s="14"/>
      <c r="G171" s="14">
        <v>1.98221962091438E-2</v>
      </c>
      <c r="H171" s="14">
        <v>1.26700493873386E-2</v>
      </c>
      <c r="I171" s="14">
        <v>1.7098753852572399E-2</v>
      </c>
      <c r="J171" s="14"/>
      <c r="K171" s="14">
        <v>5.79424285265716E-3</v>
      </c>
      <c r="L171" s="14">
        <v>8.7801727055065795E-3</v>
      </c>
      <c r="M171" s="14">
        <v>3.56792560699958E-2</v>
      </c>
      <c r="N171" s="14">
        <v>3.0503580339102401E-2</v>
      </c>
      <c r="O171" s="14"/>
      <c r="P171" s="14">
        <v>1.07786396630672E-2</v>
      </c>
      <c r="Q171" s="14">
        <v>2.4762970373778899E-2</v>
      </c>
      <c r="R171" s="14">
        <v>1.51881440709865E-2</v>
      </c>
      <c r="S171" s="14">
        <v>2.1539137580559999E-2</v>
      </c>
      <c r="T171" s="14">
        <v>5.8272764492191698E-3</v>
      </c>
      <c r="U171" s="14"/>
      <c r="V171" s="14">
        <v>4.1242185164502296E-3</v>
      </c>
      <c r="W171" s="14">
        <v>1.70024166522834E-2</v>
      </c>
      <c r="X171" s="14">
        <v>5.53303089180446E-2</v>
      </c>
      <c r="Y171" s="14"/>
      <c r="Z171" s="14">
        <v>1.28445836399654E-2</v>
      </c>
      <c r="AA171" s="14">
        <v>1.9515630722797401E-2</v>
      </c>
      <c r="AB171" s="14"/>
      <c r="AC171" s="14">
        <v>3.3197163210889197E-2</v>
      </c>
      <c r="AD171" s="14">
        <v>1.8472322962638701E-2</v>
      </c>
      <c r="AE171" s="14">
        <v>1.77767891357817E-2</v>
      </c>
      <c r="AF171" s="14">
        <v>6.0088066878983201E-3</v>
      </c>
      <c r="AG171" s="14"/>
      <c r="AH171" s="14">
        <v>2.4415980188049601E-2</v>
      </c>
      <c r="AI171" s="14">
        <v>2.1976810095774301E-2</v>
      </c>
      <c r="AJ171" s="14">
        <v>7.5261529356722701E-3</v>
      </c>
      <c r="AK171" s="14">
        <v>0</v>
      </c>
      <c r="AL171" s="14"/>
      <c r="AM171" s="14">
        <v>1.46475021413956E-2</v>
      </c>
      <c r="AN171" s="14">
        <v>1.7276875733429502E-2</v>
      </c>
      <c r="AO171" s="14">
        <v>6.3886300948141897E-3</v>
      </c>
      <c r="AP171" s="14">
        <v>7.6519870050654904E-3</v>
      </c>
      <c r="AQ171" s="14"/>
      <c r="AR171" s="14">
        <v>1.72519122182456E-2</v>
      </c>
      <c r="AS171" s="14">
        <v>4.8794462497340598E-3</v>
      </c>
      <c r="AT171" s="14">
        <v>1.8476663098152501E-2</v>
      </c>
      <c r="AU171" s="14">
        <v>0</v>
      </c>
      <c r="AV171" s="14"/>
      <c r="AW171" s="14">
        <v>3.7880344973885802E-2</v>
      </c>
      <c r="AX171" s="14">
        <v>1.7969290890590399E-2</v>
      </c>
      <c r="AY171" s="14">
        <v>4.3010214169049397E-3</v>
      </c>
      <c r="AZ171" s="14">
        <v>0</v>
      </c>
      <c r="BA171" s="14"/>
      <c r="BB171" s="14">
        <v>5.7528262096838397E-3</v>
      </c>
      <c r="BC171" s="14">
        <v>1.04181522313814E-2</v>
      </c>
      <c r="BD171" s="14">
        <v>2.7745736385348801E-2</v>
      </c>
      <c r="BE171" s="14"/>
      <c r="BF171" s="14">
        <v>6.9896928223186303E-3</v>
      </c>
      <c r="BG171" s="14">
        <v>2.66360884556061E-2</v>
      </c>
      <c r="BH171" s="14">
        <v>4.93310247164411E-3</v>
      </c>
      <c r="BI171" s="14"/>
      <c r="BJ171" s="14">
        <v>0</v>
      </c>
      <c r="BK171" s="14">
        <v>0</v>
      </c>
      <c r="BL171" s="14">
        <v>0</v>
      </c>
      <c r="BM171" s="14"/>
      <c r="BN171" s="14">
        <v>6.9819270287422202E-3</v>
      </c>
      <c r="BO171" s="14">
        <v>1.5434135989130199E-2</v>
      </c>
      <c r="BP171" s="14">
        <v>1.5859302265376799E-2</v>
      </c>
      <c r="BQ171" s="14">
        <v>1.2001952929440399E-2</v>
      </c>
      <c r="BR171" s="14">
        <v>8.5310593396044996E-3</v>
      </c>
      <c r="BS171" s="14">
        <v>1.22620392882755E-2</v>
      </c>
      <c r="BT171" s="14">
        <v>1.7990564924501601E-2</v>
      </c>
      <c r="BU171" s="14">
        <v>2.3756285852992099E-2</v>
      </c>
      <c r="BV171" s="14"/>
      <c r="BW171" s="14">
        <v>1.2164606577581E-2</v>
      </c>
      <c r="BX171" s="14">
        <v>1.9876348270700801E-2</v>
      </c>
      <c r="BY171" s="14"/>
      <c r="BZ171" s="14">
        <v>1.2365545741448601E-2</v>
      </c>
      <c r="CA171" s="14">
        <v>7.0557299483336297E-3</v>
      </c>
      <c r="CB171" s="14"/>
      <c r="CC171" s="14">
        <v>1.7754649799497702E-2</v>
      </c>
      <c r="CD171" s="14">
        <v>2.2645573099725801E-3</v>
      </c>
    </row>
    <row r="172" spans="2:82" x14ac:dyDescent="0.25">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row>
    <row r="173" spans="2:82" x14ac:dyDescent="0.25">
      <c r="B173" s="6" t="s">
        <v>187</v>
      </c>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row>
    <row r="174" spans="2:82" x14ac:dyDescent="0.25">
      <c r="B174" s="24" t="s">
        <v>107</v>
      </c>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row>
    <row r="175" spans="2:82" x14ac:dyDescent="0.25">
      <c r="B175" t="s">
        <v>182</v>
      </c>
      <c r="C175" s="14">
        <v>5.0832380985741402E-2</v>
      </c>
      <c r="D175" s="14">
        <v>4.8932242679073902E-2</v>
      </c>
      <c r="E175" s="14">
        <v>5.2783303671695203E-2</v>
      </c>
      <c r="F175" s="14"/>
      <c r="G175" s="14">
        <v>7.4116116717728803E-2</v>
      </c>
      <c r="H175" s="14">
        <v>4.1905333865894297E-2</v>
      </c>
      <c r="I175" s="14">
        <v>2.2083112039930498E-2</v>
      </c>
      <c r="J175" s="14"/>
      <c r="K175" s="14">
        <v>5.0764755028817499E-2</v>
      </c>
      <c r="L175" s="14">
        <v>5.13454516868634E-2</v>
      </c>
      <c r="M175" s="14">
        <v>5.8283687716191503E-2</v>
      </c>
      <c r="N175" s="14">
        <v>4.2275735550589798E-2</v>
      </c>
      <c r="O175" s="14"/>
      <c r="P175" s="14">
        <v>5.69940355500861E-2</v>
      </c>
      <c r="Q175" s="14">
        <v>3.45460478248827E-2</v>
      </c>
      <c r="R175" s="14">
        <v>4.9996572887287698E-2</v>
      </c>
      <c r="S175" s="14">
        <v>6.4343061504251495E-2</v>
      </c>
      <c r="T175" s="14">
        <v>3.8316952907593398E-2</v>
      </c>
      <c r="U175" s="14"/>
      <c r="V175" s="14">
        <v>5.1701861753559897E-2</v>
      </c>
      <c r="W175" s="14">
        <v>7.7930184715720704E-2</v>
      </c>
      <c r="X175" s="14">
        <v>1.8497757886065599E-2</v>
      </c>
      <c r="Y175" s="14"/>
      <c r="Z175" s="14">
        <v>5.4702981688344803E-2</v>
      </c>
      <c r="AA175" s="14">
        <v>4.7474057145529699E-2</v>
      </c>
      <c r="AB175" s="14"/>
      <c r="AC175" s="14">
        <v>3.2359565725079198E-2</v>
      </c>
      <c r="AD175" s="14">
        <v>6.2669581199746194E-2</v>
      </c>
      <c r="AE175" s="14">
        <v>4.66476505850736E-2</v>
      </c>
      <c r="AF175" s="14">
        <v>4.7278346599708997E-2</v>
      </c>
      <c r="AG175" s="14"/>
      <c r="AH175" s="14">
        <v>3.0553172297079999E-2</v>
      </c>
      <c r="AI175" s="14">
        <v>6.1102870611422701E-2</v>
      </c>
      <c r="AJ175" s="14">
        <v>4.6834954984136701E-2</v>
      </c>
      <c r="AK175" s="14">
        <v>3.4503816806333902E-2</v>
      </c>
      <c r="AL175" s="14"/>
      <c r="AM175" s="14">
        <v>4.1615930469892697E-2</v>
      </c>
      <c r="AN175" s="14">
        <v>6.9084640414683707E-2</v>
      </c>
      <c r="AO175" s="14">
        <v>4.4763060180030199E-2</v>
      </c>
      <c r="AP175" s="14">
        <v>5.3013496243992098E-2</v>
      </c>
      <c r="AQ175" s="14"/>
      <c r="AR175" s="14">
        <v>8.5193765487365097E-2</v>
      </c>
      <c r="AS175" s="14">
        <v>4.5229682784159397E-2</v>
      </c>
      <c r="AT175" s="14">
        <v>4.2745921358655001E-2</v>
      </c>
      <c r="AU175" s="14">
        <v>2.9153680669128601E-2</v>
      </c>
      <c r="AV175" s="14"/>
      <c r="AW175" s="14">
        <v>4.7742175306621802E-2</v>
      </c>
      <c r="AX175" s="14">
        <v>6.5380543609454403E-2</v>
      </c>
      <c r="AY175" s="14">
        <v>4.0095684388501203E-2</v>
      </c>
      <c r="AZ175" s="14">
        <v>2.7446249247432001E-2</v>
      </c>
      <c r="BA175" s="14"/>
      <c r="BB175" s="14">
        <v>2.9229797671341699E-2</v>
      </c>
      <c r="BC175" s="14">
        <v>3.1947796150752703E-2</v>
      </c>
      <c r="BD175" s="14">
        <v>6.4344784795307794E-2</v>
      </c>
      <c r="BE175" s="14"/>
      <c r="BF175" s="14">
        <v>4.5796941322034497E-2</v>
      </c>
      <c r="BG175" s="14">
        <v>6.7930658072651598E-2</v>
      </c>
      <c r="BH175" s="14">
        <v>4.92970630084811E-2</v>
      </c>
      <c r="BI175" s="14"/>
      <c r="BJ175" s="14">
        <v>5.1866558862658202E-2</v>
      </c>
      <c r="BK175" s="14">
        <v>6.2466321196345799E-2</v>
      </c>
      <c r="BL175" s="14">
        <v>3.9428484245170099E-2</v>
      </c>
      <c r="BM175" s="14"/>
      <c r="BN175" s="14">
        <v>5.2764120896650502E-2</v>
      </c>
      <c r="BO175" s="14">
        <v>3.4952567200155202E-2</v>
      </c>
      <c r="BP175" s="14">
        <v>5.5879951241320301E-2</v>
      </c>
      <c r="BQ175" s="14">
        <v>6.14533705681342E-2</v>
      </c>
      <c r="BR175" s="14">
        <v>6.3380092709010197E-2</v>
      </c>
      <c r="BS175" s="14">
        <v>6.1148611438763503E-2</v>
      </c>
      <c r="BT175" s="14">
        <v>5.4616565260927501E-2</v>
      </c>
      <c r="BU175" s="14">
        <v>3.0034216297448901E-2</v>
      </c>
      <c r="BV175" s="14"/>
      <c r="BW175" s="14">
        <v>6.7798595511254806E-2</v>
      </c>
      <c r="BX175" s="14">
        <v>3.70264881660088E-2</v>
      </c>
      <c r="BY175" s="14"/>
      <c r="BZ175" s="14">
        <v>6.3742947350808599E-2</v>
      </c>
      <c r="CA175" s="14">
        <v>3.8803140802396198E-2</v>
      </c>
      <c r="CB175" s="14"/>
      <c r="CC175" s="14">
        <v>6.3702228943277095E-2</v>
      </c>
      <c r="CD175" s="14">
        <v>4.35931882764128E-2</v>
      </c>
    </row>
    <row r="176" spans="2:82" x14ac:dyDescent="0.25">
      <c r="B176" t="s">
        <v>183</v>
      </c>
      <c r="C176" s="14">
        <v>9.2758823397933607E-2</v>
      </c>
      <c r="D176" s="14">
        <v>8.4837075391171801E-2</v>
      </c>
      <c r="E176" s="14">
        <v>0.10077324258577799</v>
      </c>
      <c r="F176" s="14"/>
      <c r="G176" s="14">
        <v>0.12010573367747</v>
      </c>
      <c r="H176" s="14">
        <v>7.5039901500889503E-2</v>
      </c>
      <c r="I176" s="14">
        <v>7.3478776661992401E-2</v>
      </c>
      <c r="J176" s="14"/>
      <c r="K176" s="14">
        <v>7.3860535903640001E-2</v>
      </c>
      <c r="L176" s="14">
        <v>0.13159941021739199</v>
      </c>
      <c r="M176" s="14">
        <v>6.7869622944740499E-2</v>
      </c>
      <c r="N176" s="14">
        <v>8.4564473287431802E-2</v>
      </c>
      <c r="O176" s="14"/>
      <c r="P176" s="14">
        <v>0.10339228085817501</v>
      </c>
      <c r="Q176" s="14">
        <v>9.6126145307215402E-2</v>
      </c>
      <c r="R176" s="14">
        <v>9.9798530731845497E-2</v>
      </c>
      <c r="S176" s="14">
        <v>8.7980111620985499E-2</v>
      </c>
      <c r="T176" s="14">
        <v>7.9724104842489305E-2</v>
      </c>
      <c r="U176" s="14"/>
      <c r="V176" s="14">
        <v>8.4776430276515699E-2</v>
      </c>
      <c r="W176" s="14">
        <v>0.14040747527195699</v>
      </c>
      <c r="X176" s="14">
        <v>6.6506002353588403E-2</v>
      </c>
      <c r="Y176" s="14"/>
      <c r="Z176" s="14">
        <v>0.101929829012741</v>
      </c>
      <c r="AA176" s="14">
        <v>8.4801607151316405E-2</v>
      </c>
      <c r="AB176" s="14"/>
      <c r="AC176" s="14">
        <v>7.7629922076961996E-2</v>
      </c>
      <c r="AD176" s="14">
        <v>0.11542889174787301</v>
      </c>
      <c r="AE176" s="14">
        <v>9.6488334025251296E-2</v>
      </c>
      <c r="AF176" s="14">
        <v>7.6956163722512197E-2</v>
      </c>
      <c r="AG176" s="14"/>
      <c r="AH176" s="14">
        <v>7.9595145631181696E-2</v>
      </c>
      <c r="AI176" s="14">
        <v>0.109987568847308</v>
      </c>
      <c r="AJ176" s="14">
        <v>7.1492325375435803E-2</v>
      </c>
      <c r="AK176" s="14">
        <v>7.6366854638506093E-2</v>
      </c>
      <c r="AL176" s="14"/>
      <c r="AM176" s="14">
        <v>8.2963480218804495E-2</v>
      </c>
      <c r="AN176" s="14">
        <v>0.108428082689418</v>
      </c>
      <c r="AO176" s="14">
        <v>0.134412361700638</v>
      </c>
      <c r="AP176" s="14">
        <v>8.4638701472129402E-2</v>
      </c>
      <c r="AQ176" s="14"/>
      <c r="AR176" s="14">
        <v>0.140708561306403</v>
      </c>
      <c r="AS176" s="14">
        <v>8.7597504315132205E-2</v>
      </c>
      <c r="AT176" s="14">
        <v>7.2999813457332099E-2</v>
      </c>
      <c r="AU176" s="14">
        <v>6.4096767305499597E-2</v>
      </c>
      <c r="AV176" s="14"/>
      <c r="AW176" s="14">
        <v>0.128076141802865</v>
      </c>
      <c r="AX176" s="14">
        <v>7.83730597973918E-2</v>
      </c>
      <c r="AY176" s="14">
        <v>9.2021054364822996E-2</v>
      </c>
      <c r="AZ176" s="14">
        <v>6.4242693492461894E-2</v>
      </c>
      <c r="BA176" s="14"/>
      <c r="BB176" s="14">
        <v>9.3270080162806496E-2</v>
      </c>
      <c r="BC176" s="14">
        <v>7.4534688183118494E-2</v>
      </c>
      <c r="BD176" s="14">
        <v>0.139213631675806</v>
      </c>
      <c r="BE176" s="14"/>
      <c r="BF176" s="14">
        <v>9.5866554505499704E-2</v>
      </c>
      <c r="BG176" s="14">
        <v>8.1813246375656304E-2</v>
      </c>
      <c r="BH176" s="14">
        <v>0.116063287034125</v>
      </c>
      <c r="BI176" s="14"/>
      <c r="BJ176" s="14">
        <v>9.5704327492005706E-2</v>
      </c>
      <c r="BK176" s="14">
        <v>9.0981083376341199E-2</v>
      </c>
      <c r="BL176" s="14">
        <v>8.3841726707965802E-2</v>
      </c>
      <c r="BM176" s="14"/>
      <c r="BN176" s="14">
        <v>0.112438814999668</v>
      </c>
      <c r="BO176" s="14">
        <v>4.6923047911858203E-2</v>
      </c>
      <c r="BP176" s="14">
        <v>0.11124180035073</v>
      </c>
      <c r="BQ176" s="14">
        <v>0.13625759479194099</v>
      </c>
      <c r="BR176" s="14">
        <v>9.3350610388818603E-2</v>
      </c>
      <c r="BS176" s="14">
        <v>9.1540128784550395E-2</v>
      </c>
      <c r="BT176" s="14">
        <v>6.28803333109723E-2</v>
      </c>
      <c r="BU176" s="14">
        <v>0.107603397061277</v>
      </c>
      <c r="BV176" s="14"/>
      <c r="BW176" s="14">
        <v>0.122151654430456</v>
      </c>
      <c r="BX176" s="14">
        <v>6.8841038184662307E-2</v>
      </c>
      <c r="BY176" s="14"/>
      <c r="BZ176" s="14">
        <v>0.110544196345522</v>
      </c>
      <c r="CA176" s="14">
        <v>6.97040993135494E-2</v>
      </c>
      <c r="CB176" s="14"/>
      <c r="CC176" s="14">
        <v>0.10322503199436101</v>
      </c>
      <c r="CD176" s="14">
        <v>8.5355724568259697E-2</v>
      </c>
    </row>
    <row r="177" spans="2:82" x14ac:dyDescent="0.25">
      <c r="B177" t="s">
        <v>184</v>
      </c>
      <c r="C177" s="14">
        <v>0.13223211663657899</v>
      </c>
      <c r="D177" s="14">
        <v>0.132785492517147</v>
      </c>
      <c r="E177" s="14">
        <v>0.13181084806443899</v>
      </c>
      <c r="F177" s="14"/>
      <c r="G177" s="14">
        <v>0.171853488038335</v>
      </c>
      <c r="H177" s="14">
        <v>0.114652111753704</v>
      </c>
      <c r="I177" s="14">
        <v>8.80942801825189E-2</v>
      </c>
      <c r="J177" s="14"/>
      <c r="K177" s="14">
        <v>0.157981413739613</v>
      </c>
      <c r="L177" s="14">
        <v>0.135014834004832</v>
      </c>
      <c r="M177" s="14">
        <v>0.113137767563737</v>
      </c>
      <c r="N177" s="14">
        <v>0.10620125152311199</v>
      </c>
      <c r="O177" s="14"/>
      <c r="P177" s="14">
        <v>0.15000102618043801</v>
      </c>
      <c r="Q177" s="14">
        <v>0.11154197563822001</v>
      </c>
      <c r="R177" s="14">
        <v>0.132581008927046</v>
      </c>
      <c r="S177" s="14">
        <v>0.149188465496564</v>
      </c>
      <c r="T177" s="14">
        <v>0.106574838361063</v>
      </c>
      <c r="U177" s="14"/>
      <c r="V177" s="14">
        <v>0.149013997043105</v>
      </c>
      <c r="W177" s="14">
        <v>0.15785827408261799</v>
      </c>
      <c r="X177" s="14">
        <v>5.0300659742204303E-2</v>
      </c>
      <c r="Y177" s="14"/>
      <c r="Z177" s="14">
        <v>0.15974524672061499</v>
      </c>
      <c r="AA177" s="14">
        <v>0.10836036964446</v>
      </c>
      <c r="AB177" s="14"/>
      <c r="AC177" s="14">
        <v>7.6758658437737201E-2</v>
      </c>
      <c r="AD177" s="14">
        <v>9.8604151299680101E-2</v>
      </c>
      <c r="AE177" s="14">
        <v>0.13582000977690001</v>
      </c>
      <c r="AF177" s="14">
        <v>0.160021608220835</v>
      </c>
      <c r="AG177" s="14"/>
      <c r="AH177" s="14">
        <v>0.116742169180861</v>
      </c>
      <c r="AI177" s="14">
        <v>0.12710665472872701</v>
      </c>
      <c r="AJ177" s="14">
        <v>0.13128011630323</v>
      </c>
      <c r="AK177" s="14">
        <v>0.17029644445634101</v>
      </c>
      <c r="AL177" s="14"/>
      <c r="AM177" s="14">
        <v>0.13049052005769299</v>
      </c>
      <c r="AN177" s="14">
        <v>0.13418715507635401</v>
      </c>
      <c r="AO177" s="14">
        <v>0.15643506168291399</v>
      </c>
      <c r="AP177" s="14">
        <v>0.14687679894779601</v>
      </c>
      <c r="AQ177" s="14"/>
      <c r="AR177" s="14">
        <v>0.12552000172764</v>
      </c>
      <c r="AS177" s="14">
        <v>0.15070195816600401</v>
      </c>
      <c r="AT177" s="14">
        <v>0.170272738941945</v>
      </c>
      <c r="AU177" s="14">
        <v>0.144140786157649</v>
      </c>
      <c r="AV177" s="14"/>
      <c r="AW177" s="14">
        <v>0.104613205664373</v>
      </c>
      <c r="AX177" s="14">
        <v>0.142784007842198</v>
      </c>
      <c r="AY177" s="14">
        <v>0.139236225411494</v>
      </c>
      <c r="AZ177" s="14">
        <v>0.11865438062540599</v>
      </c>
      <c r="BA177" s="14"/>
      <c r="BB177" s="14">
        <v>0.11388816234273701</v>
      </c>
      <c r="BC177" s="14">
        <v>7.5421318797985498E-2</v>
      </c>
      <c r="BD177" s="14">
        <v>6.4402098274410693E-2</v>
      </c>
      <c r="BE177" s="14"/>
      <c r="BF177" s="14">
        <v>0.15192685184343099</v>
      </c>
      <c r="BG177" s="14">
        <v>0.10692693094992101</v>
      </c>
      <c r="BH177" s="14">
        <v>0.14024671676117101</v>
      </c>
      <c r="BI177" s="14"/>
      <c r="BJ177" s="14">
        <v>0.150734934950882</v>
      </c>
      <c r="BK177" s="14">
        <v>0.10839231986417899</v>
      </c>
      <c r="BL177" s="14">
        <v>0.15718694599358299</v>
      </c>
      <c r="BM177" s="14"/>
      <c r="BN177" s="14">
        <v>0.113083386497492</v>
      </c>
      <c r="BO177" s="14">
        <v>0.108508711151229</v>
      </c>
      <c r="BP177" s="14">
        <v>0.143401869728944</v>
      </c>
      <c r="BQ177" s="14">
        <v>0.196545625512139</v>
      </c>
      <c r="BR177" s="14">
        <v>0.203658173531401</v>
      </c>
      <c r="BS177" s="14">
        <v>0.13519942258797699</v>
      </c>
      <c r="BT177" s="14">
        <v>0.17030071655541401</v>
      </c>
      <c r="BU177" s="14">
        <v>9.5780918833775194E-2</v>
      </c>
      <c r="BV177" s="14"/>
      <c r="BW177" s="14">
        <v>0.14998671985036499</v>
      </c>
      <c r="BX177" s="14">
        <v>0.117784689447808</v>
      </c>
      <c r="BY177" s="14"/>
      <c r="BZ177" s="14">
        <v>0.14887278936717599</v>
      </c>
      <c r="CA177" s="14">
        <v>0.12640338441012899</v>
      </c>
      <c r="CB177" s="14"/>
      <c r="CC177" s="14">
        <v>0.14710503632948299</v>
      </c>
      <c r="CD177" s="14">
        <v>0.13258254544501299</v>
      </c>
    </row>
    <row r="178" spans="2:82" x14ac:dyDescent="0.25">
      <c r="B178" t="s">
        <v>185</v>
      </c>
      <c r="C178" s="14">
        <v>0.57622226923599296</v>
      </c>
      <c r="D178" s="14">
        <v>0.630203872958216</v>
      </c>
      <c r="E178" s="14">
        <v>0.52247931564963801</v>
      </c>
      <c r="F178" s="14"/>
      <c r="G178" s="14">
        <v>0.51559765777603905</v>
      </c>
      <c r="H178" s="14">
        <v>0.60980386583998702</v>
      </c>
      <c r="I178" s="14">
        <v>0.63037590648505204</v>
      </c>
      <c r="J178" s="14"/>
      <c r="K178" s="14">
        <v>0.66181342352484496</v>
      </c>
      <c r="L178" s="14">
        <v>0.62102865487431902</v>
      </c>
      <c r="M178" s="14">
        <v>0.59563273901220604</v>
      </c>
      <c r="N178" s="14">
        <v>0.37389531718642999</v>
      </c>
      <c r="O178" s="14"/>
      <c r="P178" s="14">
        <v>0.56779488146810297</v>
      </c>
      <c r="Q178" s="14">
        <v>0.59093097682031104</v>
      </c>
      <c r="R178" s="14">
        <v>0.591880148904114</v>
      </c>
      <c r="S178" s="14">
        <v>0.55448889718047001</v>
      </c>
      <c r="T178" s="14">
        <v>0.58657650855508503</v>
      </c>
      <c r="U178" s="14"/>
      <c r="V178" s="14">
        <v>0.70872874832622001</v>
      </c>
      <c r="W178" s="14">
        <v>0.61897422384424305</v>
      </c>
      <c r="X178" s="14">
        <v>0.103259243764875</v>
      </c>
      <c r="Y178" s="14"/>
      <c r="Z178" s="14">
        <v>0.58413366842701897</v>
      </c>
      <c r="AA178" s="14">
        <v>0.56935794957243702</v>
      </c>
      <c r="AB178" s="14"/>
      <c r="AC178" s="14">
        <v>0.19978028066963499</v>
      </c>
      <c r="AD178" s="14">
        <v>0.49029676239398501</v>
      </c>
      <c r="AE178" s="14">
        <v>0.63602811741073795</v>
      </c>
      <c r="AF178" s="14">
        <v>0.671062485139717</v>
      </c>
      <c r="AG178" s="14"/>
      <c r="AH178" s="14">
        <v>0.35078957220920798</v>
      </c>
      <c r="AI178" s="14">
        <v>0.52819919032122398</v>
      </c>
      <c r="AJ178" s="14">
        <v>0.69477816702171302</v>
      </c>
      <c r="AK178" s="14">
        <v>0.69435105918515005</v>
      </c>
      <c r="AL178" s="14"/>
      <c r="AM178" s="14">
        <v>0.626288535048797</v>
      </c>
      <c r="AN178" s="14">
        <v>0.62620167325092602</v>
      </c>
      <c r="AO178" s="14">
        <v>0.62290370335379697</v>
      </c>
      <c r="AP178" s="14">
        <v>0.68834701836421597</v>
      </c>
      <c r="AQ178" s="14"/>
      <c r="AR178" s="14">
        <v>0.55779220918425698</v>
      </c>
      <c r="AS178" s="14">
        <v>0.69047031640251999</v>
      </c>
      <c r="AT178" s="14">
        <v>0.68104516264459602</v>
      </c>
      <c r="AU178" s="14">
        <v>0.73398599681589505</v>
      </c>
      <c r="AV178" s="14"/>
      <c r="AW178" s="14">
        <v>0.44397137772878498</v>
      </c>
      <c r="AX178" s="14">
        <v>0.56166165241007404</v>
      </c>
      <c r="AY178" s="14">
        <v>0.64641825609999304</v>
      </c>
      <c r="AZ178" s="14">
        <v>0.74118997444433299</v>
      </c>
      <c r="BA178" s="14"/>
      <c r="BB178" s="14">
        <v>0.65001214484511705</v>
      </c>
      <c r="BC178" s="14">
        <v>0.67224467451575298</v>
      </c>
      <c r="BD178" s="14">
        <v>0.53659438453740105</v>
      </c>
      <c r="BE178" s="14"/>
      <c r="BF178" s="14">
        <v>0.68401219272369296</v>
      </c>
      <c r="BG178" s="14">
        <v>0.43887379647006602</v>
      </c>
      <c r="BH178" s="14">
        <v>0.61282995476612001</v>
      </c>
      <c r="BI178" s="14"/>
      <c r="BJ178" s="14">
        <v>0.62235185712183405</v>
      </c>
      <c r="BK178" s="14">
        <v>0.63748919977921303</v>
      </c>
      <c r="BL178" s="14">
        <v>0.66498404674364298</v>
      </c>
      <c r="BM178" s="14"/>
      <c r="BN178" s="14">
        <v>0.53864401414984198</v>
      </c>
      <c r="BO178" s="14">
        <v>0.65044535019168204</v>
      </c>
      <c r="BP178" s="14">
        <v>0.64140727759359495</v>
      </c>
      <c r="BQ178" s="14">
        <v>0.44503226059683998</v>
      </c>
      <c r="BR178" s="14">
        <v>0.52760609776677903</v>
      </c>
      <c r="BS178" s="14">
        <v>0.62320071127325505</v>
      </c>
      <c r="BT178" s="14">
        <v>0.64944966235377899</v>
      </c>
      <c r="BU178" s="14">
        <v>0.59852850060372897</v>
      </c>
      <c r="BV178" s="14"/>
      <c r="BW178" s="14">
        <v>0.52433221763986904</v>
      </c>
      <c r="BX178" s="14">
        <v>0.61844668468642805</v>
      </c>
      <c r="BY178" s="14"/>
      <c r="BZ178" s="14">
        <v>0.56084447545476301</v>
      </c>
      <c r="CA178" s="14">
        <v>0.66173307226996103</v>
      </c>
      <c r="CB178" s="14"/>
      <c r="CC178" s="14">
        <v>0.562589110646044</v>
      </c>
      <c r="CD178" s="14">
        <v>0.64065510252726499</v>
      </c>
    </row>
    <row r="179" spans="2:82" x14ac:dyDescent="0.25">
      <c r="B179" t="s">
        <v>186</v>
      </c>
      <c r="C179" s="14">
        <v>0.14248350841598101</v>
      </c>
      <c r="D179" s="14">
        <v>0.101284747605786</v>
      </c>
      <c r="E179" s="14">
        <v>0.18316259052277201</v>
      </c>
      <c r="F179" s="14"/>
      <c r="G179" s="14">
        <v>0.11092046698386</v>
      </c>
      <c r="H179" s="14">
        <v>0.15478335969714399</v>
      </c>
      <c r="I179" s="14">
        <v>0.18105804669327299</v>
      </c>
      <c r="J179" s="14"/>
      <c r="K179" s="14">
        <v>5.4102982220665001E-2</v>
      </c>
      <c r="L179" s="14">
        <v>5.9251587823670897E-2</v>
      </c>
      <c r="M179" s="14">
        <v>0.152077985355666</v>
      </c>
      <c r="N179" s="14">
        <v>0.38141833391758301</v>
      </c>
      <c r="O179" s="14"/>
      <c r="P179" s="14">
        <v>0.107505788352514</v>
      </c>
      <c r="Q179" s="14">
        <v>0.16383575718797999</v>
      </c>
      <c r="R179" s="14">
        <v>0.123525846599847</v>
      </c>
      <c r="S179" s="14">
        <v>0.13906852004071299</v>
      </c>
      <c r="T179" s="14">
        <v>0.18298042740699799</v>
      </c>
      <c r="U179" s="14"/>
      <c r="V179" s="14">
        <v>3.3351090702478602E-3</v>
      </c>
      <c r="W179" s="14">
        <v>0</v>
      </c>
      <c r="X179" s="14">
        <v>0.74552661423381605</v>
      </c>
      <c r="Y179" s="14"/>
      <c r="Z179" s="14">
        <v>9.62986005826241E-2</v>
      </c>
      <c r="AA179" s="14">
        <v>0.182555809578543</v>
      </c>
      <c r="AB179" s="14"/>
      <c r="AC179" s="14">
        <v>0.61347157309058697</v>
      </c>
      <c r="AD179" s="14">
        <v>0.22293113403206599</v>
      </c>
      <c r="AE179" s="14">
        <v>8.1425644670308203E-2</v>
      </c>
      <c r="AF179" s="14">
        <v>4.4681396317227499E-2</v>
      </c>
      <c r="AG179" s="14"/>
      <c r="AH179" s="14">
        <v>0.42231994068167</v>
      </c>
      <c r="AI179" s="14">
        <v>0.16461063131481801</v>
      </c>
      <c r="AJ179" s="14">
        <v>5.3749006732474403E-2</v>
      </c>
      <c r="AK179" s="14">
        <v>2.4481824913668501E-2</v>
      </c>
      <c r="AL179" s="14"/>
      <c r="AM179" s="14">
        <v>0.11268739230857901</v>
      </c>
      <c r="AN179" s="14">
        <v>5.3620631106524902E-2</v>
      </c>
      <c r="AO179" s="14">
        <v>3.8312403974862803E-2</v>
      </c>
      <c r="AP179" s="14">
        <v>2.4553486059762802E-2</v>
      </c>
      <c r="AQ179" s="14"/>
      <c r="AR179" s="14">
        <v>8.2131805822983406E-2</v>
      </c>
      <c r="AS179" s="14">
        <v>2.6000538332184901E-2</v>
      </c>
      <c r="AT179" s="14">
        <v>2.686480193149E-2</v>
      </c>
      <c r="AU179" s="14">
        <v>2.8622769051827701E-2</v>
      </c>
      <c r="AV179" s="14"/>
      <c r="AW179" s="14">
        <v>0.26850726693846999</v>
      </c>
      <c r="AX179" s="14">
        <v>0.14545960858533499</v>
      </c>
      <c r="AY179" s="14">
        <v>7.7848534460911598E-2</v>
      </c>
      <c r="AZ179" s="14">
        <v>4.8466702190367E-2</v>
      </c>
      <c r="BA179" s="14"/>
      <c r="BB179" s="14">
        <v>0.113599814977998</v>
      </c>
      <c r="BC179" s="14">
        <v>0.14055335695085799</v>
      </c>
      <c r="BD179" s="14">
        <v>0.19544510071707499</v>
      </c>
      <c r="BE179" s="14"/>
      <c r="BF179" s="14">
        <v>2.0411410867216699E-2</v>
      </c>
      <c r="BG179" s="14">
        <v>0.30026422716886297</v>
      </c>
      <c r="BH179" s="14">
        <v>7.6692417893312506E-2</v>
      </c>
      <c r="BI179" s="14"/>
      <c r="BJ179" s="14">
        <v>7.7341041560163207E-2</v>
      </c>
      <c r="BK179" s="14">
        <v>9.8787027465537303E-2</v>
      </c>
      <c r="BL179" s="14">
        <v>5.4558796309637302E-2</v>
      </c>
      <c r="BM179" s="14"/>
      <c r="BN179" s="14">
        <v>0.16560325368165199</v>
      </c>
      <c r="BO179" s="14">
        <v>0.15532113527094099</v>
      </c>
      <c r="BP179" s="14">
        <v>4.8069101085410598E-2</v>
      </c>
      <c r="BQ179" s="14">
        <v>0.16071114853094601</v>
      </c>
      <c r="BR179" s="14">
        <v>0.112005025603992</v>
      </c>
      <c r="BS179" s="14">
        <v>8.6881873493716302E-2</v>
      </c>
      <c r="BT179" s="14">
        <v>6.2752722518907206E-2</v>
      </c>
      <c r="BU179" s="14">
        <v>0.16805296720377</v>
      </c>
      <c r="BV179" s="14"/>
      <c r="BW179" s="14">
        <v>0.13350261645554401</v>
      </c>
      <c r="BX179" s="14">
        <v>0.14979151643656499</v>
      </c>
      <c r="BY179" s="14"/>
      <c r="BZ179" s="14">
        <v>0.11425698256153401</v>
      </c>
      <c r="CA179" s="14">
        <v>9.9189640585032393E-2</v>
      </c>
      <c r="CB179" s="14"/>
      <c r="CC179" s="14">
        <v>0.122341643564884</v>
      </c>
      <c r="CD179" s="14">
        <v>9.3353475511431805E-2</v>
      </c>
    </row>
    <row r="180" spans="2:82" x14ac:dyDescent="0.25">
      <c r="B180" t="s">
        <v>131</v>
      </c>
      <c r="C180" s="14">
        <v>5.4709013277722497E-3</v>
      </c>
      <c r="D180" s="14">
        <v>1.95656884860438E-3</v>
      </c>
      <c r="E180" s="14">
        <v>8.9906995056771404E-3</v>
      </c>
      <c r="F180" s="14"/>
      <c r="G180" s="14">
        <v>7.4065368065671499E-3</v>
      </c>
      <c r="H180" s="14">
        <v>3.81542734238047E-3</v>
      </c>
      <c r="I180" s="14">
        <v>4.9098779372324904E-3</v>
      </c>
      <c r="J180" s="14"/>
      <c r="K180" s="14">
        <v>1.47688958242016E-3</v>
      </c>
      <c r="L180" s="14">
        <v>1.76006139292307E-3</v>
      </c>
      <c r="M180" s="14">
        <v>1.2998197407458801E-2</v>
      </c>
      <c r="N180" s="14">
        <v>1.1644888534853501E-2</v>
      </c>
      <c r="O180" s="14"/>
      <c r="P180" s="14">
        <v>1.43119875906843E-2</v>
      </c>
      <c r="Q180" s="14">
        <v>3.0190972213901299E-3</v>
      </c>
      <c r="R180" s="14">
        <v>2.2178919498601801E-3</v>
      </c>
      <c r="S180" s="14">
        <v>4.9309441570153101E-3</v>
      </c>
      <c r="T180" s="14">
        <v>5.8271679267711098E-3</v>
      </c>
      <c r="U180" s="14"/>
      <c r="V180" s="14">
        <v>2.4438535303509599E-3</v>
      </c>
      <c r="W180" s="14">
        <v>4.8298420854615103E-3</v>
      </c>
      <c r="X180" s="14">
        <v>1.59097220194509E-2</v>
      </c>
      <c r="Y180" s="14"/>
      <c r="Z180" s="14">
        <v>3.1896735686567602E-3</v>
      </c>
      <c r="AA180" s="14">
        <v>7.4502069077142597E-3</v>
      </c>
      <c r="AB180" s="14"/>
      <c r="AC180" s="14">
        <v>0</v>
      </c>
      <c r="AD180" s="14">
        <v>1.0069479326650199E-2</v>
      </c>
      <c r="AE180" s="14">
        <v>3.5902435317281701E-3</v>
      </c>
      <c r="AF180" s="14">
        <v>0</v>
      </c>
      <c r="AG180" s="14"/>
      <c r="AH180" s="14">
        <v>0</v>
      </c>
      <c r="AI180" s="14">
        <v>8.9930841764997403E-3</v>
      </c>
      <c r="AJ180" s="14">
        <v>1.8654295830097601E-3</v>
      </c>
      <c r="AK180" s="14">
        <v>0</v>
      </c>
      <c r="AL180" s="14"/>
      <c r="AM180" s="14">
        <v>5.9541418962339096E-3</v>
      </c>
      <c r="AN180" s="14">
        <v>8.4778174620921097E-3</v>
      </c>
      <c r="AO180" s="14">
        <v>3.17340910775863E-3</v>
      </c>
      <c r="AP180" s="14">
        <v>2.5704989121034202E-3</v>
      </c>
      <c r="AQ180" s="14"/>
      <c r="AR180" s="14">
        <v>8.6536564713516097E-3</v>
      </c>
      <c r="AS180" s="14">
        <v>0</v>
      </c>
      <c r="AT180" s="14">
        <v>6.0715616659821198E-3</v>
      </c>
      <c r="AU180" s="14">
        <v>0</v>
      </c>
      <c r="AV180" s="14"/>
      <c r="AW180" s="14">
        <v>7.0898325588851898E-3</v>
      </c>
      <c r="AX180" s="14">
        <v>6.3411277555469802E-3</v>
      </c>
      <c r="AY180" s="14">
        <v>4.3802452742778301E-3</v>
      </c>
      <c r="AZ180" s="14">
        <v>0</v>
      </c>
      <c r="BA180" s="14"/>
      <c r="BB180" s="14">
        <v>0</v>
      </c>
      <c r="BC180" s="14">
        <v>5.2981654015326098E-3</v>
      </c>
      <c r="BD180" s="14">
        <v>0</v>
      </c>
      <c r="BE180" s="14"/>
      <c r="BF180" s="14">
        <v>1.9860487381252101E-3</v>
      </c>
      <c r="BG180" s="14">
        <v>4.1911409628417797E-3</v>
      </c>
      <c r="BH180" s="14">
        <v>4.8705605367911301E-3</v>
      </c>
      <c r="BI180" s="14"/>
      <c r="BJ180" s="14">
        <v>2.0012800124560499E-3</v>
      </c>
      <c r="BK180" s="14">
        <v>1.8840483183828001E-3</v>
      </c>
      <c r="BL180" s="14">
        <v>0</v>
      </c>
      <c r="BM180" s="14"/>
      <c r="BN180" s="14">
        <v>1.7466409774696001E-2</v>
      </c>
      <c r="BO180" s="14">
        <v>3.8491882741355202E-3</v>
      </c>
      <c r="BP180" s="14">
        <v>0</v>
      </c>
      <c r="BQ180" s="14">
        <v>0</v>
      </c>
      <c r="BR180" s="14">
        <v>0</v>
      </c>
      <c r="BS180" s="14">
        <v>2.02925242173855E-3</v>
      </c>
      <c r="BT180" s="14">
        <v>0</v>
      </c>
      <c r="BU180" s="14">
        <v>0</v>
      </c>
      <c r="BV180" s="14"/>
      <c r="BW180" s="14">
        <v>2.2281961125117499E-3</v>
      </c>
      <c r="BX180" s="14">
        <v>8.1095830785277295E-3</v>
      </c>
      <c r="BY180" s="14"/>
      <c r="BZ180" s="14">
        <v>1.7386089201969501E-3</v>
      </c>
      <c r="CA180" s="14">
        <v>4.1666626189319298E-3</v>
      </c>
      <c r="CB180" s="14"/>
      <c r="CC180" s="14">
        <v>1.03694852195151E-3</v>
      </c>
      <c r="CD180" s="14">
        <v>4.4599636716178403E-3</v>
      </c>
    </row>
    <row r="181" spans="2:82" x14ac:dyDescent="0.25">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row>
    <row r="182" spans="2:82" x14ac:dyDescent="0.25">
      <c r="B182" s="6" t="s">
        <v>206</v>
      </c>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row>
    <row r="183" spans="2:82" x14ac:dyDescent="0.25">
      <c r="B183" s="24" t="s">
        <v>107</v>
      </c>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row>
    <row r="184" spans="2:82" x14ac:dyDescent="0.25">
      <c r="B184" t="s">
        <v>188</v>
      </c>
      <c r="C184" s="14">
        <v>8.0737958570003699E-3</v>
      </c>
      <c r="D184" s="14">
        <v>9.1280815823663996E-3</v>
      </c>
      <c r="E184" s="14">
        <v>7.0275763181887503E-3</v>
      </c>
      <c r="F184" s="14"/>
      <c r="G184" s="14">
        <v>9.9719749451047009E-3</v>
      </c>
      <c r="H184" s="14">
        <v>1.02074748747639E-2</v>
      </c>
      <c r="I184" s="14">
        <v>0</v>
      </c>
      <c r="J184" s="14"/>
      <c r="K184" s="14">
        <v>4.4036884771870297E-3</v>
      </c>
      <c r="L184" s="14">
        <v>0</v>
      </c>
      <c r="M184" s="14">
        <v>2.6124351349196599E-2</v>
      </c>
      <c r="N184" s="14">
        <v>1.19599227954114E-2</v>
      </c>
      <c r="O184" s="14"/>
      <c r="P184" s="14">
        <v>1.0784347161434799E-2</v>
      </c>
      <c r="Q184" s="14">
        <v>6.3879384627000503E-3</v>
      </c>
      <c r="R184" s="14">
        <v>8.7780862377714701E-3</v>
      </c>
      <c r="S184" s="14">
        <v>1.00412393214414E-2</v>
      </c>
      <c r="T184" s="14">
        <v>2.9896850643458301E-3</v>
      </c>
      <c r="U184" s="14"/>
      <c r="V184" s="14">
        <v>4.9991295419616203E-3</v>
      </c>
      <c r="W184" s="14">
        <v>9.8095307299907696E-3</v>
      </c>
      <c r="X184" s="14">
        <v>1.6075104755136599E-2</v>
      </c>
      <c r="Y184" s="14"/>
      <c r="Z184" s="14">
        <v>7.5784745410441097E-3</v>
      </c>
      <c r="AA184" s="14">
        <v>8.5035610308717303E-3</v>
      </c>
      <c r="AB184" s="14"/>
      <c r="AC184" s="14">
        <v>3.3435710713695499E-2</v>
      </c>
      <c r="AD184" s="14">
        <v>1.03540390939637E-2</v>
      </c>
      <c r="AE184" s="14">
        <v>3.5775040986197599E-3</v>
      </c>
      <c r="AF184" s="14">
        <v>4.4633080570806701E-3</v>
      </c>
      <c r="AG184" s="14"/>
      <c r="AH184" s="14">
        <v>6.1649790398524001E-3</v>
      </c>
      <c r="AI184" s="14">
        <v>1.11361430576493E-2</v>
      </c>
      <c r="AJ184" s="14">
        <v>3.7817132615612899E-3</v>
      </c>
      <c r="AK184" s="14">
        <v>3.5337337013712699E-3</v>
      </c>
      <c r="AL184" s="14"/>
      <c r="AM184" s="14">
        <v>2.40346040438911E-2</v>
      </c>
      <c r="AN184" s="14">
        <v>4.3252529777626702E-3</v>
      </c>
      <c r="AO184" s="14">
        <v>3.2536103509556999E-3</v>
      </c>
      <c r="AP184" s="14">
        <v>1.2647952571200501E-3</v>
      </c>
      <c r="AQ184" s="14"/>
      <c r="AR184" s="14">
        <v>5.2132711041579603E-3</v>
      </c>
      <c r="AS184" s="14">
        <v>4.94542800165993E-3</v>
      </c>
      <c r="AT184" s="14">
        <v>0</v>
      </c>
      <c r="AU184" s="14">
        <v>4.0738589015833999E-2</v>
      </c>
      <c r="AV184" s="14"/>
      <c r="AW184" s="14">
        <v>7.2725441841789903E-3</v>
      </c>
      <c r="AX184" s="14">
        <v>1.03573401724915E-2</v>
      </c>
      <c r="AY184" s="14">
        <v>5.8377084398149202E-3</v>
      </c>
      <c r="AZ184" s="14">
        <v>9.1166094878671906E-3</v>
      </c>
      <c r="BA184" s="14"/>
      <c r="BB184" s="14">
        <v>2.9743235914212198E-3</v>
      </c>
      <c r="BC184" s="14">
        <v>1.10827239183903E-2</v>
      </c>
      <c r="BD184" s="14">
        <v>1.84671234158141E-2</v>
      </c>
      <c r="BE184" s="14"/>
      <c r="BF184" s="14">
        <v>8.0738109557630597E-3</v>
      </c>
      <c r="BG184" s="14">
        <v>1.4556187400315199E-2</v>
      </c>
      <c r="BH184" s="14">
        <v>0</v>
      </c>
      <c r="BI184" s="14"/>
      <c r="BJ184" s="14">
        <v>4.0176846151082496E-3</v>
      </c>
      <c r="BK184" s="14">
        <v>1.89207401888893E-3</v>
      </c>
      <c r="BL184" s="14">
        <v>2.9834337203900298E-2</v>
      </c>
      <c r="BM184" s="14"/>
      <c r="BN184" s="14">
        <v>0</v>
      </c>
      <c r="BO184" s="14">
        <v>0</v>
      </c>
      <c r="BP184" s="14">
        <v>0</v>
      </c>
      <c r="BQ184" s="14">
        <v>0</v>
      </c>
      <c r="BR184" s="14">
        <v>0</v>
      </c>
      <c r="BS184" s="14">
        <v>0</v>
      </c>
      <c r="BT184" s="14">
        <v>0</v>
      </c>
      <c r="BU184" s="14">
        <v>9.7108435567059503E-2</v>
      </c>
      <c r="BV184" s="14"/>
      <c r="BW184" s="14">
        <v>6.7394221571197401E-3</v>
      </c>
      <c r="BX184" s="14">
        <v>9.1596138073934408E-3</v>
      </c>
      <c r="BY184" s="14"/>
      <c r="BZ184" s="14">
        <v>8.9586037183986E-3</v>
      </c>
      <c r="CA184" s="14">
        <v>7.0116162393116703E-3</v>
      </c>
      <c r="CB184" s="14"/>
      <c r="CC184" s="14">
        <v>7.3512808010019696E-3</v>
      </c>
      <c r="CD184" s="14">
        <v>9.1125122404518092E-3</v>
      </c>
    </row>
    <row r="185" spans="2:82" x14ac:dyDescent="0.25">
      <c r="B185" t="s">
        <v>189</v>
      </c>
      <c r="C185" s="14">
        <v>9.9586708901177809E-4</v>
      </c>
      <c r="D185" s="14">
        <v>9.8554467204815289E-4</v>
      </c>
      <c r="E185" s="14">
        <v>1.0071844329491899E-3</v>
      </c>
      <c r="F185" s="14"/>
      <c r="G185" s="14">
        <v>1.25803777074609E-3</v>
      </c>
      <c r="H185" s="14">
        <v>0</v>
      </c>
      <c r="I185" s="14">
        <v>2.4650941445849102E-3</v>
      </c>
      <c r="J185" s="14"/>
      <c r="K185" s="14">
        <v>0</v>
      </c>
      <c r="L185" s="14">
        <v>3.5452392150372501E-3</v>
      </c>
      <c r="M185" s="14">
        <v>0</v>
      </c>
      <c r="N185" s="14">
        <v>0</v>
      </c>
      <c r="O185" s="14"/>
      <c r="P185" s="14">
        <v>0</v>
      </c>
      <c r="Q185" s="14">
        <v>3.1490257570612602E-3</v>
      </c>
      <c r="R185" s="14">
        <v>2.14356011041626E-3</v>
      </c>
      <c r="S185" s="14">
        <v>0</v>
      </c>
      <c r="T185" s="14">
        <v>0</v>
      </c>
      <c r="U185" s="14"/>
      <c r="V185" s="14">
        <v>8.3028110738109597E-4</v>
      </c>
      <c r="W185" s="14">
        <v>0</v>
      </c>
      <c r="X185" s="14">
        <v>2.6141756230223098E-3</v>
      </c>
      <c r="Y185" s="14"/>
      <c r="Z185" s="14">
        <v>1.0834608981481299E-3</v>
      </c>
      <c r="AA185" s="14">
        <v>9.1986638522445095E-4</v>
      </c>
      <c r="AB185" s="14"/>
      <c r="AC185" s="14">
        <v>0</v>
      </c>
      <c r="AD185" s="14">
        <v>1.71276127616239E-3</v>
      </c>
      <c r="AE185" s="14">
        <v>0</v>
      </c>
      <c r="AF185" s="14">
        <v>1.46029163632325E-3</v>
      </c>
      <c r="AG185" s="14"/>
      <c r="AH185" s="14">
        <v>0</v>
      </c>
      <c r="AI185" s="14">
        <v>1.01011177906446E-3</v>
      </c>
      <c r="AJ185" s="14">
        <v>1.85527155669635E-3</v>
      </c>
      <c r="AK185" s="14">
        <v>0</v>
      </c>
      <c r="AL185" s="14"/>
      <c r="AM185" s="14">
        <v>0</v>
      </c>
      <c r="AN185" s="14">
        <v>0</v>
      </c>
      <c r="AO185" s="14">
        <v>3.2207686618811499E-3</v>
      </c>
      <c r="AP185" s="14">
        <v>1.25076268379582E-3</v>
      </c>
      <c r="AQ185" s="14"/>
      <c r="AR185" s="14">
        <v>0</v>
      </c>
      <c r="AS185" s="14">
        <v>3.2335385717852999E-3</v>
      </c>
      <c r="AT185" s="14">
        <v>0</v>
      </c>
      <c r="AU185" s="14">
        <v>0</v>
      </c>
      <c r="AV185" s="14"/>
      <c r="AW185" s="14">
        <v>2.4010215800580599E-3</v>
      </c>
      <c r="AX185" s="14">
        <v>0</v>
      </c>
      <c r="AY185" s="14">
        <v>1.41869230799082E-3</v>
      </c>
      <c r="AZ185" s="14">
        <v>0</v>
      </c>
      <c r="BA185" s="14"/>
      <c r="BB185" s="14">
        <v>2.8810414833259999E-3</v>
      </c>
      <c r="BC185" s="14">
        <v>0</v>
      </c>
      <c r="BD185" s="14">
        <v>0</v>
      </c>
      <c r="BE185" s="14"/>
      <c r="BF185" s="14">
        <v>1.9940343312591499E-3</v>
      </c>
      <c r="BG185" s="14">
        <v>0</v>
      </c>
      <c r="BH185" s="14">
        <v>0</v>
      </c>
      <c r="BI185" s="14"/>
      <c r="BJ185" s="14">
        <v>1.9936483941959101E-3</v>
      </c>
      <c r="BK185" s="14">
        <v>0</v>
      </c>
      <c r="BL185" s="14">
        <v>0</v>
      </c>
      <c r="BM185" s="14"/>
      <c r="BN185" s="14">
        <v>0</v>
      </c>
      <c r="BO185" s="14">
        <v>7.7405127927053204E-3</v>
      </c>
      <c r="BP185" s="14">
        <v>0</v>
      </c>
      <c r="BQ185" s="14">
        <v>0</v>
      </c>
      <c r="BR185" s="14">
        <v>0</v>
      </c>
      <c r="BS185" s="14">
        <v>0</v>
      </c>
      <c r="BT185" s="14">
        <v>0</v>
      </c>
      <c r="BU185" s="14">
        <v>0</v>
      </c>
      <c r="BV185" s="14"/>
      <c r="BW185" s="14">
        <v>1.09779732845267E-3</v>
      </c>
      <c r="BX185" s="14">
        <v>9.1292354502354903E-4</v>
      </c>
      <c r="BY185" s="14"/>
      <c r="BZ185" s="14">
        <v>8.7511470521925904E-4</v>
      </c>
      <c r="CA185" s="14">
        <v>1.3992852929218601E-3</v>
      </c>
      <c r="CB185" s="14"/>
      <c r="CC185" s="14">
        <v>2.0822358614135598E-3</v>
      </c>
      <c r="CD185" s="14">
        <v>0</v>
      </c>
    </row>
    <row r="186" spans="2:82" x14ac:dyDescent="0.25">
      <c r="B186" t="s">
        <v>190</v>
      </c>
      <c r="C186" s="14">
        <v>7.0660012168101902E-2</v>
      </c>
      <c r="D186" s="14">
        <v>9.7382469189773294E-2</v>
      </c>
      <c r="E186" s="14">
        <v>4.4008148755844301E-2</v>
      </c>
      <c r="F186" s="14"/>
      <c r="G186" s="14">
        <v>6.9507307306928806E-2</v>
      </c>
      <c r="H186" s="14">
        <v>7.2842685422809694E-2</v>
      </c>
      <c r="I186" s="14">
        <v>6.8597500460048894E-2</v>
      </c>
      <c r="J186" s="14"/>
      <c r="K186" s="14">
        <v>5.5667776691318199E-2</v>
      </c>
      <c r="L186" s="14">
        <v>6.9607204807337703E-2</v>
      </c>
      <c r="M186" s="14">
        <v>7.7981223814395206E-2</v>
      </c>
      <c r="N186" s="14">
        <v>9.4127767170027798E-2</v>
      </c>
      <c r="O186" s="14"/>
      <c r="P186" s="14">
        <v>2.5125449224042602E-2</v>
      </c>
      <c r="Q186" s="14">
        <v>9.7506725750718504E-2</v>
      </c>
      <c r="R186" s="14">
        <v>7.6031003415160406E-2</v>
      </c>
      <c r="S186" s="14">
        <v>7.0018215753443802E-2</v>
      </c>
      <c r="T186" s="14">
        <v>7.6893328474103795E-2</v>
      </c>
      <c r="U186" s="14"/>
      <c r="V186" s="14">
        <v>8.7853148784173302E-2</v>
      </c>
      <c r="W186" s="14">
        <v>2.1770884037159301E-2</v>
      </c>
      <c r="X186" s="14">
        <v>6.8627779010155196E-2</v>
      </c>
      <c r="Y186" s="14"/>
      <c r="Z186" s="14">
        <v>6.5718062175825098E-2</v>
      </c>
      <c r="AA186" s="14">
        <v>7.49478914280408E-2</v>
      </c>
      <c r="AB186" s="14"/>
      <c r="AC186" s="14">
        <v>5.5262644472532103E-2</v>
      </c>
      <c r="AD186" s="14">
        <v>5.5995884381216103E-2</v>
      </c>
      <c r="AE186" s="14">
        <v>7.3792808651629696E-2</v>
      </c>
      <c r="AF186" s="14">
        <v>8.4953554100210299E-2</v>
      </c>
      <c r="AG186" s="14"/>
      <c r="AH186" s="14">
        <v>4.8899116679004602E-2</v>
      </c>
      <c r="AI186" s="14">
        <v>5.92186320470185E-2</v>
      </c>
      <c r="AJ186" s="14">
        <v>9.6302555004966706E-2</v>
      </c>
      <c r="AK186" s="14">
        <v>8.0546136616212002E-2</v>
      </c>
      <c r="AL186" s="14"/>
      <c r="AM186" s="14">
        <v>3.5779478501767499E-2</v>
      </c>
      <c r="AN186" s="14">
        <v>8.3064103467128197E-2</v>
      </c>
      <c r="AO186" s="14">
        <v>0.12786858334638901</v>
      </c>
      <c r="AP186" s="14">
        <v>6.6172540283561093E-2</v>
      </c>
      <c r="AQ186" s="14"/>
      <c r="AR186" s="14">
        <v>6.8049032188890898E-2</v>
      </c>
      <c r="AS186" s="14">
        <v>7.9881226331842706E-2</v>
      </c>
      <c r="AT186" s="14">
        <v>0.104417028094419</v>
      </c>
      <c r="AU186" s="14">
        <v>2.95420794163536E-2</v>
      </c>
      <c r="AV186" s="14"/>
      <c r="AW186" s="14">
        <v>5.23741776960421E-2</v>
      </c>
      <c r="AX186" s="14">
        <v>7.5187998176324405E-2</v>
      </c>
      <c r="AY186" s="14">
        <v>7.9136840460885496E-2</v>
      </c>
      <c r="AZ186" s="14">
        <v>5.4754608163361501E-2</v>
      </c>
      <c r="BA186" s="14"/>
      <c r="BB186" s="14">
        <v>7.2989861226302993E-2</v>
      </c>
      <c r="BC186" s="14">
        <v>7.5103523904245101E-2</v>
      </c>
      <c r="BD186" s="14">
        <v>3.7201031452639297E-2</v>
      </c>
      <c r="BE186" s="14"/>
      <c r="BF186" s="14">
        <v>6.5281203973538898E-2</v>
      </c>
      <c r="BG186" s="14">
        <v>7.22884616542879E-2</v>
      </c>
      <c r="BH186" s="14">
        <v>8.1811789662233195E-2</v>
      </c>
      <c r="BI186" s="14"/>
      <c r="BJ186" s="14">
        <v>0.119551939911683</v>
      </c>
      <c r="BK186" s="14">
        <v>9.4741218616506504E-3</v>
      </c>
      <c r="BL186" s="14">
        <v>3.4631106473836701E-2</v>
      </c>
      <c r="BM186" s="14"/>
      <c r="BN186" s="14">
        <v>0</v>
      </c>
      <c r="BO186" s="14">
        <v>0.54921458310531401</v>
      </c>
      <c r="BP186" s="14">
        <v>0</v>
      </c>
      <c r="BQ186" s="14">
        <v>0</v>
      </c>
      <c r="BR186" s="14">
        <v>0</v>
      </c>
      <c r="BS186" s="14">
        <v>0</v>
      </c>
      <c r="BT186" s="14">
        <v>0</v>
      </c>
      <c r="BU186" s="14">
        <v>0</v>
      </c>
      <c r="BV186" s="14"/>
      <c r="BW186" s="14">
        <v>8.1450125968170903E-2</v>
      </c>
      <c r="BX186" s="14">
        <v>6.1879788717994197E-2</v>
      </c>
      <c r="BY186" s="14"/>
      <c r="BZ186" s="14">
        <v>6.7639829871234097E-2</v>
      </c>
      <c r="CA186" s="14">
        <v>6.9809037322266801E-2</v>
      </c>
      <c r="CB186" s="14"/>
      <c r="CC186" s="14">
        <v>7.6693125245975102E-2</v>
      </c>
      <c r="CD186" s="14">
        <v>5.9649853665926997E-2</v>
      </c>
    </row>
    <row r="187" spans="2:82" x14ac:dyDescent="0.25">
      <c r="B187" t="s">
        <v>191</v>
      </c>
      <c r="C187" s="14">
        <v>7.9760585316803797E-3</v>
      </c>
      <c r="D187" s="14">
        <v>1.19494958696391E-2</v>
      </c>
      <c r="E187" s="14">
        <v>4.0105897672604897E-3</v>
      </c>
      <c r="F187" s="14"/>
      <c r="G187" s="14">
        <v>7.3596155730512799E-3</v>
      </c>
      <c r="H187" s="14">
        <v>8.9262735134499303E-3</v>
      </c>
      <c r="I187" s="14">
        <v>7.3076800553416501E-3</v>
      </c>
      <c r="J187" s="14"/>
      <c r="K187" s="14">
        <v>7.2620962243147404E-3</v>
      </c>
      <c r="L187" s="14">
        <v>1.0719945149370001E-2</v>
      </c>
      <c r="M187" s="14">
        <v>9.6153969107674597E-3</v>
      </c>
      <c r="N187" s="14">
        <v>4.6425911554734203E-3</v>
      </c>
      <c r="O187" s="14"/>
      <c r="P187" s="14">
        <v>7.0781108519694103E-3</v>
      </c>
      <c r="Q187" s="14">
        <v>9.0250271459791209E-3</v>
      </c>
      <c r="R187" s="14">
        <v>4.3704251534914598E-3</v>
      </c>
      <c r="S187" s="14">
        <v>4.9812682692935801E-3</v>
      </c>
      <c r="T187" s="14">
        <v>1.7902863513097899E-2</v>
      </c>
      <c r="U187" s="14"/>
      <c r="V187" s="14">
        <v>9.0517156693328393E-3</v>
      </c>
      <c r="W187" s="14">
        <v>2.4460009955969701E-3</v>
      </c>
      <c r="X187" s="14">
        <v>1.0542768386311701E-2</v>
      </c>
      <c r="Y187" s="14"/>
      <c r="Z187" s="14">
        <v>5.3350393751192002E-3</v>
      </c>
      <c r="AA187" s="14">
        <v>1.02675368518207E-2</v>
      </c>
      <c r="AB187" s="14"/>
      <c r="AC187" s="14">
        <v>2.16884058164496E-2</v>
      </c>
      <c r="AD187" s="14">
        <v>8.6230169665719499E-3</v>
      </c>
      <c r="AE187" s="14">
        <v>3.5376212711777299E-3</v>
      </c>
      <c r="AF187" s="14">
        <v>1.03012475650393E-2</v>
      </c>
      <c r="AG187" s="14"/>
      <c r="AH187" s="14">
        <v>0</v>
      </c>
      <c r="AI187" s="14">
        <v>9.0828576046466398E-3</v>
      </c>
      <c r="AJ187" s="14">
        <v>1.11780407388661E-2</v>
      </c>
      <c r="AK187" s="14">
        <v>3.3537346257233101E-3</v>
      </c>
      <c r="AL187" s="14"/>
      <c r="AM187" s="14">
        <v>8.8890002020494095E-3</v>
      </c>
      <c r="AN187" s="14">
        <v>0</v>
      </c>
      <c r="AO187" s="14">
        <v>3.24367047326459E-3</v>
      </c>
      <c r="AP187" s="14">
        <v>1.3921449664201399E-2</v>
      </c>
      <c r="AQ187" s="14"/>
      <c r="AR187" s="14">
        <v>1.0506857110540301E-2</v>
      </c>
      <c r="AS187" s="14">
        <v>1.1347821327160701E-2</v>
      </c>
      <c r="AT187" s="14">
        <v>5.9164693298058898E-3</v>
      </c>
      <c r="AU187" s="14">
        <v>0</v>
      </c>
      <c r="AV187" s="14"/>
      <c r="AW187" s="14">
        <v>7.0569940214697102E-3</v>
      </c>
      <c r="AX187" s="14">
        <v>1.16699775258514E-2</v>
      </c>
      <c r="AY187" s="14">
        <v>5.6518019573569504E-3</v>
      </c>
      <c r="AZ187" s="14">
        <v>0</v>
      </c>
      <c r="BA187" s="14"/>
      <c r="BB187" s="14">
        <v>5.6154718486872502E-3</v>
      </c>
      <c r="BC187" s="14">
        <v>5.3829978794637497E-3</v>
      </c>
      <c r="BD187" s="14">
        <v>9.1734627494090195E-3</v>
      </c>
      <c r="BE187" s="14"/>
      <c r="BF187" s="14">
        <v>5.9669879467692004E-3</v>
      </c>
      <c r="BG187" s="14">
        <v>8.1717321169373393E-3</v>
      </c>
      <c r="BH187" s="14">
        <v>1.48796397535585E-2</v>
      </c>
      <c r="BI187" s="14"/>
      <c r="BJ187" s="14">
        <v>1.2958979002604299E-2</v>
      </c>
      <c r="BK187" s="14">
        <v>3.8371690731767E-3</v>
      </c>
      <c r="BL187" s="14">
        <v>0</v>
      </c>
      <c r="BM187" s="14"/>
      <c r="BN187" s="14">
        <v>0</v>
      </c>
      <c r="BO187" s="14">
        <v>6.1995002928657103E-2</v>
      </c>
      <c r="BP187" s="14">
        <v>0</v>
      </c>
      <c r="BQ187" s="14">
        <v>0</v>
      </c>
      <c r="BR187" s="14">
        <v>0</v>
      </c>
      <c r="BS187" s="14">
        <v>0</v>
      </c>
      <c r="BT187" s="14">
        <v>0</v>
      </c>
      <c r="BU187" s="14">
        <v>0</v>
      </c>
      <c r="BV187" s="14"/>
      <c r="BW187" s="14">
        <v>9.9221150450513398E-3</v>
      </c>
      <c r="BX187" s="14">
        <v>6.3924968241268103E-3</v>
      </c>
      <c r="BY187" s="14"/>
      <c r="BZ187" s="14">
        <v>7.0983936229365198E-3</v>
      </c>
      <c r="CA187" s="14">
        <v>1.10671281941364E-2</v>
      </c>
      <c r="CB187" s="14"/>
      <c r="CC187" s="14">
        <v>6.2745294520864499E-3</v>
      </c>
      <c r="CD187" s="14">
        <v>1.1198786442637E-2</v>
      </c>
    </row>
    <row r="188" spans="2:82" x14ac:dyDescent="0.25">
      <c r="B188" t="s">
        <v>192</v>
      </c>
      <c r="C188" s="14">
        <v>2.9672996631992998E-3</v>
      </c>
      <c r="D188" s="14">
        <v>3.9841504030198203E-3</v>
      </c>
      <c r="E188" s="14">
        <v>1.9534134333651101E-3</v>
      </c>
      <c r="F188" s="14"/>
      <c r="G188" s="14">
        <v>4.9071383140383198E-3</v>
      </c>
      <c r="H188" s="14">
        <v>1.2757531907039499E-3</v>
      </c>
      <c r="I188" s="14">
        <v>2.4700945760660702E-3</v>
      </c>
      <c r="J188" s="14"/>
      <c r="K188" s="14">
        <v>4.2983771687165398E-3</v>
      </c>
      <c r="L188" s="14">
        <v>1.7179367617401499E-3</v>
      </c>
      <c r="M188" s="14">
        <v>3.3119583273767202E-3</v>
      </c>
      <c r="N188" s="14">
        <v>2.3359145591225002E-3</v>
      </c>
      <c r="O188" s="14"/>
      <c r="P188" s="14">
        <v>0</v>
      </c>
      <c r="Q188" s="14">
        <v>6.0333254903653698E-3</v>
      </c>
      <c r="R188" s="14">
        <v>4.3693828735327398E-3</v>
      </c>
      <c r="S188" s="14">
        <v>1.6807256071242199E-3</v>
      </c>
      <c r="T188" s="14">
        <v>2.9112868901933499E-3</v>
      </c>
      <c r="U188" s="14"/>
      <c r="V188" s="14">
        <v>2.4520869397701502E-3</v>
      </c>
      <c r="W188" s="14">
        <v>2.3460449531748401E-3</v>
      </c>
      <c r="X188" s="14">
        <v>5.3022619688088699E-3</v>
      </c>
      <c r="Y188" s="14"/>
      <c r="Z188" s="14">
        <v>2.1610508335982801E-3</v>
      </c>
      <c r="AA188" s="14">
        <v>3.6668408645871699E-3</v>
      </c>
      <c r="AB188" s="14"/>
      <c r="AC188" s="14">
        <v>0</v>
      </c>
      <c r="AD188" s="14">
        <v>1.6824205090298101E-3</v>
      </c>
      <c r="AE188" s="14">
        <v>3.5456358763574199E-3</v>
      </c>
      <c r="AF188" s="14">
        <v>4.4050979714206498E-3</v>
      </c>
      <c r="AG188" s="14"/>
      <c r="AH188" s="14">
        <v>6.0509726981101096E-3</v>
      </c>
      <c r="AI188" s="14">
        <v>2.9478529396463598E-3</v>
      </c>
      <c r="AJ188" s="14">
        <v>1.9227072516022001E-3</v>
      </c>
      <c r="AK188" s="14">
        <v>3.4298504658669799E-3</v>
      </c>
      <c r="AL188" s="14"/>
      <c r="AM188" s="14">
        <v>0</v>
      </c>
      <c r="AN188" s="14">
        <v>4.1773211215344599E-3</v>
      </c>
      <c r="AO188" s="14">
        <v>0</v>
      </c>
      <c r="AP188" s="14">
        <v>2.4787862506283598E-3</v>
      </c>
      <c r="AQ188" s="14"/>
      <c r="AR188" s="14">
        <v>5.2654765146750498E-3</v>
      </c>
      <c r="AS188" s="14">
        <v>1.56689420544965E-3</v>
      </c>
      <c r="AT188" s="14">
        <v>6.05074859873443E-3</v>
      </c>
      <c r="AU188" s="14">
        <v>0</v>
      </c>
      <c r="AV188" s="14"/>
      <c r="AW188" s="14">
        <v>2.29824322802127E-3</v>
      </c>
      <c r="AX188" s="14">
        <v>1.3136304638443101E-3</v>
      </c>
      <c r="AY188" s="14">
        <v>5.6890878817729999E-3</v>
      </c>
      <c r="AZ188" s="14">
        <v>0</v>
      </c>
      <c r="BA188" s="14"/>
      <c r="BB188" s="14">
        <v>2.88688566196048E-3</v>
      </c>
      <c r="BC188" s="14">
        <v>0</v>
      </c>
      <c r="BD188" s="14">
        <v>0</v>
      </c>
      <c r="BE188" s="14"/>
      <c r="BF188" s="14">
        <v>2.0102270597815398E-3</v>
      </c>
      <c r="BG188" s="14">
        <v>0</v>
      </c>
      <c r="BH188" s="14">
        <v>4.7621925798352104E-3</v>
      </c>
      <c r="BI188" s="14"/>
      <c r="BJ188" s="14">
        <v>2.9759115477946299E-3</v>
      </c>
      <c r="BK188" s="14">
        <v>1.8303132776057E-3</v>
      </c>
      <c r="BL188" s="14">
        <v>0</v>
      </c>
      <c r="BM188" s="14"/>
      <c r="BN188" s="14">
        <v>0</v>
      </c>
      <c r="BO188" s="14">
        <v>2.3063741393017E-2</v>
      </c>
      <c r="BP188" s="14">
        <v>0</v>
      </c>
      <c r="BQ188" s="14">
        <v>0</v>
      </c>
      <c r="BR188" s="14">
        <v>0</v>
      </c>
      <c r="BS188" s="14">
        <v>0</v>
      </c>
      <c r="BT188" s="14">
        <v>0</v>
      </c>
      <c r="BU188" s="14">
        <v>0</v>
      </c>
      <c r="BV188" s="14"/>
      <c r="BW188" s="14">
        <v>3.3133367148543498E-3</v>
      </c>
      <c r="BX188" s="14">
        <v>2.6857194415404301E-3</v>
      </c>
      <c r="BY188" s="14"/>
      <c r="BZ188" s="14">
        <v>2.6594549548426901E-3</v>
      </c>
      <c r="CA188" s="14">
        <v>2.7135494316734201E-3</v>
      </c>
      <c r="CB188" s="14"/>
      <c r="CC188" s="14">
        <v>4.1614779165159103E-3</v>
      </c>
      <c r="CD188" s="14">
        <v>1.0862447975985099E-3</v>
      </c>
    </row>
    <row r="189" spans="2:82" x14ac:dyDescent="0.25">
      <c r="B189" t="s">
        <v>193</v>
      </c>
      <c r="C189" s="14">
        <v>4.60572373425817E-2</v>
      </c>
      <c r="D189" s="14">
        <v>7.4127798478978907E-2</v>
      </c>
      <c r="E189" s="14">
        <v>1.8032690278207902E-2</v>
      </c>
      <c r="F189" s="14"/>
      <c r="G189" s="14">
        <v>4.2017691492506101E-2</v>
      </c>
      <c r="H189" s="14">
        <v>4.9791013767032599E-2</v>
      </c>
      <c r="I189" s="14">
        <v>4.6669540617395297E-2</v>
      </c>
      <c r="J189" s="14"/>
      <c r="K189" s="14">
        <v>2.9056427308998399E-2</v>
      </c>
      <c r="L189" s="14">
        <v>2.51174313788361E-2</v>
      </c>
      <c r="M189" s="14">
        <v>0.13937969334146</v>
      </c>
      <c r="N189" s="14">
        <v>3.07813730547883E-2</v>
      </c>
      <c r="O189" s="14"/>
      <c r="P189" s="14">
        <v>5.3442229422845197E-2</v>
      </c>
      <c r="Q189" s="14">
        <v>4.3606288719793398E-2</v>
      </c>
      <c r="R189" s="14">
        <v>4.3478775764923198E-2</v>
      </c>
      <c r="S189" s="14">
        <v>4.6605944252248697E-2</v>
      </c>
      <c r="T189" s="14">
        <v>4.4779120435020497E-2</v>
      </c>
      <c r="U189" s="14"/>
      <c r="V189" s="14">
        <v>5.6926815997123702E-2</v>
      </c>
      <c r="W189" s="14">
        <v>2.2200175945994001E-2</v>
      </c>
      <c r="X189" s="14">
        <v>3.7086925493743303E-2</v>
      </c>
      <c r="Y189" s="14"/>
      <c r="Z189" s="14">
        <v>5.2673412694121E-2</v>
      </c>
      <c r="AA189" s="14">
        <v>4.03167176865111E-2</v>
      </c>
      <c r="AB189" s="14"/>
      <c r="AC189" s="14">
        <v>3.2777952812220401E-2</v>
      </c>
      <c r="AD189" s="14">
        <v>3.5898768897572098E-2</v>
      </c>
      <c r="AE189" s="14">
        <v>5.9295558314089503E-2</v>
      </c>
      <c r="AF189" s="14">
        <v>4.4353753900629303E-2</v>
      </c>
      <c r="AG189" s="14"/>
      <c r="AH189" s="14">
        <v>3.61788803896783E-2</v>
      </c>
      <c r="AI189" s="14">
        <v>3.4286733888220303E-2</v>
      </c>
      <c r="AJ189" s="14">
        <v>6.9860816021653796E-2</v>
      </c>
      <c r="AK189" s="14">
        <v>5.1912035521688001E-2</v>
      </c>
      <c r="AL189" s="14"/>
      <c r="AM189" s="14">
        <v>7.7034034594933104E-2</v>
      </c>
      <c r="AN189" s="14">
        <v>0.112650681122789</v>
      </c>
      <c r="AO189" s="14">
        <v>5.4436893213664399E-2</v>
      </c>
      <c r="AP189" s="14">
        <v>1.9194960987225701E-2</v>
      </c>
      <c r="AQ189" s="14"/>
      <c r="AR189" s="14">
        <v>2.6585067611016502E-2</v>
      </c>
      <c r="AS189" s="14">
        <v>5.2134329939727102E-2</v>
      </c>
      <c r="AT189" s="14">
        <v>4.8976281524679498E-2</v>
      </c>
      <c r="AU189" s="14">
        <v>0.10243584177967099</v>
      </c>
      <c r="AV189" s="14"/>
      <c r="AW189" s="14">
        <v>5.0359148415228698E-2</v>
      </c>
      <c r="AX189" s="14">
        <v>4.2556121606329399E-2</v>
      </c>
      <c r="AY189" s="14">
        <v>4.4563402163547199E-2</v>
      </c>
      <c r="AZ189" s="14">
        <v>6.3944117852379495E-2</v>
      </c>
      <c r="BA189" s="14"/>
      <c r="BB189" s="14">
        <v>5.5721959122054701E-2</v>
      </c>
      <c r="BC189" s="14">
        <v>3.7493216766344303E-2</v>
      </c>
      <c r="BD189" s="14">
        <v>2.8114496035365599E-2</v>
      </c>
      <c r="BE189" s="14"/>
      <c r="BF189" s="14">
        <v>5.3092908456355302E-2</v>
      </c>
      <c r="BG189" s="14">
        <v>4.73386149011151E-2</v>
      </c>
      <c r="BH189" s="14">
        <v>2.9878028587800701E-2</v>
      </c>
      <c r="BI189" s="14"/>
      <c r="BJ189" s="14">
        <v>5.9204133105028901E-2</v>
      </c>
      <c r="BK189" s="14">
        <v>1.3282820399897999E-2</v>
      </c>
      <c r="BL189" s="14">
        <v>9.8610206093209696E-2</v>
      </c>
      <c r="BM189" s="14"/>
      <c r="BN189" s="14">
        <v>0</v>
      </c>
      <c r="BO189" s="14">
        <v>0.35798615978030601</v>
      </c>
      <c r="BP189" s="14">
        <v>0</v>
      </c>
      <c r="BQ189" s="14">
        <v>0</v>
      </c>
      <c r="BR189" s="14">
        <v>0</v>
      </c>
      <c r="BS189" s="14">
        <v>0</v>
      </c>
      <c r="BT189" s="14">
        <v>0</v>
      </c>
      <c r="BU189" s="14">
        <v>0</v>
      </c>
      <c r="BV189" s="14"/>
      <c r="BW189" s="14">
        <v>3.35220676864071E-2</v>
      </c>
      <c r="BX189" s="14">
        <v>5.6257462530708999E-2</v>
      </c>
      <c r="BY189" s="14"/>
      <c r="BZ189" s="14">
        <v>2.93782799641829E-2</v>
      </c>
      <c r="CA189" s="14">
        <v>7.6542588480896803E-2</v>
      </c>
      <c r="CB189" s="14"/>
      <c r="CC189" s="14">
        <v>4.1684358837894502E-2</v>
      </c>
      <c r="CD189" s="14">
        <v>5.4318736531258197E-2</v>
      </c>
    </row>
    <row r="190" spans="2:82" x14ac:dyDescent="0.25">
      <c r="B190" t="s">
        <v>194</v>
      </c>
      <c r="C190" s="14">
        <v>7.5068269091877304E-2</v>
      </c>
      <c r="D190" s="14">
        <v>7.6160771808847602E-2</v>
      </c>
      <c r="E190" s="14">
        <v>7.3713734970593497E-2</v>
      </c>
      <c r="F190" s="14"/>
      <c r="G190" s="14">
        <v>7.3459562973233195E-2</v>
      </c>
      <c r="H190" s="14">
        <v>6.8887290467866402E-2</v>
      </c>
      <c r="I190" s="14">
        <v>9.0667112789044102E-2</v>
      </c>
      <c r="J190" s="14"/>
      <c r="K190" s="14">
        <v>5.5067568185429697E-2</v>
      </c>
      <c r="L190" s="14">
        <v>7.7110408540766201E-2</v>
      </c>
      <c r="M190" s="14">
        <v>7.4320800253542402E-2</v>
      </c>
      <c r="N190" s="14">
        <v>0.101507908246006</v>
      </c>
      <c r="O190" s="14"/>
      <c r="P190" s="14">
        <v>6.7980241320271306E-2</v>
      </c>
      <c r="Q190" s="14">
        <v>6.6458394457369799E-2</v>
      </c>
      <c r="R190" s="14">
        <v>8.9109472666203907E-2</v>
      </c>
      <c r="S190" s="14">
        <v>8.2740118821287498E-2</v>
      </c>
      <c r="T190" s="14">
        <v>5.6471681723173003E-2</v>
      </c>
      <c r="U190" s="14"/>
      <c r="V190" s="14">
        <v>6.3087957083110893E-2</v>
      </c>
      <c r="W190" s="14">
        <v>0.10899615384971501</v>
      </c>
      <c r="X190" s="14">
        <v>7.6635248336110004E-2</v>
      </c>
      <c r="Y190" s="14"/>
      <c r="Z190" s="14">
        <v>7.2294660454294196E-2</v>
      </c>
      <c r="AA190" s="14">
        <v>7.7474788577275994E-2</v>
      </c>
      <c r="AB190" s="14"/>
      <c r="AC190" s="14">
        <v>9.9754318680483206E-2</v>
      </c>
      <c r="AD190" s="14">
        <v>0.102156234138375</v>
      </c>
      <c r="AE190" s="14">
        <v>7.0000961254449906E-2</v>
      </c>
      <c r="AF190" s="14">
        <v>5.04839694578905E-2</v>
      </c>
      <c r="AG190" s="14"/>
      <c r="AH190" s="14">
        <v>0.130744926254556</v>
      </c>
      <c r="AI190" s="14">
        <v>9.0135821196469207E-2</v>
      </c>
      <c r="AJ190" s="14">
        <v>4.1252207870620797E-2</v>
      </c>
      <c r="AK190" s="14">
        <v>5.9203482797221499E-2</v>
      </c>
      <c r="AL190" s="14"/>
      <c r="AM190" s="14">
        <v>6.8372094431346106E-2</v>
      </c>
      <c r="AN190" s="14">
        <v>5.6521173426870699E-2</v>
      </c>
      <c r="AO190" s="14">
        <v>6.4027516620858399E-2</v>
      </c>
      <c r="AP190" s="14">
        <v>9.1671790991226701E-2</v>
      </c>
      <c r="AQ190" s="14"/>
      <c r="AR190" s="14">
        <v>8.3936819332920007E-2</v>
      </c>
      <c r="AS190" s="14">
        <v>6.6635232397389804E-2</v>
      </c>
      <c r="AT190" s="14">
        <v>5.53424035677317E-2</v>
      </c>
      <c r="AU190" s="14">
        <v>8.1199446272845005E-2</v>
      </c>
      <c r="AV190" s="14"/>
      <c r="AW190" s="14">
        <v>7.8368129908014297E-2</v>
      </c>
      <c r="AX190" s="14">
        <v>7.6164719805844799E-2</v>
      </c>
      <c r="AY190" s="14">
        <v>7.3651156739343804E-2</v>
      </c>
      <c r="AZ190" s="14">
        <v>6.3612693724520802E-2</v>
      </c>
      <c r="BA190" s="14"/>
      <c r="BB190" s="14">
        <v>9.6265281796990093E-2</v>
      </c>
      <c r="BC190" s="14">
        <v>7.5080974129046504E-2</v>
      </c>
      <c r="BD190" s="14">
        <v>8.3271902906118994E-2</v>
      </c>
      <c r="BE190" s="14"/>
      <c r="BF190" s="14">
        <v>6.8392439029047306E-2</v>
      </c>
      <c r="BG190" s="14">
        <v>8.8032851466857701E-2</v>
      </c>
      <c r="BH190" s="14">
        <v>7.6797115253361206E-2</v>
      </c>
      <c r="BI190" s="14"/>
      <c r="BJ190" s="14">
        <v>0.110320689705434</v>
      </c>
      <c r="BK190" s="14">
        <v>1.7012411149460602E-2</v>
      </c>
      <c r="BL190" s="14">
        <v>5.9354176324785297E-2</v>
      </c>
      <c r="BM190" s="14"/>
      <c r="BN190" s="14">
        <v>0</v>
      </c>
      <c r="BO190" s="14">
        <v>0</v>
      </c>
      <c r="BP190" s="14">
        <v>0</v>
      </c>
      <c r="BQ190" s="14">
        <v>0</v>
      </c>
      <c r="BR190" s="14">
        <v>0</v>
      </c>
      <c r="BS190" s="14">
        <v>0</v>
      </c>
      <c r="BT190" s="14">
        <v>0</v>
      </c>
      <c r="BU190" s="14">
        <v>0.90289156443294005</v>
      </c>
      <c r="BV190" s="14"/>
      <c r="BW190" s="14">
        <v>8.0665538772287396E-2</v>
      </c>
      <c r="BX190" s="14">
        <v>7.0513611058131698E-2</v>
      </c>
      <c r="BY190" s="14"/>
      <c r="BZ190" s="14">
        <v>8.5346666546088301E-2</v>
      </c>
      <c r="CA190" s="14">
        <v>5.5952037612659197E-2</v>
      </c>
      <c r="CB190" s="14"/>
      <c r="CC190" s="14">
        <v>8.2703029011955906E-2</v>
      </c>
      <c r="CD190" s="14">
        <v>6.4392052752538606E-2</v>
      </c>
    </row>
    <row r="191" spans="2:82" x14ac:dyDescent="0.25">
      <c r="B191" t="s">
        <v>195</v>
      </c>
      <c r="C191" s="14">
        <v>5.5479624820360202E-2</v>
      </c>
      <c r="D191" s="14">
        <v>9.0941901832511093E-2</v>
      </c>
      <c r="E191" s="14">
        <v>2.0072775455059401E-2</v>
      </c>
      <c r="F191" s="14"/>
      <c r="G191" s="14">
        <v>5.3264569196575899E-2</v>
      </c>
      <c r="H191" s="14">
        <v>5.6055621685481401E-2</v>
      </c>
      <c r="I191" s="14">
        <v>5.8761839984583002E-2</v>
      </c>
      <c r="J191" s="14"/>
      <c r="K191" s="14">
        <v>3.7642630198236299E-2</v>
      </c>
      <c r="L191" s="14">
        <v>4.0895121847946699E-2</v>
      </c>
      <c r="M191" s="14">
        <v>0.116423391027923</v>
      </c>
      <c r="N191" s="14">
        <v>6.1841110022473098E-2</v>
      </c>
      <c r="O191" s="14"/>
      <c r="P191" s="14">
        <v>5.7171933700816698E-2</v>
      </c>
      <c r="Q191" s="14">
        <v>8.4757619339305604E-2</v>
      </c>
      <c r="R191" s="14">
        <v>5.66757027907124E-2</v>
      </c>
      <c r="S191" s="14">
        <v>4.4579905099270199E-2</v>
      </c>
      <c r="T191" s="14">
        <v>4.4173855451170703E-2</v>
      </c>
      <c r="U191" s="14"/>
      <c r="V191" s="14">
        <v>7.2557744028593094E-2</v>
      </c>
      <c r="W191" s="14">
        <v>2.91991551883291E-2</v>
      </c>
      <c r="X191" s="14">
        <v>2.9173784240374999E-2</v>
      </c>
      <c r="Y191" s="14"/>
      <c r="Z191" s="14">
        <v>4.8432095193658098E-2</v>
      </c>
      <c r="AA191" s="14">
        <v>6.1594408694613398E-2</v>
      </c>
      <c r="AB191" s="14"/>
      <c r="AC191" s="14">
        <v>3.3516177946289902E-2</v>
      </c>
      <c r="AD191" s="14">
        <v>4.92060525395355E-2</v>
      </c>
      <c r="AE191" s="14">
        <v>6.4701266438247099E-2</v>
      </c>
      <c r="AF191" s="14">
        <v>6.0746950333380401E-2</v>
      </c>
      <c r="AG191" s="14"/>
      <c r="AH191" s="14">
        <v>1.25854941911082E-2</v>
      </c>
      <c r="AI191" s="14">
        <v>5.60356703481526E-2</v>
      </c>
      <c r="AJ191" s="14">
        <v>5.6626943457339603E-2</v>
      </c>
      <c r="AK191" s="14">
        <v>7.9890873186658495E-2</v>
      </c>
      <c r="AL191" s="14"/>
      <c r="AM191" s="14">
        <v>3.83162412540081E-2</v>
      </c>
      <c r="AN191" s="14">
        <v>4.8037137079973598E-2</v>
      </c>
      <c r="AO191" s="14">
        <v>3.16121600390291E-2</v>
      </c>
      <c r="AP191" s="14">
        <v>8.2671122768723307E-2</v>
      </c>
      <c r="AQ191" s="14"/>
      <c r="AR191" s="14">
        <v>6.9772914041868805E-2</v>
      </c>
      <c r="AS191" s="14">
        <v>5.83682408173486E-2</v>
      </c>
      <c r="AT191" s="14">
        <v>4.2782869723379802E-2</v>
      </c>
      <c r="AU191" s="14">
        <v>3.9850049383136001E-2</v>
      </c>
      <c r="AV191" s="14"/>
      <c r="AW191" s="14">
        <v>4.3221438835219603E-2</v>
      </c>
      <c r="AX191" s="14">
        <v>4.8900303906631998E-2</v>
      </c>
      <c r="AY191" s="14">
        <v>6.7257707946528994E-2</v>
      </c>
      <c r="AZ191" s="14">
        <v>7.4466066165375405E-2</v>
      </c>
      <c r="BA191" s="14"/>
      <c r="BB191" s="14">
        <v>5.2100778773890299E-2</v>
      </c>
      <c r="BC191" s="14">
        <v>7.9981225443188503E-2</v>
      </c>
      <c r="BD191" s="14">
        <v>5.5242678530552702E-2</v>
      </c>
      <c r="BE191" s="14"/>
      <c r="BF191" s="14">
        <v>5.6033297194934398E-2</v>
      </c>
      <c r="BG191" s="14">
        <v>5.1585294092959602E-2</v>
      </c>
      <c r="BH191" s="14">
        <v>5.1641715046510203E-2</v>
      </c>
      <c r="BI191" s="14"/>
      <c r="BJ191" s="14">
        <v>8.0220010515479306E-2</v>
      </c>
      <c r="BK191" s="14">
        <v>3.2267476209253597E-2</v>
      </c>
      <c r="BL191" s="14">
        <v>3.8479463637959503E-2</v>
      </c>
      <c r="BM191" s="14"/>
      <c r="BN191" s="14">
        <v>0</v>
      </c>
      <c r="BO191" s="14">
        <v>0</v>
      </c>
      <c r="BP191" s="14">
        <v>0</v>
      </c>
      <c r="BQ191" s="14">
        <v>0</v>
      </c>
      <c r="BR191" s="14">
        <v>0</v>
      </c>
      <c r="BS191" s="14">
        <v>0</v>
      </c>
      <c r="BT191" s="14">
        <v>1</v>
      </c>
      <c r="BU191" s="14">
        <v>0</v>
      </c>
      <c r="BV191" s="14"/>
      <c r="BW191" s="14">
        <v>5.9114447435378102E-2</v>
      </c>
      <c r="BX191" s="14">
        <v>5.2521865953983997E-2</v>
      </c>
      <c r="BY191" s="14"/>
      <c r="BZ191" s="14">
        <v>6.1360154287529702E-2</v>
      </c>
      <c r="CA191" s="14">
        <v>5.6868055963761502E-2</v>
      </c>
      <c r="CB191" s="14"/>
      <c r="CC191" s="14">
        <v>6.6817162807373306E-2</v>
      </c>
      <c r="CD191" s="14">
        <v>5.1848163348441702E-2</v>
      </c>
    </row>
    <row r="192" spans="2:82" x14ac:dyDescent="0.25">
      <c r="B192" t="s">
        <v>196</v>
      </c>
      <c r="C192" s="14">
        <v>3.1966998184686297E-2</v>
      </c>
      <c r="D192" s="14">
        <v>2.8128933359323701E-2</v>
      </c>
      <c r="E192" s="14">
        <v>3.5836999792344199E-2</v>
      </c>
      <c r="F192" s="14"/>
      <c r="G192" s="14">
        <v>3.2231447977060297E-2</v>
      </c>
      <c r="H192" s="14">
        <v>3.3032571555091199E-2</v>
      </c>
      <c r="I192" s="14">
        <v>2.93036268012218E-2</v>
      </c>
      <c r="J192" s="14"/>
      <c r="K192" s="14">
        <v>2.4640480856958899E-2</v>
      </c>
      <c r="L192" s="14">
        <v>2.4840380151901601E-2</v>
      </c>
      <c r="M192" s="14">
        <v>5.1652180153882302E-2</v>
      </c>
      <c r="N192" s="14">
        <v>4.0372901873773001E-2</v>
      </c>
      <c r="O192" s="14"/>
      <c r="P192" s="14">
        <v>2.8658652906638299E-2</v>
      </c>
      <c r="Q192" s="14">
        <v>3.07969473233465E-2</v>
      </c>
      <c r="R192" s="14">
        <v>2.3919805570389901E-2</v>
      </c>
      <c r="S192" s="14">
        <v>4.4895502919164498E-2</v>
      </c>
      <c r="T192" s="14">
        <v>2.3836817622243201E-2</v>
      </c>
      <c r="U192" s="14"/>
      <c r="V192" s="14">
        <v>3.2912221599920397E-2</v>
      </c>
      <c r="W192" s="14">
        <v>3.8897972742262497E-2</v>
      </c>
      <c r="X192" s="14">
        <v>2.13707340834196E-2</v>
      </c>
      <c r="Y192" s="14"/>
      <c r="Z192" s="14">
        <v>3.3434312632812303E-2</v>
      </c>
      <c r="AA192" s="14">
        <v>3.0693883887746801E-2</v>
      </c>
      <c r="AB192" s="14"/>
      <c r="AC192" s="14">
        <v>2.17676573142065E-2</v>
      </c>
      <c r="AD192" s="14">
        <v>3.4085476906503903E-2</v>
      </c>
      <c r="AE192" s="14">
        <v>3.7685705990989499E-2</v>
      </c>
      <c r="AF192" s="14">
        <v>2.6591818944628101E-2</v>
      </c>
      <c r="AG192" s="14"/>
      <c r="AH192" s="14">
        <v>3.07155322744137E-2</v>
      </c>
      <c r="AI192" s="14">
        <v>4.3048392923914602E-2</v>
      </c>
      <c r="AJ192" s="14">
        <v>2.0764566833394098E-2</v>
      </c>
      <c r="AK192" s="14">
        <v>1.73303144529647E-2</v>
      </c>
      <c r="AL192" s="14"/>
      <c r="AM192" s="14">
        <v>4.46888046149964E-2</v>
      </c>
      <c r="AN192" s="14">
        <v>6.5080636714757001E-2</v>
      </c>
      <c r="AO192" s="14">
        <v>9.7040084711005302E-3</v>
      </c>
      <c r="AP192" s="14">
        <v>2.9051731139665599E-2</v>
      </c>
      <c r="AQ192" s="14"/>
      <c r="AR192" s="14">
        <v>4.8498038709685901E-2</v>
      </c>
      <c r="AS192" s="14">
        <v>1.96397607469639E-2</v>
      </c>
      <c r="AT192" s="14">
        <v>6.0901673106834803E-3</v>
      </c>
      <c r="AU192" s="14">
        <v>4.0504096577274197E-2</v>
      </c>
      <c r="AV192" s="14"/>
      <c r="AW192" s="14">
        <v>3.1092861820025901E-2</v>
      </c>
      <c r="AX192" s="14">
        <v>3.3440073455753699E-2</v>
      </c>
      <c r="AY192" s="14">
        <v>3.1460734251673297E-2</v>
      </c>
      <c r="AZ192" s="14">
        <v>2.8061298986178498E-2</v>
      </c>
      <c r="BA192" s="14"/>
      <c r="BB192" s="14">
        <v>3.4881819764388297E-2</v>
      </c>
      <c r="BC192" s="14">
        <v>5.39391356872072E-3</v>
      </c>
      <c r="BD192" s="14">
        <v>9.0902605580282497E-3</v>
      </c>
      <c r="BE192" s="14"/>
      <c r="BF192" s="14">
        <v>2.90688906090803E-2</v>
      </c>
      <c r="BG192" s="14">
        <v>3.4877436001283298E-2</v>
      </c>
      <c r="BH192" s="14">
        <v>4.1886943720138299E-2</v>
      </c>
      <c r="BI192" s="14"/>
      <c r="BJ192" s="14">
        <v>3.5944142008396802E-2</v>
      </c>
      <c r="BK192" s="14">
        <v>2.0901390292378499E-2</v>
      </c>
      <c r="BL192" s="14">
        <v>5.4384576959830698E-2</v>
      </c>
      <c r="BM192" s="14"/>
      <c r="BN192" s="14">
        <v>0.225384690187134</v>
      </c>
      <c r="BO192" s="14">
        <v>0</v>
      </c>
      <c r="BP192" s="14">
        <v>0</v>
      </c>
      <c r="BQ192" s="14">
        <v>0</v>
      </c>
      <c r="BR192" s="14">
        <v>0</v>
      </c>
      <c r="BS192" s="14">
        <v>0</v>
      </c>
      <c r="BT192" s="14">
        <v>0</v>
      </c>
      <c r="BU192" s="14">
        <v>0</v>
      </c>
      <c r="BV192" s="14"/>
      <c r="BW192" s="14">
        <v>3.6587246426895301E-2</v>
      </c>
      <c r="BX192" s="14">
        <v>2.82073703704456E-2</v>
      </c>
      <c r="BY192" s="14"/>
      <c r="BZ192" s="14">
        <v>3.3674162971856401E-2</v>
      </c>
      <c r="CA192" s="14">
        <v>2.78641760866364E-2</v>
      </c>
      <c r="CB192" s="14"/>
      <c r="CC192" s="14">
        <v>2.8250637171921798E-2</v>
      </c>
      <c r="CD192" s="14">
        <v>3.4808578388523401E-2</v>
      </c>
    </row>
    <row r="193" spans="2:82" x14ac:dyDescent="0.25">
      <c r="B193" t="s">
        <v>66</v>
      </c>
      <c r="C193" s="14">
        <v>4.0450669294618199E-2</v>
      </c>
      <c r="D193" s="14">
        <v>6.2942799729967594E-2</v>
      </c>
      <c r="E193" s="14">
        <v>1.7998951594043501E-2</v>
      </c>
      <c r="F193" s="14"/>
      <c r="G193" s="14">
        <v>5.0741926897116499E-2</v>
      </c>
      <c r="H193" s="14">
        <v>3.81285374547407E-2</v>
      </c>
      <c r="I193" s="14">
        <v>2.4492494954969999E-2</v>
      </c>
      <c r="J193" s="14"/>
      <c r="K193" s="14">
        <v>5.9244575286797801E-2</v>
      </c>
      <c r="L193" s="14">
        <v>4.2876689766777901E-2</v>
      </c>
      <c r="M193" s="14">
        <v>2.5683318738038901E-2</v>
      </c>
      <c r="N193" s="14">
        <v>1.9139702085953E-2</v>
      </c>
      <c r="O193" s="14"/>
      <c r="P193" s="14">
        <v>7.8464497696978996E-2</v>
      </c>
      <c r="Q193" s="14">
        <v>3.4226534314421103E-2</v>
      </c>
      <c r="R193" s="14">
        <v>3.4885124940709202E-2</v>
      </c>
      <c r="S193" s="14">
        <v>3.9585336143174298E-2</v>
      </c>
      <c r="T193" s="14">
        <v>2.39508248451284E-2</v>
      </c>
      <c r="U193" s="14"/>
      <c r="V193" s="14">
        <v>4.5223920707734101E-2</v>
      </c>
      <c r="W193" s="14">
        <v>1.46241900153992E-2</v>
      </c>
      <c r="X193" s="14">
        <v>5.32430507803748E-2</v>
      </c>
      <c r="Y193" s="14"/>
      <c r="Z193" s="14">
        <v>4.2817090319561601E-2</v>
      </c>
      <c r="AA193" s="14">
        <v>3.8397445840517103E-2</v>
      </c>
      <c r="AB193" s="14"/>
      <c r="AC193" s="14">
        <v>3.4132618890909697E-2</v>
      </c>
      <c r="AD193" s="14">
        <v>2.7404670359372E-2</v>
      </c>
      <c r="AE193" s="14">
        <v>3.5731281766693997E-2</v>
      </c>
      <c r="AF193" s="14">
        <v>5.90945330569995E-2</v>
      </c>
      <c r="AG193" s="14"/>
      <c r="AH193" s="14">
        <v>2.4815404433551898E-2</v>
      </c>
      <c r="AI193" s="14">
        <v>2.8166387491370501E-2</v>
      </c>
      <c r="AJ193" s="14">
        <v>4.87083936195188E-2</v>
      </c>
      <c r="AK193" s="14">
        <v>7.9621432691966199E-2</v>
      </c>
      <c r="AL193" s="14"/>
      <c r="AM193" s="14">
        <v>2.68288691237836E-2</v>
      </c>
      <c r="AN193" s="14">
        <v>2.1781679991494499E-2</v>
      </c>
      <c r="AO193" s="14">
        <v>6.68136869210645E-2</v>
      </c>
      <c r="AP193" s="14">
        <v>4.3131282746129103E-2</v>
      </c>
      <c r="AQ193" s="14"/>
      <c r="AR193" s="14">
        <v>2.9852895480810701E-2</v>
      </c>
      <c r="AS193" s="14">
        <v>5.9766111094160801E-2</v>
      </c>
      <c r="AT193" s="14">
        <v>7.94472245122613E-2</v>
      </c>
      <c r="AU193" s="14">
        <v>2.8783549381031101E-2</v>
      </c>
      <c r="AV193" s="14"/>
      <c r="AW193" s="14">
        <v>3.3179345135393203E-2</v>
      </c>
      <c r="AX193" s="14">
        <v>3.8840693270468803E-2</v>
      </c>
      <c r="AY193" s="14">
        <v>3.8745752205245898E-2</v>
      </c>
      <c r="AZ193" s="14">
        <v>9.0638115332649996E-2</v>
      </c>
      <c r="BA193" s="14"/>
      <c r="BB193" s="14">
        <v>4.1054513951466899E-2</v>
      </c>
      <c r="BC193" s="14">
        <v>4.3175107235747801E-2</v>
      </c>
      <c r="BD193" s="14">
        <v>4.6164486523037701E-2</v>
      </c>
      <c r="BE193" s="14"/>
      <c r="BF193" s="14">
        <v>3.9939987062319597E-2</v>
      </c>
      <c r="BG193" s="14">
        <v>3.5116248311579598E-2</v>
      </c>
      <c r="BH193" s="14">
        <v>4.4223607692735603E-2</v>
      </c>
      <c r="BI193" s="14"/>
      <c r="BJ193" s="14">
        <v>5.8944453468879401E-2</v>
      </c>
      <c r="BK193" s="14">
        <v>1.9019001823518601E-2</v>
      </c>
      <c r="BL193" s="14">
        <v>3.9393682964401697E-2</v>
      </c>
      <c r="BM193" s="14"/>
      <c r="BN193" s="14">
        <v>0</v>
      </c>
      <c r="BO193" s="14">
        <v>0</v>
      </c>
      <c r="BP193" s="14">
        <v>0</v>
      </c>
      <c r="BQ193" s="14">
        <v>1</v>
      </c>
      <c r="BR193" s="14">
        <v>0</v>
      </c>
      <c r="BS193" s="14">
        <v>0</v>
      </c>
      <c r="BT193" s="14">
        <v>0</v>
      </c>
      <c r="BU193" s="14">
        <v>0</v>
      </c>
      <c r="BV193" s="14"/>
      <c r="BW193" s="14">
        <v>3.9157756939804902E-2</v>
      </c>
      <c r="BX193" s="14">
        <v>4.1502748965603103E-2</v>
      </c>
      <c r="BY193" s="14"/>
      <c r="BZ193" s="14">
        <v>4.0869440906278601E-2</v>
      </c>
      <c r="CA193" s="14">
        <v>3.7408396919727298E-2</v>
      </c>
      <c r="CB193" s="14"/>
      <c r="CC193" s="14">
        <v>4.3913134095801797E-2</v>
      </c>
      <c r="CD193" s="14">
        <v>3.4790354079205103E-2</v>
      </c>
    </row>
    <row r="194" spans="2:82" x14ac:dyDescent="0.25">
      <c r="B194" t="s">
        <v>197</v>
      </c>
      <c r="C194" s="14">
        <v>4.7460253453935598E-2</v>
      </c>
      <c r="D194" s="14">
        <v>6.1086337622063697E-2</v>
      </c>
      <c r="E194" s="14">
        <v>3.3881584891016503E-2</v>
      </c>
      <c r="F194" s="14"/>
      <c r="G194" s="14">
        <v>5.9429478105924097E-2</v>
      </c>
      <c r="H194" s="14">
        <v>4.0715760380473802E-2</v>
      </c>
      <c r="I194" s="14">
        <v>3.6997728467936197E-2</v>
      </c>
      <c r="J194" s="14"/>
      <c r="K194" s="14">
        <v>7.5351402270692605E-2</v>
      </c>
      <c r="L194" s="14">
        <v>6.0599740101884098E-2</v>
      </c>
      <c r="M194" s="14">
        <v>1.2979345435715901E-2</v>
      </c>
      <c r="N194" s="14">
        <v>1.1786774791636799E-2</v>
      </c>
      <c r="O194" s="14"/>
      <c r="P194" s="14">
        <v>6.7452029955850507E-2</v>
      </c>
      <c r="Q194" s="14">
        <v>3.1345703306820301E-2</v>
      </c>
      <c r="R194" s="14">
        <v>3.69397189458813E-2</v>
      </c>
      <c r="S194" s="14">
        <v>6.3134804261939195E-2</v>
      </c>
      <c r="T194" s="14">
        <v>3.2630864395835901E-2</v>
      </c>
      <c r="U194" s="14"/>
      <c r="V194" s="14">
        <v>6.3516247784104404E-2</v>
      </c>
      <c r="W194" s="14">
        <v>3.1373528338486001E-2</v>
      </c>
      <c r="X194" s="14">
        <v>1.33319814455425E-2</v>
      </c>
      <c r="Y194" s="14"/>
      <c r="Z194" s="14">
        <v>4.9312201281861499E-2</v>
      </c>
      <c r="AA194" s="14">
        <v>4.5853412289160303E-2</v>
      </c>
      <c r="AB194" s="14"/>
      <c r="AC194" s="14">
        <v>1.12703790092333E-2</v>
      </c>
      <c r="AD194" s="14">
        <v>2.53451865973396E-2</v>
      </c>
      <c r="AE194" s="14">
        <v>5.5779068265125603E-2</v>
      </c>
      <c r="AF194" s="14">
        <v>6.6645419281242499E-2</v>
      </c>
      <c r="AG194" s="14"/>
      <c r="AH194" s="14">
        <v>1.2090851119330399E-2</v>
      </c>
      <c r="AI194" s="14">
        <v>3.1926650128491302E-2</v>
      </c>
      <c r="AJ194" s="14">
        <v>6.7901587080459999E-2</v>
      </c>
      <c r="AK194" s="14">
        <v>8.7128952203833598E-2</v>
      </c>
      <c r="AL194" s="14"/>
      <c r="AM194" s="14">
        <v>2.6691326192725E-2</v>
      </c>
      <c r="AN194" s="14">
        <v>3.4604962623471798E-2</v>
      </c>
      <c r="AO194" s="14">
        <v>4.8371188246427201E-2</v>
      </c>
      <c r="AP194" s="14">
        <v>7.4743003201228994E-2</v>
      </c>
      <c r="AQ194" s="14"/>
      <c r="AR194" s="14">
        <v>4.3459252141802997E-2</v>
      </c>
      <c r="AS194" s="14">
        <v>6.4945131097291206E-2</v>
      </c>
      <c r="AT194" s="14">
        <v>0.116217230100879</v>
      </c>
      <c r="AU194" s="14">
        <v>2.3392892487458E-2</v>
      </c>
      <c r="AV194" s="14"/>
      <c r="AW194" s="14">
        <v>2.3672144000339599E-2</v>
      </c>
      <c r="AX194" s="14">
        <v>3.9853738978789501E-2</v>
      </c>
      <c r="AY194" s="14">
        <v>7.0625206975280103E-2</v>
      </c>
      <c r="AZ194" s="14">
        <v>4.5635303690184599E-2</v>
      </c>
      <c r="BA194" s="14"/>
      <c r="BB194" s="14">
        <v>6.1443381987086702E-2</v>
      </c>
      <c r="BC194" s="14">
        <v>7.0360375082663407E-2</v>
      </c>
      <c r="BD194" s="14">
        <v>2.7648250586000199E-2</v>
      </c>
      <c r="BE194" s="14"/>
      <c r="BF194" s="14">
        <v>5.4249035226865902E-2</v>
      </c>
      <c r="BG194" s="14">
        <v>4.2904143715116097E-2</v>
      </c>
      <c r="BH194" s="14">
        <v>4.4192828706730303E-2</v>
      </c>
      <c r="BI194" s="14"/>
      <c r="BJ194" s="14">
        <v>7.8030793354357406E-2</v>
      </c>
      <c r="BK194" s="14">
        <v>1.14127946926158E-2</v>
      </c>
      <c r="BL194" s="14">
        <v>2.4512915787898399E-2</v>
      </c>
      <c r="BM194" s="14"/>
      <c r="BN194" s="14">
        <v>0</v>
      </c>
      <c r="BO194" s="14">
        <v>0</v>
      </c>
      <c r="BP194" s="14">
        <v>0.76001012360850195</v>
      </c>
      <c r="BQ194" s="14">
        <v>0</v>
      </c>
      <c r="BR194" s="14">
        <v>0</v>
      </c>
      <c r="BS194" s="14">
        <v>0</v>
      </c>
      <c r="BT194" s="14">
        <v>0</v>
      </c>
      <c r="BU194" s="14">
        <v>0</v>
      </c>
      <c r="BV194" s="14"/>
      <c r="BW194" s="14">
        <v>4.5619852809423697E-2</v>
      </c>
      <c r="BX194" s="14">
        <v>4.8957839966548101E-2</v>
      </c>
      <c r="BY194" s="14"/>
      <c r="BZ194" s="14">
        <v>4.95313030279316E-2</v>
      </c>
      <c r="CA194" s="14">
        <v>4.8922820655044198E-2</v>
      </c>
      <c r="CB194" s="14"/>
      <c r="CC194" s="14">
        <v>5.2163697580666503E-2</v>
      </c>
      <c r="CD194" s="14">
        <v>4.6204701813233801E-2</v>
      </c>
    </row>
    <row r="195" spans="2:82" x14ac:dyDescent="0.25">
      <c r="B195" t="s">
        <v>198</v>
      </c>
      <c r="C195" s="14">
        <v>1.49866166332627E-2</v>
      </c>
      <c r="D195" s="14">
        <v>1.509416880183E-2</v>
      </c>
      <c r="E195" s="14">
        <v>1.4894036936598101E-2</v>
      </c>
      <c r="F195" s="14"/>
      <c r="G195" s="14">
        <v>1.47904185249955E-2</v>
      </c>
      <c r="H195" s="14">
        <v>1.6571640624720298E-2</v>
      </c>
      <c r="I195" s="14">
        <v>1.2205492802173701E-2</v>
      </c>
      <c r="J195" s="14"/>
      <c r="K195" s="14">
        <v>2.1913015342164499E-2</v>
      </c>
      <c r="L195" s="14">
        <v>1.2366655454458199E-2</v>
      </c>
      <c r="M195" s="14">
        <v>9.5413797609351803E-3</v>
      </c>
      <c r="N195" s="14">
        <v>9.4778484262733696E-3</v>
      </c>
      <c r="O195" s="14"/>
      <c r="P195" s="14">
        <v>1.7908371487466102E-2</v>
      </c>
      <c r="Q195" s="14">
        <v>1.85661014972981E-2</v>
      </c>
      <c r="R195" s="14">
        <v>6.5558062044629804E-3</v>
      </c>
      <c r="S195" s="14">
        <v>2.1642455365778399E-2</v>
      </c>
      <c r="T195" s="14">
        <v>8.8441620767334295E-3</v>
      </c>
      <c r="U195" s="14"/>
      <c r="V195" s="14">
        <v>1.89862208783339E-2</v>
      </c>
      <c r="W195" s="14">
        <v>1.2148278554973E-2</v>
      </c>
      <c r="X195" s="14">
        <v>5.2110073307415697E-3</v>
      </c>
      <c r="Y195" s="14"/>
      <c r="Z195" s="14">
        <v>1.8315363096874999E-2</v>
      </c>
      <c r="AA195" s="14">
        <v>1.20984322232173E-2</v>
      </c>
      <c r="AB195" s="14"/>
      <c r="AC195" s="14">
        <v>0</v>
      </c>
      <c r="AD195" s="14">
        <v>1.0105461086049299E-2</v>
      </c>
      <c r="AE195" s="14">
        <v>8.9234545086567998E-3</v>
      </c>
      <c r="AF195" s="14">
        <v>2.6767827737524799E-2</v>
      </c>
      <c r="AG195" s="14"/>
      <c r="AH195" s="14">
        <v>6.0942641498389401E-3</v>
      </c>
      <c r="AI195" s="14">
        <v>1.2960966325952601E-2</v>
      </c>
      <c r="AJ195" s="14">
        <v>1.6851412182647501E-2</v>
      </c>
      <c r="AK195" s="14">
        <v>2.4717055243141599E-2</v>
      </c>
      <c r="AL195" s="14"/>
      <c r="AM195" s="14">
        <v>4.4222527883397103E-2</v>
      </c>
      <c r="AN195" s="14">
        <v>1.27672076176839E-2</v>
      </c>
      <c r="AO195" s="14">
        <v>9.6598170047198905E-3</v>
      </c>
      <c r="AP195" s="14">
        <v>1.03254286099427E-2</v>
      </c>
      <c r="AQ195" s="14"/>
      <c r="AR195" s="14">
        <v>1.37909871005006E-2</v>
      </c>
      <c r="AS195" s="14">
        <v>9.8463285218091494E-3</v>
      </c>
      <c r="AT195" s="14">
        <v>2.47278608788736E-2</v>
      </c>
      <c r="AU195" s="14">
        <v>6.32053214910617E-2</v>
      </c>
      <c r="AV195" s="14"/>
      <c r="AW195" s="14">
        <v>7.0881183072230803E-3</v>
      </c>
      <c r="AX195" s="14">
        <v>1.68113852928936E-2</v>
      </c>
      <c r="AY195" s="14">
        <v>1.86228160204789E-2</v>
      </c>
      <c r="AZ195" s="14">
        <v>9.2096244304199406E-3</v>
      </c>
      <c r="BA195" s="14"/>
      <c r="BB195" s="14">
        <v>2.6313409799981199E-2</v>
      </c>
      <c r="BC195" s="14">
        <v>2.16686892277883E-2</v>
      </c>
      <c r="BD195" s="14">
        <v>2.7269099453398699E-2</v>
      </c>
      <c r="BE195" s="14"/>
      <c r="BF195" s="14">
        <v>1.4976510749379199E-2</v>
      </c>
      <c r="BG195" s="14">
        <v>2.0622594321300099E-2</v>
      </c>
      <c r="BH195" s="14">
        <v>1.23606485233671E-2</v>
      </c>
      <c r="BI195" s="14"/>
      <c r="BJ195" s="14">
        <v>1.50057660984797E-2</v>
      </c>
      <c r="BK195" s="14">
        <v>1.93909232494946E-3</v>
      </c>
      <c r="BL195" s="14">
        <v>4.9075538298914201E-2</v>
      </c>
      <c r="BM195" s="14"/>
      <c r="BN195" s="14">
        <v>0</v>
      </c>
      <c r="BO195" s="14">
        <v>0</v>
      </c>
      <c r="BP195" s="14">
        <v>0.23998987639149799</v>
      </c>
      <c r="BQ195" s="14">
        <v>0</v>
      </c>
      <c r="BR195" s="14">
        <v>0</v>
      </c>
      <c r="BS195" s="14">
        <v>0</v>
      </c>
      <c r="BT195" s="14">
        <v>0</v>
      </c>
      <c r="BU195" s="14">
        <v>0</v>
      </c>
      <c r="BV195" s="14"/>
      <c r="BW195" s="14">
        <v>1.43859373567669E-2</v>
      </c>
      <c r="BX195" s="14">
        <v>1.5475406498430501E-2</v>
      </c>
      <c r="BY195" s="14"/>
      <c r="BZ195" s="14">
        <v>1.95132788703507E-2</v>
      </c>
      <c r="CA195" s="14">
        <v>9.7300023395830403E-3</v>
      </c>
      <c r="CB195" s="14"/>
      <c r="CC195" s="14">
        <v>1.46465278771992E-2</v>
      </c>
      <c r="CD195" s="14">
        <v>1.68311496024444E-2</v>
      </c>
    </row>
    <row r="196" spans="2:82" x14ac:dyDescent="0.25">
      <c r="B196" t="s">
        <v>67</v>
      </c>
      <c r="C196" s="14">
        <v>5.5156172664334799E-2</v>
      </c>
      <c r="D196" s="14">
        <v>7.2138419117520697E-2</v>
      </c>
      <c r="E196" s="14">
        <v>3.7906428567202603E-2</v>
      </c>
      <c r="F196" s="14"/>
      <c r="G196" s="14">
        <v>5.6211092562138298E-2</v>
      </c>
      <c r="H196" s="14">
        <v>5.3477536331188402E-2</v>
      </c>
      <c r="I196" s="14">
        <v>5.6405164826109098E-2</v>
      </c>
      <c r="J196" s="14"/>
      <c r="K196" s="14">
        <v>0.118081165660986</v>
      </c>
      <c r="L196" s="14">
        <v>3.1978550865657297E-2</v>
      </c>
      <c r="M196" s="14">
        <v>2.59635906777308E-2</v>
      </c>
      <c r="N196" s="14">
        <v>7.1723947705303898E-3</v>
      </c>
      <c r="O196" s="14"/>
      <c r="P196" s="14">
        <v>7.8862328168169196E-2</v>
      </c>
      <c r="Q196" s="14">
        <v>5.6773026425122698E-2</v>
      </c>
      <c r="R196" s="14">
        <v>4.5644171224987699E-2</v>
      </c>
      <c r="S196" s="14">
        <v>5.1346590430403301E-2</v>
      </c>
      <c r="T196" s="14">
        <v>5.36451627272879E-2</v>
      </c>
      <c r="U196" s="14"/>
      <c r="V196" s="14">
        <v>6.9302748407314804E-2</v>
      </c>
      <c r="W196" s="14">
        <v>2.6673349617546398E-2</v>
      </c>
      <c r="X196" s="14">
        <v>4.0683679279122101E-2</v>
      </c>
      <c r="Y196" s="14"/>
      <c r="Z196" s="14">
        <v>6.18360258705212E-2</v>
      </c>
      <c r="AA196" s="14">
        <v>4.9360402964721502E-2</v>
      </c>
      <c r="AB196" s="14"/>
      <c r="AC196" s="14">
        <v>2.2113803143246399E-2</v>
      </c>
      <c r="AD196" s="14">
        <v>2.1876929813233099E-2</v>
      </c>
      <c r="AE196" s="14">
        <v>4.5515387244055197E-2</v>
      </c>
      <c r="AF196" s="14">
        <v>9.5004092087014394E-2</v>
      </c>
      <c r="AG196" s="14"/>
      <c r="AH196" s="14">
        <v>5.83339251444852E-3</v>
      </c>
      <c r="AI196" s="14">
        <v>3.09593422637474E-2</v>
      </c>
      <c r="AJ196" s="14">
        <v>7.4103994983131596E-2</v>
      </c>
      <c r="AK196" s="14">
        <v>0.13607320917048801</v>
      </c>
      <c r="AL196" s="14"/>
      <c r="AM196" s="14">
        <v>7.7057606947178905E-2</v>
      </c>
      <c r="AN196" s="14">
        <v>7.0913710851555303E-2</v>
      </c>
      <c r="AO196" s="14">
        <v>5.1156303288096901E-2</v>
      </c>
      <c r="AP196" s="14">
        <v>5.7203650650339603E-2</v>
      </c>
      <c r="AQ196" s="14"/>
      <c r="AR196" s="14">
        <v>1.4045173941787399E-2</v>
      </c>
      <c r="AS196" s="14">
        <v>8.2508152441093802E-2</v>
      </c>
      <c r="AT196" s="14">
        <v>0.137424305777052</v>
      </c>
      <c r="AU196" s="14">
        <v>9.8283498673217395E-2</v>
      </c>
      <c r="AV196" s="14"/>
      <c r="AW196" s="14">
        <v>3.3316877721795202E-2</v>
      </c>
      <c r="AX196" s="14">
        <v>4.8662360418804097E-2</v>
      </c>
      <c r="AY196" s="14">
        <v>7.2221576854020503E-2</v>
      </c>
      <c r="AZ196" s="14">
        <v>7.6700225433806904E-2</v>
      </c>
      <c r="BA196" s="14"/>
      <c r="BB196" s="14">
        <v>7.0348478434505299E-2</v>
      </c>
      <c r="BC196" s="14">
        <v>6.5735272521784197E-2</v>
      </c>
      <c r="BD196" s="14">
        <v>3.71031566455126E-2</v>
      </c>
      <c r="BE196" s="14"/>
      <c r="BF196" s="14">
        <v>7.0027998432020094E-2</v>
      </c>
      <c r="BG196" s="14">
        <v>5.0346275558745102E-2</v>
      </c>
      <c r="BH196" s="14">
        <v>3.4332315505416003E-2</v>
      </c>
      <c r="BI196" s="14"/>
      <c r="BJ196" s="14">
        <v>7.4021925370449604E-2</v>
      </c>
      <c r="BK196" s="14">
        <v>2.6697359487516299E-2</v>
      </c>
      <c r="BL196" s="14">
        <v>9.83256729233285E-2</v>
      </c>
      <c r="BM196" s="14"/>
      <c r="BN196" s="14">
        <v>0</v>
      </c>
      <c r="BO196" s="14">
        <v>0</v>
      </c>
      <c r="BP196" s="14">
        <v>0</v>
      </c>
      <c r="BQ196" s="14">
        <v>0</v>
      </c>
      <c r="BR196" s="14">
        <v>0.46944801472415199</v>
      </c>
      <c r="BS196" s="14">
        <v>0</v>
      </c>
      <c r="BT196" s="14">
        <v>0</v>
      </c>
      <c r="BU196" s="14">
        <v>0</v>
      </c>
      <c r="BV196" s="14"/>
      <c r="BW196" s="14">
        <v>5.0444132897299099E-2</v>
      </c>
      <c r="BX196" s="14">
        <v>5.8990493861216201E-2</v>
      </c>
      <c r="BY196" s="14"/>
      <c r="BZ196" s="14">
        <v>4.5446606757976397E-2</v>
      </c>
      <c r="CA196" s="14">
        <v>7.5128012687526502E-2</v>
      </c>
      <c r="CB196" s="14"/>
      <c r="CC196" s="14">
        <v>5.36536598441016E-2</v>
      </c>
      <c r="CD196" s="14">
        <v>6.0644100012822701E-2</v>
      </c>
    </row>
    <row r="197" spans="2:82" x14ac:dyDescent="0.25">
      <c r="B197" t="s">
        <v>199</v>
      </c>
      <c r="C197" s="14">
        <v>6.2335372585344398E-2</v>
      </c>
      <c r="D197" s="14">
        <v>4.1882878253463499E-2</v>
      </c>
      <c r="E197" s="14">
        <v>8.2850143226680106E-2</v>
      </c>
      <c r="F197" s="14"/>
      <c r="G197" s="14">
        <v>6.6624300737348804E-2</v>
      </c>
      <c r="H197" s="14">
        <v>5.9759539138493502E-2</v>
      </c>
      <c r="I197" s="14">
        <v>5.8904900438274399E-2</v>
      </c>
      <c r="J197" s="14"/>
      <c r="K197" s="14">
        <v>2.9026410984472801E-2</v>
      </c>
      <c r="L197" s="14">
        <v>0.136822072532194</v>
      </c>
      <c r="M197" s="14">
        <v>3.5464282514134603E-2</v>
      </c>
      <c r="N197" s="14">
        <v>3.9887372368529003E-2</v>
      </c>
      <c r="O197" s="14"/>
      <c r="P197" s="14">
        <v>7.4838388585767301E-2</v>
      </c>
      <c r="Q197" s="14">
        <v>5.9577262140901498E-2</v>
      </c>
      <c r="R197" s="14">
        <v>6.2937187235847403E-2</v>
      </c>
      <c r="S197" s="14">
        <v>7.4300537648639794E-2</v>
      </c>
      <c r="T197" s="14">
        <v>3.2633457207243199E-2</v>
      </c>
      <c r="U197" s="14"/>
      <c r="V197" s="14">
        <v>6.4198696464847105E-2</v>
      </c>
      <c r="W197" s="14">
        <v>5.3199844386509702E-2</v>
      </c>
      <c r="X197" s="14">
        <v>6.6297630366253801E-2</v>
      </c>
      <c r="Y197" s="14"/>
      <c r="Z197" s="14">
        <v>6.7505661559642494E-2</v>
      </c>
      <c r="AA197" s="14">
        <v>5.7849375176339903E-2</v>
      </c>
      <c r="AB197" s="14"/>
      <c r="AC197" s="14">
        <v>8.8081803176055698E-2</v>
      </c>
      <c r="AD197" s="14">
        <v>7.6527024472772695E-2</v>
      </c>
      <c r="AE197" s="14">
        <v>6.2595431085503001E-2</v>
      </c>
      <c r="AF197" s="14">
        <v>4.7265763781287801E-2</v>
      </c>
      <c r="AG197" s="14"/>
      <c r="AH197" s="14">
        <v>6.0739560489838099E-2</v>
      </c>
      <c r="AI197" s="14">
        <v>8.0118101794809202E-2</v>
      </c>
      <c r="AJ197" s="14">
        <v>5.4401160888169098E-2</v>
      </c>
      <c r="AK197" s="14">
        <v>2.0899410500913099E-2</v>
      </c>
      <c r="AL197" s="14"/>
      <c r="AM197" s="14">
        <v>2.0690170995543301E-2</v>
      </c>
      <c r="AN197" s="14">
        <v>6.4859369320853594E-2</v>
      </c>
      <c r="AO197" s="14">
        <v>6.9728762697806201E-2</v>
      </c>
      <c r="AP197" s="14">
        <v>7.10150457440058E-2</v>
      </c>
      <c r="AQ197" s="14"/>
      <c r="AR197" s="14">
        <v>0.121939518942104</v>
      </c>
      <c r="AS197" s="14">
        <v>4.8597509098120398E-2</v>
      </c>
      <c r="AT197" s="14">
        <v>2.4087979552251101E-2</v>
      </c>
      <c r="AU197" s="14">
        <v>1.1582551667928299E-2</v>
      </c>
      <c r="AV197" s="14"/>
      <c r="AW197" s="14">
        <v>7.8316141187398894E-2</v>
      </c>
      <c r="AX197" s="14">
        <v>7.0569435358687899E-2</v>
      </c>
      <c r="AY197" s="14">
        <v>4.9002031505885099E-2</v>
      </c>
      <c r="AZ197" s="14">
        <v>2.7178303489843899E-2</v>
      </c>
      <c r="BA197" s="14"/>
      <c r="BB197" s="14">
        <v>5.2554790334831403E-2</v>
      </c>
      <c r="BC197" s="14">
        <v>6.4724888989502793E-2</v>
      </c>
      <c r="BD197" s="14">
        <v>8.3386733688117096E-2</v>
      </c>
      <c r="BE197" s="14"/>
      <c r="BF197" s="14">
        <v>6.2781488145948694E-2</v>
      </c>
      <c r="BG197" s="14">
        <v>5.5378701967264202E-2</v>
      </c>
      <c r="BH197" s="14">
        <v>6.6996820717087305E-2</v>
      </c>
      <c r="BI197" s="14"/>
      <c r="BJ197" s="14">
        <v>6.3862926285899194E-2</v>
      </c>
      <c r="BK197" s="14">
        <v>7.0481457573083106E-2</v>
      </c>
      <c r="BL197" s="14">
        <v>3.40114993777548E-2</v>
      </c>
      <c r="BM197" s="14"/>
      <c r="BN197" s="14">
        <v>0</v>
      </c>
      <c r="BO197" s="14">
        <v>0</v>
      </c>
      <c r="BP197" s="14">
        <v>0</v>
      </c>
      <c r="BQ197" s="14">
        <v>0</v>
      </c>
      <c r="BR197" s="14">
        <v>0.53055198527584801</v>
      </c>
      <c r="BS197" s="14">
        <v>0</v>
      </c>
      <c r="BT197" s="14">
        <v>0</v>
      </c>
      <c r="BU197" s="14">
        <v>0</v>
      </c>
      <c r="BV197" s="14"/>
      <c r="BW197" s="14">
        <v>6.2088733307779601E-2</v>
      </c>
      <c r="BX197" s="14">
        <v>6.2536070002324196E-2</v>
      </c>
      <c r="BY197" s="14"/>
      <c r="BZ197" s="14">
        <v>6.5428978819662004E-2</v>
      </c>
      <c r="CA197" s="14">
        <v>6.11833333316468E-2</v>
      </c>
      <c r="CB197" s="14"/>
      <c r="CC197" s="14">
        <v>6.8811224380077599E-2</v>
      </c>
      <c r="CD197" s="14">
        <v>5.8350135206387203E-2</v>
      </c>
    </row>
    <row r="198" spans="2:82" x14ac:dyDescent="0.25">
      <c r="B198" t="s">
        <v>200</v>
      </c>
      <c r="C198" s="14">
        <v>4.5663959782064702E-2</v>
      </c>
      <c r="D198" s="14">
        <v>5.5307897617312099E-2</v>
      </c>
      <c r="E198" s="14">
        <v>3.6065642910153198E-2</v>
      </c>
      <c r="F198" s="14"/>
      <c r="G198" s="14">
        <v>4.2046546957820799E-2</v>
      </c>
      <c r="H198" s="14">
        <v>5.3748154834281602E-2</v>
      </c>
      <c r="I198" s="14">
        <v>3.6719228370548501E-2</v>
      </c>
      <c r="J198" s="14"/>
      <c r="K198" s="14">
        <v>5.6865293488420197E-2</v>
      </c>
      <c r="L198" s="14">
        <v>6.9655894857259204E-2</v>
      </c>
      <c r="M198" s="14">
        <v>1.2863362238904E-2</v>
      </c>
      <c r="N198" s="14">
        <v>2.1435189689294702E-2</v>
      </c>
      <c r="O198" s="14"/>
      <c r="P198" s="14">
        <v>3.586626767441E-2</v>
      </c>
      <c r="Q198" s="14">
        <v>4.0378992474961302E-2</v>
      </c>
      <c r="R198" s="14">
        <v>5.6387479815496501E-2</v>
      </c>
      <c r="S198" s="14">
        <v>3.1652347875253103E-2</v>
      </c>
      <c r="T198" s="14">
        <v>6.89948440073863E-2</v>
      </c>
      <c r="U198" s="14"/>
      <c r="V198" s="14">
        <v>5.6419241751030198E-2</v>
      </c>
      <c r="W198" s="14">
        <v>3.6131811591984801E-2</v>
      </c>
      <c r="X198" s="14">
        <v>2.1447098506678801E-2</v>
      </c>
      <c r="Y198" s="14"/>
      <c r="Z198" s="14">
        <v>4.5445903558318602E-2</v>
      </c>
      <c r="AA198" s="14">
        <v>4.5853156103509103E-2</v>
      </c>
      <c r="AB198" s="14"/>
      <c r="AC198" s="14">
        <v>1.11299185394569E-2</v>
      </c>
      <c r="AD198" s="14">
        <v>3.7520724722453803E-2</v>
      </c>
      <c r="AE198" s="14">
        <v>5.0327711927287903E-2</v>
      </c>
      <c r="AF198" s="14">
        <v>5.6690825697726502E-2</v>
      </c>
      <c r="AG198" s="14"/>
      <c r="AH198" s="14">
        <v>1.2287641532368601E-2</v>
      </c>
      <c r="AI198" s="14">
        <v>3.5148688836688001E-2</v>
      </c>
      <c r="AJ198" s="14">
        <v>7.9678130533067396E-2</v>
      </c>
      <c r="AK198" s="14">
        <v>4.1648155146966598E-2</v>
      </c>
      <c r="AL198" s="14"/>
      <c r="AM198" s="14">
        <v>1.4628876628322299E-2</v>
      </c>
      <c r="AN198" s="14">
        <v>8.6600708418903306E-3</v>
      </c>
      <c r="AO198" s="14">
        <v>2.9077753492872501E-2</v>
      </c>
      <c r="AP198" s="14">
        <v>8.4193858248043402E-2</v>
      </c>
      <c r="AQ198" s="14"/>
      <c r="AR198" s="14">
        <v>4.5451554376417402E-2</v>
      </c>
      <c r="AS198" s="14">
        <v>7.3540715343747898E-2</v>
      </c>
      <c r="AT198" s="14">
        <v>2.4402418724086099E-2</v>
      </c>
      <c r="AU198" s="14">
        <v>1.11497769245759E-2</v>
      </c>
      <c r="AV198" s="14"/>
      <c r="AW198" s="14">
        <v>2.85710253221109E-2</v>
      </c>
      <c r="AX198" s="14">
        <v>4.9240288518966301E-2</v>
      </c>
      <c r="AY198" s="14">
        <v>5.2027340569844802E-2</v>
      </c>
      <c r="AZ198" s="14">
        <v>4.53801591265382E-2</v>
      </c>
      <c r="BA198" s="14"/>
      <c r="BB198" s="14">
        <v>5.57086059368299E-2</v>
      </c>
      <c r="BC198" s="14">
        <v>4.3459857542171798E-2</v>
      </c>
      <c r="BD198" s="14">
        <v>9.4189096854899994E-3</v>
      </c>
      <c r="BE198" s="14"/>
      <c r="BF198" s="14">
        <v>5.6115156308890898E-2</v>
      </c>
      <c r="BG198" s="14">
        <v>2.49187309918306E-2</v>
      </c>
      <c r="BH198" s="14">
        <v>5.7245097487648201E-2</v>
      </c>
      <c r="BI198" s="14"/>
      <c r="BJ198" s="14">
        <v>2.94193825978407E-3</v>
      </c>
      <c r="BK198" s="14">
        <v>0.164044872022171</v>
      </c>
      <c r="BL198" s="14">
        <v>0</v>
      </c>
      <c r="BM198" s="14"/>
      <c r="BN198" s="14">
        <v>0</v>
      </c>
      <c r="BO198" s="14">
        <v>0</v>
      </c>
      <c r="BP198" s="14">
        <v>0</v>
      </c>
      <c r="BQ198" s="14">
        <v>0</v>
      </c>
      <c r="BR198" s="14">
        <v>0</v>
      </c>
      <c r="BS198" s="14">
        <v>0.18684478748689901</v>
      </c>
      <c r="BT198" s="14">
        <v>0</v>
      </c>
      <c r="BU198" s="14">
        <v>0</v>
      </c>
      <c r="BV198" s="14"/>
      <c r="BW198" s="14">
        <v>4.3510308720186498E-2</v>
      </c>
      <c r="BX198" s="14">
        <v>4.7416447096584997E-2</v>
      </c>
      <c r="BY198" s="14"/>
      <c r="BZ198" s="14">
        <v>4.6349112751071099E-2</v>
      </c>
      <c r="CA198" s="14">
        <v>4.7516299791358997E-2</v>
      </c>
      <c r="CB198" s="14"/>
      <c r="CC198" s="14">
        <v>4.0897439103965497E-2</v>
      </c>
      <c r="CD198" s="14">
        <v>5.3163201963397903E-2</v>
      </c>
    </row>
    <row r="199" spans="2:82" x14ac:dyDescent="0.25">
      <c r="B199" t="s">
        <v>201</v>
      </c>
      <c r="C199" s="14">
        <v>0.10207775926906699</v>
      </c>
      <c r="D199" s="14">
        <v>5.3085164628444599E-2</v>
      </c>
      <c r="E199" s="14">
        <v>0.15083290945167999</v>
      </c>
      <c r="F199" s="14"/>
      <c r="G199" s="14">
        <v>0.106421635196292</v>
      </c>
      <c r="H199" s="14">
        <v>9.4706788370335401E-2</v>
      </c>
      <c r="I199" s="14">
        <v>0.10813951694951</v>
      </c>
      <c r="J199" s="14"/>
      <c r="K199" s="14">
        <v>0.156453200281326</v>
      </c>
      <c r="L199" s="14">
        <v>8.6088494857987793E-2</v>
      </c>
      <c r="M199" s="14">
        <v>5.8197667698215202E-2</v>
      </c>
      <c r="N199" s="14">
        <v>7.1157274101973006E-2</v>
      </c>
      <c r="O199" s="14"/>
      <c r="P199" s="14">
        <v>7.4887647050323095E-2</v>
      </c>
      <c r="Q199" s="14">
        <v>0.115491118490006</v>
      </c>
      <c r="R199" s="14">
        <v>0.110965916945141</v>
      </c>
      <c r="S199" s="14">
        <v>9.2683964994853804E-2</v>
      </c>
      <c r="T199" s="14">
        <v>0.11650500761891799</v>
      </c>
      <c r="U199" s="14"/>
      <c r="V199" s="14">
        <v>8.2605237520916003E-2</v>
      </c>
      <c r="W199" s="14">
        <v>0.19157952049224999</v>
      </c>
      <c r="X199" s="14">
        <v>6.7176080822420298E-2</v>
      </c>
      <c r="Y199" s="14"/>
      <c r="Z199" s="14">
        <v>0.123419784618078</v>
      </c>
      <c r="AA199" s="14">
        <v>8.3560366741396899E-2</v>
      </c>
      <c r="AB199" s="14"/>
      <c r="AC199" s="14">
        <v>8.0540176295598703E-2</v>
      </c>
      <c r="AD199" s="14">
        <v>9.3925041997852093E-2</v>
      </c>
      <c r="AE199" s="14">
        <v>0.11467671701814799</v>
      </c>
      <c r="AF199" s="14">
        <v>0.105029380794642</v>
      </c>
      <c r="AG199" s="14"/>
      <c r="AH199" s="14">
        <v>0.122630248736549</v>
      </c>
      <c r="AI199" s="14">
        <v>0.113056553752338</v>
      </c>
      <c r="AJ199" s="14">
        <v>0.101861362234547</v>
      </c>
      <c r="AK199" s="14">
        <v>5.91430939231797E-2</v>
      </c>
      <c r="AL199" s="14"/>
      <c r="AM199" s="14">
        <v>5.0571456943243102E-2</v>
      </c>
      <c r="AN199" s="14">
        <v>0.142895284075092</v>
      </c>
      <c r="AO199" s="14">
        <v>0.18181051044925101</v>
      </c>
      <c r="AP199" s="14">
        <v>8.8920823006671507E-2</v>
      </c>
      <c r="AQ199" s="14"/>
      <c r="AR199" s="14">
        <v>0.102680522081807</v>
      </c>
      <c r="AS199" s="14">
        <v>0.124689998285426</v>
      </c>
      <c r="AT199" s="14">
        <v>5.5455757161704401E-2</v>
      </c>
      <c r="AU199" s="14">
        <v>7.5242031908604304E-2</v>
      </c>
      <c r="AV199" s="14"/>
      <c r="AW199" s="14">
        <v>9.3695459024411898E-2</v>
      </c>
      <c r="AX199" s="14">
        <v>0.11205983898847301</v>
      </c>
      <c r="AY199" s="14">
        <v>0.103374138073171</v>
      </c>
      <c r="AZ199" s="14">
        <v>5.5007638825359501E-2</v>
      </c>
      <c r="BA199" s="14"/>
      <c r="BB199" s="14">
        <v>9.8776106429119201E-2</v>
      </c>
      <c r="BC199" s="14">
        <v>0.11818922121593101</v>
      </c>
      <c r="BD199" s="14">
        <v>7.4004899206698796E-2</v>
      </c>
      <c r="BE199" s="14"/>
      <c r="BF199" s="14">
        <v>0.113341630494773</v>
      </c>
      <c r="BG199" s="14">
        <v>8.2525061726662893E-2</v>
      </c>
      <c r="BH199" s="14">
        <v>0.115815713638378</v>
      </c>
      <c r="BI199" s="14"/>
      <c r="BJ199" s="14">
        <v>3.3938970930400603E-2</v>
      </c>
      <c r="BK199" s="14">
        <v>0.26392953926471502</v>
      </c>
      <c r="BL199" s="14">
        <v>4.9236212956908401E-2</v>
      </c>
      <c r="BM199" s="14"/>
      <c r="BN199" s="14">
        <v>0</v>
      </c>
      <c r="BO199" s="14">
        <v>0</v>
      </c>
      <c r="BP199" s="14">
        <v>0</v>
      </c>
      <c r="BQ199" s="14">
        <v>0</v>
      </c>
      <c r="BR199" s="14">
        <v>0</v>
      </c>
      <c r="BS199" s="14">
        <v>0.41767506210135702</v>
      </c>
      <c r="BT199" s="14">
        <v>0</v>
      </c>
      <c r="BU199" s="14">
        <v>0</v>
      </c>
      <c r="BV199" s="14"/>
      <c r="BW199" s="14">
        <v>9.6005011646993793E-2</v>
      </c>
      <c r="BX199" s="14">
        <v>0.107019327269729</v>
      </c>
      <c r="BY199" s="14"/>
      <c r="BZ199" s="14">
        <v>0.111137844065784</v>
      </c>
      <c r="CA199" s="14">
        <v>9.7517843245590596E-2</v>
      </c>
      <c r="CB199" s="14"/>
      <c r="CC199" s="14">
        <v>0.105825586948661</v>
      </c>
      <c r="CD199" s="14">
        <v>0.10582875655938299</v>
      </c>
    </row>
    <row r="200" spans="2:82" x14ac:dyDescent="0.25">
      <c r="B200" t="s">
        <v>202</v>
      </c>
      <c r="C200" s="14">
        <v>9.6653430507249297E-2</v>
      </c>
      <c r="D200" s="14">
        <v>6.1397713914065698E-2</v>
      </c>
      <c r="E200" s="14">
        <v>0.13200570891234001</v>
      </c>
      <c r="F200" s="14"/>
      <c r="G200" s="14">
        <v>9.6599232805222701E-2</v>
      </c>
      <c r="H200" s="14">
        <v>0.104633650339231</v>
      </c>
      <c r="I200" s="14">
        <v>8.0781571192013096E-2</v>
      </c>
      <c r="J200" s="14"/>
      <c r="K200" s="14">
        <v>9.4836779412377906E-2</v>
      </c>
      <c r="L200" s="14">
        <v>0.101586415353351</v>
      </c>
      <c r="M200" s="14">
        <v>0.107057345372537</v>
      </c>
      <c r="N200" s="14">
        <v>8.7228154786751305E-2</v>
      </c>
      <c r="O200" s="14"/>
      <c r="P200" s="14">
        <v>6.8392402780534406E-2</v>
      </c>
      <c r="Q200" s="14">
        <v>9.6490611234447396E-2</v>
      </c>
      <c r="R200" s="14">
        <v>0.114865499626674</v>
      </c>
      <c r="S200" s="14">
        <v>8.6668817193283301E-2</v>
      </c>
      <c r="T200" s="14">
        <v>0.11317299470358801</v>
      </c>
      <c r="U200" s="14"/>
      <c r="V200" s="14">
        <v>8.4401156136533304E-2</v>
      </c>
      <c r="W200" s="14">
        <v>0.158141610361302</v>
      </c>
      <c r="X200" s="14">
        <v>6.9054459843419402E-2</v>
      </c>
      <c r="Y200" s="14"/>
      <c r="Z200" s="14">
        <v>0.100118198369073</v>
      </c>
      <c r="AA200" s="14">
        <v>9.3647227231531294E-2</v>
      </c>
      <c r="AB200" s="14"/>
      <c r="AC200" s="14">
        <v>5.5531603234224597E-2</v>
      </c>
      <c r="AD200" s="14">
        <v>9.5248621380235696E-2</v>
      </c>
      <c r="AE200" s="14">
        <v>0.118380349455454</v>
      </c>
      <c r="AF200" s="14">
        <v>8.0344058494729004E-2</v>
      </c>
      <c r="AG200" s="14"/>
      <c r="AH200" s="14">
        <v>7.3726355866887597E-2</v>
      </c>
      <c r="AI200" s="14">
        <v>0.11311502265041901</v>
      </c>
      <c r="AJ200" s="14">
        <v>8.3282226427962305E-2</v>
      </c>
      <c r="AK200" s="14">
        <v>8.4470370045942697E-2</v>
      </c>
      <c r="AL200" s="14"/>
      <c r="AM200" s="14">
        <v>5.9263890136744497E-2</v>
      </c>
      <c r="AN200" s="14">
        <v>9.0900566142428404E-2</v>
      </c>
      <c r="AO200" s="14">
        <v>6.4104313242641806E-2</v>
      </c>
      <c r="AP200" s="14">
        <v>0.122096170190435</v>
      </c>
      <c r="AQ200" s="14"/>
      <c r="AR200" s="14">
        <v>0.112008991010017</v>
      </c>
      <c r="AS200" s="14">
        <v>8.2988279338467794E-2</v>
      </c>
      <c r="AT200" s="14">
        <v>0.109641821826318</v>
      </c>
      <c r="AU200" s="14">
        <v>2.3469581942530401E-2</v>
      </c>
      <c r="AV200" s="14"/>
      <c r="AW200" s="14">
        <v>0.102822163010702</v>
      </c>
      <c r="AX200" s="14">
        <v>9.3007944288444999E-2</v>
      </c>
      <c r="AY200" s="14">
        <v>8.7750978141533403E-2</v>
      </c>
      <c r="AZ200" s="14">
        <v>0.15548366288302901</v>
      </c>
      <c r="BA200" s="14"/>
      <c r="BB200" s="14">
        <v>8.7685878420529204E-2</v>
      </c>
      <c r="BC200" s="14">
        <v>0.101751276935294</v>
      </c>
      <c r="BD200" s="14">
        <v>5.5822877024492998E-2</v>
      </c>
      <c r="BE200" s="14"/>
      <c r="BF200" s="14">
        <v>0.102384680559269</v>
      </c>
      <c r="BG200" s="14">
        <v>7.6131694025085794E-2</v>
      </c>
      <c r="BH200" s="14">
        <v>0.12119348614917901</v>
      </c>
      <c r="BI200" s="14"/>
      <c r="BJ200" s="14">
        <v>6.0071856554741197E-2</v>
      </c>
      <c r="BK200" s="14">
        <v>0.192299709164031</v>
      </c>
      <c r="BL200" s="14">
        <v>2.9938679477403401E-2</v>
      </c>
      <c r="BM200" s="14"/>
      <c r="BN200" s="14">
        <v>0</v>
      </c>
      <c r="BO200" s="14">
        <v>0</v>
      </c>
      <c r="BP200" s="14">
        <v>0</v>
      </c>
      <c r="BQ200" s="14">
        <v>0</v>
      </c>
      <c r="BR200" s="14">
        <v>0</v>
      </c>
      <c r="BS200" s="14">
        <v>0.395480150411744</v>
      </c>
      <c r="BT200" s="14">
        <v>0</v>
      </c>
      <c r="BU200" s="14">
        <v>0</v>
      </c>
      <c r="BV200" s="14"/>
      <c r="BW200" s="14">
        <v>9.0155090282777794E-2</v>
      </c>
      <c r="BX200" s="14">
        <v>0.101941315350996</v>
      </c>
      <c r="BY200" s="14"/>
      <c r="BZ200" s="14">
        <v>9.8626003510027205E-2</v>
      </c>
      <c r="CA200" s="14">
        <v>0.103199590164486</v>
      </c>
      <c r="CB200" s="14"/>
      <c r="CC200" s="14">
        <v>0.100311010793782</v>
      </c>
      <c r="CD200" s="14">
        <v>0.10051520330417001</v>
      </c>
    </row>
    <row r="201" spans="2:82" x14ac:dyDescent="0.25">
      <c r="B201" t="s">
        <v>203</v>
      </c>
      <c r="C201" s="14">
        <v>3.15675222851046E-2</v>
      </c>
      <c r="D201" s="14">
        <v>2.6189236366790099E-2</v>
      </c>
      <c r="E201" s="14">
        <v>3.6977345869968099E-2</v>
      </c>
      <c r="F201" s="14"/>
      <c r="G201" s="14">
        <v>2.4736121311437799E-2</v>
      </c>
      <c r="H201" s="14">
        <v>4.4466093420655398E-2</v>
      </c>
      <c r="I201" s="14">
        <v>1.94180140359318E-2</v>
      </c>
      <c r="J201" s="14"/>
      <c r="K201" s="14">
        <v>4.2325584716642599E-2</v>
      </c>
      <c r="L201" s="14">
        <v>3.3589820436101502E-2</v>
      </c>
      <c r="M201" s="14">
        <v>2.2776513012855101E-2</v>
      </c>
      <c r="N201" s="14">
        <v>9.6616103625765098E-3</v>
      </c>
      <c r="O201" s="14"/>
      <c r="P201" s="14">
        <v>6.4495950354146195E-2</v>
      </c>
      <c r="Q201" s="14">
        <v>2.48654199275875E-2</v>
      </c>
      <c r="R201" s="14">
        <v>1.97009410493941E-2</v>
      </c>
      <c r="S201" s="14">
        <v>3.8226052391406203E-2</v>
      </c>
      <c r="T201" s="14">
        <v>1.49458609848731E-2</v>
      </c>
      <c r="U201" s="14"/>
      <c r="V201" s="14">
        <v>3.2315879776777599E-2</v>
      </c>
      <c r="W201" s="14">
        <v>3.87492451124778E-2</v>
      </c>
      <c r="X201" s="14">
        <v>2.1331390444567701E-2</v>
      </c>
      <c r="Y201" s="14"/>
      <c r="Z201" s="14">
        <v>2.2617443933301999E-2</v>
      </c>
      <c r="AA201" s="14">
        <v>3.93330511551854E-2</v>
      </c>
      <c r="AB201" s="14"/>
      <c r="AC201" s="14">
        <v>2.1802051966735E-2</v>
      </c>
      <c r="AD201" s="14">
        <v>3.2542746865572902E-2</v>
      </c>
      <c r="AE201" s="14">
        <v>4.4738007550756201E-2</v>
      </c>
      <c r="AF201" s="14">
        <v>2.3911580287293101E-2</v>
      </c>
      <c r="AG201" s="14"/>
      <c r="AH201" s="14">
        <v>4.2384868137966797E-2</v>
      </c>
      <c r="AI201" s="14">
        <v>3.2085898076857203E-2</v>
      </c>
      <c r="AJ201" s="14">
        <v>2.8424985509007E-2</v>
      </c>
      <c r="AK201" s="14">
        <v>3.1757990406151397E-2</v>
      </c>
      <c r="AL201" s="14"/>
      <c r="AM201" s="14">
        <v>0.103960970363532</v>
      </c>
      <c r="AN201" s="14">
        <v>2.62306264731231E-2</v>
      </c>
      <c r="AO201" s="14">
        <v>2.8877542476258899E-2</v>
      </c>
      <c r="AP201" s="14">
        <v>1.1473911288574799E-2</v>
      </c>
      <c r="AQ201" s="14"/>
      <c r="AR201" s="14">
        <v>1.3921178428001E-2</v>
      </c>
      <c r="AS201" s="14">
        <v>2.27251000900997E-2</v>
      </c>
      <c r="AT201" s="14">
        <v>3.0603219817374901E-2</v>
      </c>
      <c r="AU201" s="14">
        <v>0.151167072058804</v>
      </c>
      <c r="AV201" s="14"/>
      <c r="AW201" s="14">
        <v>4.2985797800053703E-2</v>
      </c>
      <c r="AX201" s="14">
        <v>2.8377161335488701E-2</v>
      </c>
      <c r="AY201" s="14">
        <v>2.88028370976397E-2</v>
      </c>
      <c r="AZ201" s="14">
        <v>2.8012570501608599E-2</v>
      </c>
      <c r="BA201" s="14"/>
      <c r="BB201" s="14">
        <v>1.7647551239110298E-2</v>
      </c>
      <c r="BC201" s="14">
        <v>5.4721258634601398E-3</v>
      </c>
      <c r="BD201" s="14">
        <v>0.111914228544597</v>
      </c>
      <c r="BE201" s="14"/>
      <c r="BF201" s="14">
        <v>3.42268841728256E-2</v>
      </c>
      <c r="BG201" s="14">
        <v>3.69854186483832E-2</v>
      </c>
      <c r="BH201" s="14">
        <v>2.71578864933954E-2</v>
      </c>
      <c r="BI201" s="14"/>
      <c r="BJ201" s="14">
        <v>2.29764182862317E-2</v>
      </c>
      <c r="BK201" s="14">
        <v>1.3294370057478201E-2</v>
      </c>
      <c r="BL201" s="14">
        <v>0.138155573977612</v>
      </c>
      <c r="BM201" s="14"/>
      <c r="BN201" s="14">
        <v>0.222568168243338</v>
      </c>
      <c r="BO201" s="14">
        <v>0</v>
      </c>
      <c r="BP201" s="14">
        <v>0</v>
      </c>
      <c r="BQ201" s="14">
        <v>0</v>
      </c>
      <c r="BR201" s="14">
        <v>0</v>
      </c>
      <c r="BS201" s="14">
        <v>0</v>
      </c>
      <c r="BT201" s="14">
        <v>0</v>
      </c>
      <c r="BU201" s="14">
        <v>0</v>
      </c>
      <c r="BV201" s="14"/>
      <c r="BW201" s="14">
        <v>3.7916083567535099E-2</v>
      </c>
      <c r="BX201" s="14">
        <v>2.64015168398158E-2</v>
      </c>
      <c r="BY201" s="14"/>
      <c r="BZ201" s="14">
        <v>3.7391440506565801E-2</v>
      </c>
      <c r="CA201" s="14">
        <v>2.5101419458731799E-2</v>
      </c>
      <c r="CB201" s="14"/>
      <c r="CC201" s="14">
        <v>2.7030150722207599E-2</v>
      </c>
      <c r="CD201" s="14">
        <v>3.8594789302757601E-2</v>
      </c>
    </row>
    <row r="202" spans="2:82" x14ac:dyDescent="0.25">
      <c r="B202" t="s">
        <v>204</v>
      </c>
      <c r="C202" s="14">
        <v>7.8298530205233099E-2</v>
      </c>
      <c r="D202" s="14">
        <v>5.0140441654330903E-2</v>
      </c>
      <c r="E202" s="14">
        <v>0.10653484307092299</v>
      </c>
      <c r="F202" s="14"/>
      <c r="G202" s="14">
        <v>7.6723194271346606E-2</v>
      </c>
      <c r="H202" s="14">
        <v>6.8839715879199695E-2</v>
      </c>
      <c r="I202" s="14">
        <v>0.100394416100723</v>
      </c>
      <c r="J202" s="14"/>
      <c r="K202" s="14">
        <v>4.3457023692727997E-2</v>
      </c>
      <c r="L202" s="14">
        <v>6.4039208274839304E-2</v>
      </c>
      <c r="M202" s="14">
        <v>6.7954249910590001E-2</v>
      </c>
      <c r="N202" s="14">
        <v>0.160146600657184</v>
      </c>
      <c r="O202" s="14"/>
      <c r="P202" s="14">
        <v>7.8412985966649099E-2</v>
      </c>
      <c r="Q202" s="14">
        <v>7.7750165720974498E-2</v>
      </c>
      <c r="R202" s="14">
        <v>7.8152778928013006E-2</v>
      </c>
      <c r="S202" s="14">
        <v>7.7631055340049798E-2</v>
      </c>
      <c r="T202" s="14">
        <v>8.0097096548026103E-2</v>
      </c>
      <c r="U202" s="14"/>
      <c r="V202" s="14">
        <v>5.9188573136227197E-2</v>
      </c>
      <c r="W202" s="14">
        <v>8.7487695615246594E-2</v>
      </c>
      <c r="X202" s="14">
        <v>0.12977188347629301</v>
      </c>
      <c r="Y202" s="14"/>
      <c r="Z202" s="14">
        <v>7.7346802587390601E-2</v>
      </c>
      <c r="AA202" s="14">
        <v>7.9124295969766403E-2</v>
      </c>
      <c r="AB202" s="14"/>
      <c r="AC202" s="14">
        <v>0.121902004645968</v>
      </c>
      <c r="AD202" s="14">
        <v>0.106711853953777</v>
      </c>
      <c r="AE202" s="14">
        <v>5.5407263961894999E-2</v>
      </c>
      <c r="AF202" s="14">
        <v>6.6777952269063495E-2</v>
      </c>
      <c r="AG202" s="14"/>
      <c r="AH202" s="14">
        <v>0.141212611971821</v>
      </c>
      <c r="AI202" s="14">
        <v>8.89873748234003E-2</v>
      </c>
      <c r="AJ202" s="14">
        <v>5.4433540761330397E-2</v>
      </c>
      <c r="AK202" s="14">
        <v>4.51804893960948E-2</v>
      </c>
      <c r="AL202" s="14"/>
      <c r="AM202" s="14">
        <v>0.11566981785498499</v>
      </c>
      <c r="AN202" s="14">
        <v>6.05359712948099E-2</v>
      </c>
      <c r="AO202" s="14">
        <v>7.9652318034026698E-2</v>
      </c>
      <c r="AP202" s="14">
        <v>3.6675741637931997E-2</v>
      </c>
      <c r="AQ202" s="14"/>
      <c r="AR202" s="14">
        <v>8.5271767442250304E-2</v>
      </c>
      <c r="AS202" s="14">
        <v>5.1746096131808403E-2</v>
      </c>
      <c r="AT202" s="14">
        <v>3.0467069909632102E-2</v>
      </c>
      <c r="AU202" s="14">
        <v>6.38770755210121E-2</v>
      </c>
      <c r="AV202" s="14"/>
      <c r="AW202" s="14">
        <v>0.109301559826339</v>
      </c>
      <c r="AX202" s="14">
        <v>7.8561200148518098E-2</v>
      </c>
      <c r="AY202" s="14">
        <v>6.3032596004043207E-2</v>
      </c>
      <c r="AZ202" s="14">
        <v>5.4474167048607303E-2</v>
      </c>
      <c r="BA202" s="14"/>
      <c r="BB202" s="14">
        <v>7.5251473547317094E-2</v>
      </c>
      <c r="BC202" s="14">
        <v>3.1631536280784897E-2</v>
      </c>
      <c r="BD202" s="14">
        <v>9.2406292964832507E-2</v>
      </c>
      <c r="BE202" s="14"/>
      <c r="BF202" s="14">
        <v>6.5086061656969299E-2</v>
      </c>
      <c r="BG202" s="14">
        <v>9.2618929457028598E-2</v>
      </c>
      <c r="BH202" s="14">
        <v>6.6047042848316806E-2</v>
      </c>
      <c r="BI202" s="14"/>
      <c r="BJ202" s="14">
        <v>7.0892158258338306E-2</v>
      </c>
      <c r="BK202" s="14">
        <v>5.4849963793787003E-2</v>
      </c>
      <c r="BL202" s="14">
        <v>9.8569638116498298E-2</v>
      </c>
      <c r="BM202" s="14"/>
      <c r="BN202" s="14">
        <v>0.55204714156952905</v>
      </c>
      <c r="BO202" s="14">
        <v>0</v>
      </c>
      <c r="BP202" s="14">
        <v>0</v>
      </c>
      <c r="BQ202" s="14">
        <v>0</v>
      </c>
      <c r="BR202" s="14">
        <v>0</v>
      </c>
      <c r="BS202" s="14">
        <v>0</v>
      </c>
      <c r="BT202" s="14">
        <v>0</v>
      </c>
      <c r="BU202" s="14">
        <v>0</v>
      </c>
      <c r="BV202" s="14"/>
      <c r="BW202" s="14">
        <v>8.0164365445676206E-2</v>
      </c>
      <c r="BX202" s="14">
        <v>7.6780246836241101E-2</v>
      </c>
      <c r="BY202" s="14"/>
      <c r="BZ202" s="14">
        <v>7.5263947749807894E-2</v>
      </c>
      <c r="CA202" s="14">
        <v>7.2195202142658496E-2</v>
      </c>
      <c r="CB202" s="14"/>
      <c r="CC202" s="14">
        <v>7.2003121334688794E-2</v>
      </c>
      <c r="CD202" s="14">
        <v>7.6289663411290898E-2</v>
      </c>
    </row>
    <row r="203" spans="2:82" x14ac:dyDescent="0.25">
      <c r="B203" t="s">
        <v>205</v>
      </c>
      <c r="C203" s="14">
        <v>0.126104550571286</v>
      </c>
      <c r="D203" s="14">
        <v>0.107945795097703</v>
      </c>
      <c r="E203" s="14">
        <v>0.14438929136558201</v>
      </c>
      <c r="F203" s="14"/>
      <c r="G203" s="14">
        <v>0.111698707081112</v>
      </c>
      <c r="H203" s="14">
        <v>0.12393389874948101</v>
      </c>
      <c r="I203" s="14">
        <v>0.159298982433525</v>
      </c>
      <c r="J203" s="14"/>
      <c r="K203" s="14">
        <v>8.4406503752231701E-2</v>
      </c>
      <c r="L203" s="14">
        <v>0.106842789646554</v>
      </c>
      <c r="M203" s="14">
        <v>0.122709949461799</v>
      </c>
      <c r="N203" s="14">
        <v>0.215337589082222</v>
      </c>
      <c r="O203" s="14"/>
      <c r="P203" s="14">
        <v>0.11017816569168699</v>
      </c>
      <c r="Q203" s="14">
        <v>9.6813772020820504E-2</v>
      </c>
      <c r="R203" s="14">
        <v>0.124089160500791</v>
      </c>
      <c r="S203" s="14">
        <v>0.117585118311945</v>
      </c>
      <c r="T203" s="14">
        <v>0.18462108571163199</v>
      </c>
      <c r="U203" s="14"/>
      <c r="V203" s="14">
        <v>9.3170976684814305E-2</v>
      </c>
      <c r="W203" s="14">
        <v>0.114225007471601</v>
      </c>
      <c r="X203" s="14">
        <v>0.245022955807503</v>
      </c>
      <c r="Y203" s="14"/>
      <c r="Z203" s="14">
        <v>0.102554956006756</v>
      </c>
      <c r="AA203" s="14">
        <v>0.146537338897963</v>
      </c>
      <c r="AB203" s="14"/>
      <c r="AC203" s="14">
        <v>0.25529277334269501</v>
      </c>
      <c r="AD203" s="14">
        <v>0.17307708404241101</v>
      </c>
      <c r="AE203" s="14">
        <v>9.1788265320864607E-2</v>
      </c>
      <c r="AF203" s="14">
        <v>8.4708574545874799E-2</v>
      </c>
      <c r="AG203" s="14"/>
      <c r="AH203" s="14">
        <v>0.22684489952067599</v>
      </c>
      <c r="AI203" s="14">
        <v>0.12657279807114399</v>
      </c>
      <c r="AJ203" s="14">
        <v>8.6808383783457704E-2</v>
      </c>
      <c r="AK203" s="14">
        <v>9.0159679903615897E-2</v>
      </c>
      <c r="AL203" s="14"/>
      <c r="AM203" s="14">
        <v>0.163300229287554</v>
      </c>
      <c r="AN203" s="14">
        <v>9.1994244856782106E-2</v>
      </c>
      <c r="AO203" s="14">
        <v>7.3380592969691905E-2</v>
      </c>
      <c r="AP203" s="14">
        <v>9.2543144650549206E-2</v>
      </c>
      <c r="AQ203" s="14"/>
      <c r="AR203" s="14">
        <v>9.9750682440746294E-2</v>
      </c>
      <c r="AS203" s="14">
        <v>8.0894106218647399E-2</v>
      </c>
      <c r="AT203" s="14">
        <v>9.7949143590133098E-2</v>
      </c>
      <c r="AU203" s="14">
        <v>0.115576545498663</v>
      </c>
      <c r="AV203" s="14"/>
      <c r="AW203" s="14">
        <v>0.172606808975974</v>
      </c>
      <c r="AX203" s="14">
        <v>0.12442578828739401</v>
      </c>
      <c r="AY203" s="14">
        <v>0.10112759440394301</v>
      </c>
      <c r="AZ203" s="14">
        <v>0.118324834858269</v>
      </c>
      <c r="BA203" s="14"/>
      <c r="BB203" s="14">
        <v>8.6898386650201304E-2</v>
      </c>
      <c r="BC203" s="14">
        <v>0.14431307349547301</v>
      </c>
      <c r="BD203" s="14">
        <v>0.194300110029894</v>
      </c>
      <c r="BE203" s="14"/>
      <c r="BF203" s="14">
        <v>9.6956767634210003E-2</v>
      </c>
      <c r="BG203" s="14">
        <v>0.16560162364324801</v>
      </c>
      <c r="BH203" s="14">
        <v>0.108777127634309</v>
      </c>
      <c r="BI203" s="14"/>
      <c r="BJ203" s="14">
        <v>9.2125654326713505E-2</v>
      </c>
      <c r="BK203" s="14">
        <v>8.15340635138216E-2</v>
      </c>
      <c r="BL203" s="14">
        <v>0.12348671942575799</v>
      </c>
      <c r="BM203" s="14"/>
      <c r="BN203" s="14">
        <v>0</v>
      </c>
      <c r="BO203" s="14">
        <v>0</v>
      </c>
      <c r="BP203" s="14">
        <v>0</v>
      </c>
      <c r="BQ203" s="14">
        <v>0</v>
      </c>
      <c r="BR203" s="14">
        <v>0</v>
      </c>
      <c r="BS203" s="14">
        <v>0</v>
      </c>
      <c r="BT203" s="14">
        <v>0</v>
      </c>
      <c r="BU203" s="14">
        <v>0</v>
      </c>
      <c r="BV203" s="14"/>
      <c r="BW203" s="14">
        <v>0.128140629491139</v>
      </c>
      <c r="BX203" s="14">
        <v>0.12444773506316301</v>
      </c>
      <c r="BY203" s="14"/>
      <c r="BZ203" s="14">
        <v>0.11345138239225699</v>
      </c>
      <c r="CA203" s="14">
        <v>0.112869604639382</v>
      </c>
      <c r="CB203" s="14"/>
      <c r="CC203" s="14">
        <v>0.104726610212709</v>
      </c>
      <c r="CD203" s="14">
        <v>0.122373016577531</v>
      </c>
    </row>
    <row r="204" spans="2:82" x14ac:dyDescent="0.2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row>
    <row r="205" spans="2:82" x14ac:dyDescent="0.25">
      <c r="B205" s="6" t="s">
        <v>225</v>
      </c>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row>
    <row r="206" spans="2:82" x14ac:dyDescent="0.25">
      <c r="B206" s="24" t="s">
        <v>107</v>
      </c>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row>
    <row r="207" spans="2:82" x14ac:dyDescent="0.25">
      <c r="B207" t="s">
        <v>222</v>
      </c>
      <c r="C207" s="14">
        <v>0.36198053637294197</v>
      </c>
      <c r="D207" s="14">
        <v>0.419053696742332</v>
      </c>
      <c r="E207" s="14">
        <v>0.30493198666390797</v>
      </c>
      <c r="F207" s="14"/>
      <c r="G207" s="14">
        <v>0.29264857664319999</v>
      </c>
      <c r="H207" s="14">
        <v>0.39773207413240202</v>
      </c>
      <c r="I207" s="14">
        <v>0.42922533136843</v>
      </c>
      <c r="J207" s="14"/>
      <c r="K207" s="14">
        <v>0.32817490871094801</v>
      </c>
      <c r="L207" s="14">
        <v>0.38017509149119899</v>
      </c>
      <c r="M207" s="14">
        <v>0.38841684371067597</v>
      </c>
      <c r="N207" s="14">
        <v>0.37226503717468601</v>
      </c>
      <c r="O207" s="14"/>
      <c r="P207" s="14">
        <v>0.39264682663168998</v>
      </c>
      <c r="Q207" s="14">
        <v>0.39277963905504998</v>
      </c>
      <c r="R207" s="14">
        <v>0.31964029881816902</v>
      </c>
      <c r="S207" s="14">
        <v>0.38844190931279898</v>
      </c>
      <c r="T207" s="14">
        <v>0.31815784089098598</v>
      </c>
      <c r="U207" s="14"/>
      <c r="V207" s="14">
        <v>0.34732129498891301</v>
      </c>
      <c r="W207" s="14">
        <v>0.34247976960293097</v>
      </c>
      <c r="X207" s="14">
        <v>0.43040528296300001</v>
      </c>
      <c r="Y207" s="14"/>
      <c r="Z207" s="14">
        <v>0.32362917618638198</v>
      </c>
      <c r="AA207" s="14">
        <v>0.39525606570678401</v>
      </c>
      <c r="AB207" s="14"/>
      <c r="AC207" s="14">
        <v>0.52094660131874404</v>
      </c>
      <c r="AD207" s="14">
        <v>0.38314246255319701</v>
      </c>
      <c r="AE207" s="14">
        <v>0.34754415943720601</v>
      </c>
      <c r="AF207" s="14">
        <v>0.33637386110670803</v>
      </c>
      <c r="AG207" s="14"/>
      <c r="AH207" s="14">
        <v>0.406380958674321</v>
      </c>
      <c r="AI207" s="14">
        <v>0.37729642155244197</v>
      </c>
      <c r="AJ207" s="14">
        <v>0.34731751469109901</v>
      </c>
      <c r="AK207" s="14">
        <v>0.33750387131453002</v>
      </c>
      <c r="AL207" s="14"/>
      <c r="AM207" s="14">
        <v>0.41042721411852301</v>
      </c>
      <c r="AN207" s="14">
        <v>0.30321583161126098</v>
      </c>
      <c r="AO207" s="14">
        <v>0.390302099206081</v>
      </c>
      <c r="AP207" s="14">
        <v>0.33989564688523999</v>
      </c>
      <c r="AQ207" s="14"/>
      <c r="AR207" s="14">
        <v>0.362861803185141</v>
      </c>
      <c r="AS207" s="14">
        <v>0.34888607031937802</v>
      </c>
      <c r="AT207" s="14">
        <v>0.36103078165318098</v>
      </c>
      <c r="AU207" s="14">
        <v>0.40518870655970202</v>
      </c>
      <c r="AV207" s="14"/>
      <c r="AW207" s="14">
        <v>0.42209565068159399</v>
      </c>
      <c r="AX207" s="14">
        <v>0.35201657935507102</v>
      </c>
      <c r="AY207" s="14">
        <v>0.34622668382481597</v>
      </c>
      <c r="AZ207" s="14">
        <v>0.30228184514848699</v>
      </c>
      <c r="BA207" s="14"/>
      <c r="BB207" s="14">
        <v>0.40792360591063498</v>
      </c>
      <c r="BC207" s="14">
        <v>0.33248677904880303</v>
      </c>
      <c r="BD207" s="14">
        <v>0.39002530468392799</v>
      </c>
      <c r="BE207" s="14"/>
      <c r="BF207" s="14">
        <v>0.31796852057286901</v>
      </c>
      <c r="BG207" s="14">
        <v>0.40443919622685898</v>
      </c>
      <c r="BH207" s="14">
        <v>0.40481474419479402</v>
      </c>
      <c r="BI207" s="14"/>
      <c r="BJ207" s="14">
        <v>0.42716954087771197</v>
      </c>
      <c r="BK207" s="14">
        <v>0.23605620642300801</v>
      </c>
      <c r="BL207" s="14">
        <v>0.38419703117304599</v>
      </c>
      <c r="BM207" s="14"/>
      <c r="BN207" s="14">
        <v>0.33894894451735402</v>
      </c>
      <c r="BO207" s="14">
        <v>0.42395074899597202</v>
      </c>
      <c r="BP207" s="14">
        <v>0.42490903327412899</v>
      </c>
      <c r="BQ207" s="14">
        <v>0.30934999226325099</v>
      </c>
      <c r="BR207" s="14">
        <v>0.44144581466175697</v>
      </c>
      <c r="BS207" s="14">
        <v>0.245497655708735</v>
      </c>
      <c r="BT207" s="14">
        <v>0.44341177323393599</v>
      </c>
      <c r="BU207" s="14">
        <v>0.38888404223399597</v>
      </c>
      <c r="BV207" s="14"/>
      <c r="BW207" s="14">
        <v>0.53877932895985803</v>
      </c>
      <c r="BX207" s="14">
        <v>0.21811431462721201</v>
      </c>
      <c r="BY207" s="14"/>
      <c r="BZ207" s="14">
        <v>0.433829463981656</v>
      </c>
      <c r="CA207" s="14">
        <v>0.262046513240976</v>
      </c>
      <c r="CB207" s="14"/>
      <c r="CC207" s="14">
        <v>0.41535147418308299</v>
      </c>
      <c r="CD207" s="14">
        <v>0.314630526309988</v>
      </c>
    </row>
    <row r="208" spans="2:82" x14ac:dyDescent="0.25">
      <c r="B208" t="s">
        <v>223</v>
      </c>
      <c r="C208" s="14">
        <v>0.61802591873113599</v>
      </c>
      <c r="D208" s="14">
        <v>0.56596934867480997</v>
      </c>
      <c r="E208" s="14">
        <v>0.67003790350926296</v>
      </c>
      <c r="F208" s="14"/>
      <c r="G208" s="14">
        <v>0.67508129633543801</v>
      </c>
      <c r="H208" s="14">
        <v>0.58697332707948102</v>
      </c>
      <c r="I208" s="14">
        <v>0.56595533986096402</v>
      </c>
      <c r="J208" s="14"/>
      <c r="K208" s="14">
        <v>0.65725101522956098</v>
      </c>
      <c r="L208" s="14">
        <v>0.60382378540932902</v>
      </c>
      <c r="M208" s="14">
        <v>0.60201722802877899</v>
      </c>
      <c r="N208" s="14">
        <v>0.58518194381312105</v>
      </c>
      <c r="O208" s="14"/>
      <c r="P208" s="14">
        <v>0.57872334644355305</v>
      </c>
      <c r="Q208" s="14">
        <v>0.58522498567285097</v>
      </c>
      <c r="R208" s="14">
        <v>0.65864942084590095</v>
      </c>
      <c r="S208" s="14">
        <v>0.596683656852527</v>
      </c>
      <c r="T208" s="14">
        <v>0.664144183614364</v>
      </c>
      <c r="U208" s="14"/>
      <c r="V208" s="14">
        <v>0.641192388212797</v>
      </c>
      <c r="W208" s="14">
        <v>0.62581050799777405</v>
      </c>
      <c r="X208" s="14">
        <v>0.53499843657607005</v>
      </c>
      <c r="Y208" s="14"/>
      <c r="Z208" s="14">
        <v>0.65490978754427798</v>
      </c>
      <c r="AA208" s="14">
        <v>0.58602365720333205</v>
      </c>
      <c r="AB208" s="14"/>
      <c r="AC208" s="14">
        <v>0.43440033934592398</v>
      </c>
      <c r="AD208" s="14">
        <v>0.582885335297331</v>
      </c>
      <c r="AE208" s="14">
        <v>0.63991522675666102</v>
      </c>
      <c r="AF208" s="14">
        <v>0.65476916262548601</v>
      </c>
      <c r="AG208" s="14"/>
      <c r="AH208" s="14">
        <v>0.55639234682791305</v>
      </c>
      <c r="AI208" s="14">
        <v>0.60168305312916004</v>
      </c>
      <c r="AJ208" s="14">
        <v>0.64141706175400903</v>
      </c>
      <c r="AK208" s="14">
        <v>0.64867964293568603</v>
      </c>
      <c r="AL208" s="14"/>
      <c r="AM208" s="14">
        <v>0.58083442929388096</v>
      </c>
      <c r="AN208" s="14">
        <v>0.66626023040217697</v>
      </c>
      <c r="AO208" s="14">
        <v>0.59698844442503096</v>
      </c>
      <c r="AP208" s="14">
        <v>0.64741668725118495</v>
      </c>
      <c r="AQ208" s="14"/>
      <c r="AR208" s="14">
        <v>0.61791388446365902</v>
      </c>
      <c r="AS208" s="14">
        <v>0.63824998538506295</v>
      </c>
      <c r="AT208" s="14">
        <v>0.62078461950175601</v>
      </c>
      <c r="AU208" s="14">
        <v>0.59481129344029804</v>
      </c>
      <c r="AV208" s="14"/>
      <c r="AW208" s="14">
        <v>0.54926185485909595</v>
      </c>
      <c r="AX208" s="14">
        <v>0.62868447032844599</v>
      </c>
      <c r="AY208" s="14">
        <v>0.63794188132562601</v>
      </c>
      <c r="AZ208" s="14">
        <v>0.67952360623256702</v>
      </c>
      <c r="BA208" s="14"/>
      <c r="BB208" s="14">
        <v>0.58923652896485201</v>
      </c>
      <c r="BC208" s="14">
        <v>0.65692499928916903</v>
      </c>
      <c r="BD208" s="14">
        <v>0.59139711708961695</v>
      </c>
      <c r="BE208" s="14"/>
      <c r="BF208" s="14">
        <v>0.67008083526082496</v>
      </c>
      <c r="BG208" s="14">
        <v>0.57502891993201</v>
      </c>
      <c r="BH208" s="14">
        <v>0.57520310205352299</v>
      </c>
      <c r="BI208" s="14"/>
      <c r="BJ208" s="14">
        <v>0.56084757159305798</v>
      </c>
      <c r="BK208" s="14">
        <v>0.75062165405886405</v>
      </c>
      <c r="BL208" s="14">
        <v>0.59106896326173397</v>
      </c>
      <c r="BM208" s="14"/>
      <c r="BN208" s="14">
        <v>0.65045113527736498</v>
      </c>
      <c r="BO208" s="14">
        <v>0.55676227021673197</v>
      </c>
      <c r="BP208" s="14">
        <v>0.56714918440099205</v>
      </c>
      <c r="BQ208" s="14">
        <v>0.61652642830139803</v>
      </c>
      <c r="BR208" s="14">
        <v>0.55855418533824297</v>
      </c>
      <c r="BS208" s="14">
        <v>0.73388935085387597</v>
      </c>
      <c r="BT208" s="14">
        <v>0.54740837693408495</v>
      </c>
      <c r="BU208" s="14">
        <v>0.60537378835121902</v>
      </c>
      <c r="BV208" s="14"/>
      <c r="BW208" s="14">
        <v>0.44677254504672198</v>
      </c>
      <c r="BX208" s="14">
        <v>0.75737967490045</v>
      </c>
      <c r="BY208" s="14"/>
      <c r="BZ208" s="14">
        <v>0.54663449938577702</v>
      </c>
      <c r="CA208" s="14">
        <v>0.72401352130774999</v>
      </c>
      <c r="CB208" s="14"/>
      <c r="CC208" s="14">
        <v>0.56266208303056897</v>
      </c>
      <c r="CD208" s="14">
        <v>0.67300253510274199</v>
      </c>
    </row>
    <row r="209" spans="2:82" x14ac:dyDescent="0.25">
      <c r="B209" t="s">
        <v>131</v>
      </c>
      <c r="C209" s="14">
        <v>1.9993544895921998E-2</v>
      </c>
      <c r="D209" s="14">
        <v>1.49769545828577E-2</v>
      </c>
      <c r="E209" s="14">
        <v>2.5030109826829201E-2</v>
      </c>
      <c r="F209" s="14"/>
      <c r="G209" s="14">
        <v>3.2270127021362401E-2</v>
      </c>
      <c r="H209" s="14">
        <v>1.52945987881176E-2</v>
      </c>
      <c r="I209" s="14">
        <v>4.8193287706060697E-3</v>
      </c>
      <c r="J209" s="14"/>
      <c r="K209" s="14">
        <v>1.45740760594911E-2</v>
      </c>
      <c r="L209" s="14">
        <v>1.6001123099471999E-2</v>
      </c>
      <c r="M209" s="14">
        <v>9.5659282605447295E-3</v>
      </c>
      <c r="N209" s="14">
        <v>4.2553019012192703E-2</v>
      </c>
      <c r="O209" s="14"/>
      <c r="P209" s="14">
        <v>2.8629826924757601E-2</v>
      </c>
      <c r="Q209" s="14">
        <v>2.1995375272098699E-2</v>
      </c>
      <c r="R209" s="14">
        <v>2.1710280335929599E-2</v>
      </c>
      <c r="S209" s="14">
        <v>1.48744338346736E-2</v>
      </c>
      <c r="T209" s="14">
        <v>1.76979754946501E-2</v>
      </c>
      <c r="U209" s="14"/>
      <c r="V209" s="14">
        <v>1.14863167982903E-2</v>
      </c>
      <c r="W209" s="14">
        <v>3.1709722399295398E-2</v>
      </c>
      <c r="X209" s="14">
        <v>3.4596280460929801E-2</v>
      </c>
      <c r="Y209" s="14"/>
      <c r="Z209" s="14">
        <v>2.1461036269340199E-2</v>
      </c>
      <c r="AA209" s="14">
        <v>1.87202770898834E-2</v>
      </c>
      <c r="AB209" s="14"/>
      <c r="AC209" s="14">
        <v>4.4653059335331001E-2</v>
      </c>
      <c r="AD209" s="14">
        <v>3.3972202149472497E-2</v>
      </c>
      <c r="AE209" s="14">
        <v>1.2540613806132601E-2</v>
      </c>
      <c r="AF209" s="14">
        <v>8.8569762678053394E-3</v>
      </c>
      <c r="AG209" s="14"/>
      <c r="AH209" s="14">
        <v>3.72266944977655E-2</v>
      </c>
      <c r="AI209" s="14">
        <v>2.1020525318398198E-2</v>
      </c>
      <c r="AJ209" s="14">
        <v>1.12654235548925E-2</v>
      </c>
      <c r="AK209" s="14">
        <v>1.38164857497842E-2</v>
      </c>
      <c r="AL209" s="14"/>
      <c r="AM209" s="14">
        <v>8.7383565875960908E-3</v>
      </c>
      <c r="AN209" s="14">
        <v>3.0523937986562201E-2</v>
      </c>
      <c r="AO209" s="14">
        <v>1.2709456368888299E-2</v>
      </c>
      <c r="AP209" s="14">
        <v>1.26876658635747E-2</v>
      </c>
      <c r="AQ209" s="14"/>
      <c r="AR209" s="14">
        <v>1.9224312351199899E-2</v>
      </c>
      <c r="AS209" s="14">
        <v>1.2863944295560001E-2</v>
      </c>
      <c r="AT209" s="14">
        <v>1.81845988450633E-2</v>
      </c>
      <c r="AU209" s="14">
        <v>0</v>
      </c>
      <c r="AV209" s="14"/>
      <c r="AW209" s="14">
        <v>2.8642494459310001E-2</v>
      </c>
      <c r="AX209" s="14">
        <v>1.9298950316482599E-2</v>
      </c>
      <c r="AY209" s="14">
        <v>1.5831434849557902E-2</v>
      </c>
      <c r="AZ209" s="14">
        <v>1.8194548618945702E-2</v>
      </c>
      <c r="BA209" s="14"/>
      <c r="BB209" s="14">
        <v>2.8398651245132899E-3</v>
      </c>
      <c r="BC209" s="14">
        <v>1.0588221662028E-2</v>
      </c>
      <c r="BD209" s="14">
        <v>1.85775782264548E-2</v>
      </c>
      <c r="BE209" s="14"/>
      <c r="BF209" s="14">
        <v>1.19506441663066E-2</v>
      </c>
      <c r="BG209" s="14">
        <v>2.05318838411312E-2</v>
      </c>
      <c r="BH209" s="14">
        <v>1.99821537516831E-2</v>
      </c>
      <c r="BI209" s="14"/>
      <c r="BJ209" s="14">
        <v>1.1982887529229999E-2</v>
      </c>
      <c r="BK209" s="14">
        <v>1.3322139518128599E-2</v>
      </c>
      <c r="BL209" s="14">
        <v>2.4734005565219899E-2</v>
      </c>
      <c r="BM209" s="14"/>
      <c r="BN209" s="14">
        <v>1.0599920205280699E-2</v>
      </c>
      <c r="BO209" s="14">
        <v>1.9286980787296099E-2</v>
      </c>
      <c r="BP209" s="14">
        <v>7.9417823248785907E-3</v>
      </c>
      <c r="BQ209" s="14">
        <v>7.4123579435350903E-2</v>
      </c>
      <c r="BR209" s="14">
        <v>0</v>
      </c>
      <c r="BS209" s="14">
        <v>2.0612993437389301E-2</v>
      </c>
      <c r="BT209" s="14">
        <v>9.1798498319796695E-3</v>
      </c>
      <c r="BU209" s="14">
        <v>5.7421694147857701E-3</v>
      </c>
      <c r="BV209" s="14"/>
      <c r="BW209" s="14">
        <v>1.44481259934195E-2</v>
      </c>
      <c r="BX209" s="14">
        <v>2.4506010472338101E-2</v>
      </c>
      <c r="BY209" s="14"/>
      <c r="BZ209" s="14">
        <v>1.9536036632566998E-2</v>
      </c>
      <c r="CA209" s="14">
        <v>1.39399654512736E-2</v>
      </c>
      <c r="CB209" s="14"/>
      <c r="CC209" s="14">
        <v>2.1986442786348599E-2</v>
      </c>
      <c r="CD209" s="14">
        <v>1.2366938587269999E-2</v>
      </c>
    </row>
    <row r="210" spans="2:82" x14ac:dyDescent="0.2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row>
    <row r="211" spans="2:82" x14ac:dyDescent="0.25">
      <c r="B211" s="6" t="s">
        <v>226</v>
      </c>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row>
    <row r="212" spans="2:82" x14ac:dyDescent="0.25">
      <c r="B212" s="24" t="s">
        <v>107</v>
      </c>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row>
    <row r="213" spans="2:82" x14ac:dyDescent="0.25">
      <c r="B213" t="s">
        <v>222</v>
      </c>
      <c r="C213" s="14">
        <v>0.62537216405029605</v>
      </c>
      <c r="D213" s="14">
        <v>0.61904350367971805</v>
      </c>
      <c r="E213" s="14">
        <v>0.63132655012774797</v>
      </c>
      <c r="F213" s="14"/>
      <c r="G213" s="14">
        <v>0.63319362721024897</v>
      </c>
      <c r="H213" s="14">
        <v>0.63744216918216901</v>
      </c>
      <c r="I213" s="14">
        <v>0.58553949879591605</v>
      </c>
      <c r="J213" s="14"/>
      <c r="K213" s="14">
        <v>0.64524781213396298</v>
      </c>
      <c r="L213" s="14">
        <v>0.63638154538092095</v>
      </c>
      <c r="M213" s="14">
        <v>0.59192396846628004</v>
      </c>
      <c r="N213" s="14">
        <v>0.60324883821795805</v>
      </c>
      <c r="O213" s="14"/>
      <c r="P213" s="14">
        <v>0.63979623586182499</v>
      </c>
      <c r="Q213" s="14">
        <v>0.65444386914563901</v>
      </c>
      <c r="R213" s="14">
        <v>0.59601351019572901</v>
      </c>
      <c r="S213" s="14">
        <v>0.66256651742232697</v>
      </c>
      <c r="T213" s="14">
        <v>0.56006352976928198</v>
      </c>
      <c r="U213" s="14"/>
      <c r="V213" s="14">
        <v>0.60675058296532902</v>
      </c>
      <c r="W213" s="14">
        <v>0.61916235343947601</v>
      </c>
      <c r="X213" s="14">
        <v>0.69205914154242398</v>
      </c>
      <c r="Y213" s="14"/>
      <c r="Z213" s="14">
        <v>0.60923070468823604</v>
      </c>
      <c r="AA213" s="14">
        <v>0.639377289341303</v>
      </c>
      <c r="AB213" s="14"/>
      <c r="AC213" s="14">
        <v>0.53479573779842005</v>
      </c>
      <c r="AD213" s="14">
        <v>0.651447730232938</v>
      </c>
      <c r="AE213" s="14">
        <v>0.61574529340418604</v>
      </c>
      <c r="AF213" s="14">
        <v>0.62467112648121503</v>
      </c>
      <c r="AG213" s="14"/>
      <c r="AH213" s="14">
        <v>0.61525680250443504</v>
      </c>
      <c r="AI213" s="14">
        <v>0.63798908985013103</v>
      </c>
      <c r="AJ213" s="14">
        <v>0.64321931754233397</v>
      </c>
      <c r="AK213" s="14">
        <v>0.59270421038290999</v>
      </c>
      <c r="AL213" s="14"/>
      <c r="AM213" s="14">
        <v>0.67040716599783901</v>
      </c>
      <c r="AN213" s="14">
        <v>0.62214853480836096</v>
      </c>
      <c r="AO213" s="14">
        <v>0.64171021573395504</v>
      </c>
      <c r="AP213" s="14">
        <v>0.59468886658572195</v>
      </c>
      <c r="AQ213" s="14"/>
      <c r="AR213" s="14">
        <v>0.62580700372641496</v>
      </c>
      <c r="AS213" s="14">
        <v>0.63341889524180195</v>
      </c>
      <c r="AT213" s="14">
        <v>0.65168179268479098</v>
      </c>
      <c r="AU213" s="14">
        <v>0.64221201181610299</v>
      </c>
      <c r="AV213" s="14"/>
      <c r="AW213" s="14">
        <v>0.61755927927437004</v>
      </c>
      <c r="AX213" s="14">
        <v>0.64061280036287105</v>
      </c>
      <c r="AY213" s="14">
        <v>0.63312051366872302</v>
      </c>
      <c r="AZ213" s="14">
        <v>0.49771491053549699</v>
      </c>
      <c r="BA213" s="14"/>
      <c r="BB213" s="14">
        <v>0.66772823945839299</v>
      </c>
      <c r="BC213" s="14">
        <v>0.54449472294007095</v>
      </c>
      <c r="BD213" s="14">
        <v>0.71278654446145395</v>
      </c>
      <c r="BE213" s="14"/>
      <c r="BF213" s="14">
        <v>0.59021733849124003</v>
      </c>
      <c r="BG213" s="14">
        <v>0.64556228993291898</v>
      </c>
      <c r="BH213" s="14">
        <v>0.68628356928787604</v>
      </c>
      <c r="BI213" s="14"/>
      <c r="BJ213" s="14">
        <v>0.63883052954861796</v>
      </c>
      <c r="BK213" s="14">
        <v>0.58346284453163999</v>
      </c>
      <c r="BL213" s="14">
        <v>0.69825444539574499</v>
      </c>
      <c r="BM213" s="14"/>
      <c r="BN213" s="14">
        <v>0.66265817014547301</v>
      </c>
      <c r="BO213" s="14">
        <v>0.57229890518553606</v>
      </c>
      <c r="BP213" s="14">
        <v>0.638635219344591</v>
      </c>
      <c r="BQ213" s="14">
        <v>0.66694393435257704</v>
      </c>
      <c r="BR213" s="14">
        <v>0.65987925037119899</v>
      </c>
      <c r="BS213" s="14">
        <v>0.62243042333502197</v>
      </c>
      <c r="BT213" s="14">
        <v>0.63029462623497801</v>
      </c>
      <c r="BU213" s="14">
        <v>0.658850982628711</v>
      </c>
      <c r="BV213" s="14"/>
      <c r="BW213" s="14">
        <v>0.84870945403673403</v>
      </c>
      <c r="BX213" s="14">
        <v>0.44363623918823403</v>
      </c>
      <c r="BY213" s="14"/>
      <c r="BZ213" s="14">
        <v>0.71964056215647898</v>
      </c>
      <c r="CA213" s="14">
        <v>0.49842650894361201</v>
      </c>
      <c r="CB213" s="14"/>
      <c r="CC213" s="14">
        <v>0.67268047866522895</v>
      </c>
      <c r="CD213" s="14">
        <v>0.591080127095161</v>
      </c>
    </row>
    <row r="214" spans="2:82" x14ac:dyDescent="0.25">
      <c r="B214" t="s">
        <v>223</v>
      </c>
      <c r="C214" s="14">
        <v>0.35215205795805299</v>
      </c>
      <c r="D214" s="14">
        <v>0.35996556481446501</v>
      </c>
      <c r="E214" s="14">
        <v>0.344690370848034</v>
      </c>
      <c r="F214" s="14"/>
      <c r="G214" s="14">
        <v>0.34073205044704402</v>
      </c>
      <c r="H214" s="14">
        <v>0.34337464300250098</v>
      </c>
      <c r="I214" s="14">
        <v>0.39259739644734198</v>
      </c>
      <c r="J214" s="14"/>
      <c r="K214" s="14">
        <v>0.34152413968537998</v>
      </c>
      <c r="L214" s="14">
        <v>0.351238741585083</v>
      </c>
      <c r="M214" s="14">
        <v>0.38555067931607301</v>
      </c>
      <c r="N214" s="14">
        <v>0.34723888423460603</v>
      </c>
      <c r="O214" s="14"/>
      <c r="P214" s="14">
        <v>0.32434899471057199</v>
      </c>
      <c r="Q214" s="14">
        <v>0.323797177172434</v>
      </c>
      <c r="R214" s="14">
        <v>0.37587641030806102</v>
      </c>
      <c r="S214" s="14">
        <v>0.32756723101161</v>
      </c>
      <c r="T214" s="14">
        <v>0.41317706344098598</v>
      </c>
      <c r="U214" s="14"/>
      <c r="V214" s="14">
        <v>0.377669915639543</v>
      </c>
      <c r="W214" s="14">
        <v>0.36377484920615999</v>
      </c>
      <c r="X214" s="14">
        <v>0.257374886598282</v>
      </c>
      <c r="Y214" s="14"/>
      <c r="Z214" s="14">
        <v>0.36919066164532699</v>
      </c>
      <c r="AA214" s="14">
        <v>0.33736852605604001</v>
      </c>
      <c r="AB214" s="14"/>
      <c r="AC214" s="14">
        <v>0.375859378555362</v>
      </c>
      <c r="AD214" s="14">
        <v>0.31993574253486301</v>
      </c>
      <c r="AE214" s="14">
        <v>0.36997409393147301</v>
      </c>
      <c r="AF214" s="14">
        <v>0.36482266916970202</v>
      </c>
      <c r="AG214" s="14"/>
      <c r="AH214" s="14">
        <v>0.366187003009524</v>
      </c>
      <c r="AI214" s="14">
        <v>0.33421407620814803</v>
      </c>
      <c r="AJ214" s="14">
        <v>0.34721421081426201</v>
      </c>
      <c r="AK214" s="14">
        <v>0.39317667907722398</v>
      </c>
      <c r="AL214" s="14"/>
      <c r="AM214" s="14">
        <v>0.31180152469655298</v>
      </c>
      <c r="AN214" s="14">
        <v>0.33901951666242303</v>
      </c>
      <c r="AO214" s="14">
        <v>0.34577783727434902</v>
      </c>
      <c r="AP214" s="14">
        <v>0.39005898134790301</v>
      </c>
      <c r="AQ214" s="14"/>
      <c r="AR214" s="14">
        <v>0.35707557887335001</v>
      </c>
      <c r="AS214" s="14">
        <v>0.351741952674333</v>
      </c>
      <c r="AT214" s="14">
        <v>0.336467615362883</v>
      </c>
      <c r="AU214" s="14">
        <v>0.33467927472987802</v>
      </c>
      <c r="AV214" s="14"/>
      <c r="AW214" s="14">
        <v>0.35847712061838599</v>
      </c>
      <c r="AX214" s="14">
        <v>0.33377272750125597</v>
      </c>
      <c r="AY214" s="14">
        <v>0.35105725750092798</v>
      </c>
      <c r="AZ214" s="14">
        <v>0.46556061447024499</v>
      </c>
      <c r="BA214" s="14"/>
      <c r="BB214" s="14">
        <v>0.32356866130209699</v>
      </c>
      <c r="BC214" s="14">
        <v>0.42355761106422002</v>
      </c>
      <c r="BD214" s="14">
        <v>0.25936710392287599</v>
      </c>
      <c r="BE214" s="14"/>
      <c r="BF214" s="14">
        <v>0.39767564887706203</v>
      </c>
      <c r="BG214" s="14">
        <v>0.32375446562391202</v>
      </c>
      <c r="BH214" s="14">
        <v>0.29407315459158401</v>
      </c>
      <c r="BI214" s="14"/>
      <c r="BJ214" s="14">
        <v>0.34327791026976701</v>
      </c>
      <c r="BK214" s="14">
        <v>0.40323345187635901</v>
      </c>
      <c r="BL214" s="14">
        <v>0.277009402881912</v>
      </c>
      <c r="BM214" s="14"/>
      <c r="BN214" s="14">
        <v>0.330421430588135</v>
      </c>
      <c r="BO214" s="14">
        <v>0.39688153632380302</v>
      </c>
      <c r="BP214" s="14">
        <v>0.35359888635714298</v>
      </c>
      <c r="BQ214" s="14">
        <v>0.30814832669378101</v>
      </c>
      <c r="BR214" s="14">
        <v>0.32729993812173203</v>
      </c>
      <c r="BS214" s="14">
        <v>0.35508749290087299</v>
      </c>
      <c r="BT214" s="14">
        <v>0.35157195668854901</v>
      </c>
      <c r="BU214" s="14">
        <v>0.31728062676608798</v>
      </c>
      <c r="BV214" s="14"/>
      <c r="BW214" s="14">
        <v>0.144602723059543</v>
      </c>
      <c r="BX214" s="14">
        <v>0.52104087332147497</v>
      </c>
      <c r="BY214" s="14"/>
      <c r="BZ214" s="14">
        <v>0.26443097865752602</v>
      </c>
      <c r="CA214" s="14">
        <v>0.47929874508009401</v>
      </c>
      <c r="CB214" s="14"/>
      <c r="CC214" s="14">
        <v>0.30333456580856299</v>
      </c>
      <c r="CD214" s="14">
        <v>0.39652612787324598</v>
      </c>
    </row>
    <row r="215" spans="2:82" x14ac:dyDescent="0.25">
      <c r="B215" t="s">
        <v>131</v>
      </c>
      <c r="C215" s="14">
        <v>2.2475777991650601E-2</v>
      </c>
      <c r="D215" s="14">
        <v>2.0990931505816601E-2</v>
      </c>
      <c r="E215" s="14">
        <v>2.3983079024218101E-2</v>
      </c>
      <c r="F215" s="14"/>
      <c r="G215" s="14">
        <v>2.6074322342707099E-2</v>
      </c>
      <c r="H215" s="14">
        <v>1.9183187815329801E-2</v>
      </c>
      <c r="I215" s="14">
        <v>2.1863104756742201E-2</v>
      </c>
      <c r="J215" s="14"/>
      <c r="K215" s="14">
        <v>1.32280481806566E-2</v>
      </c>
      <c r="L215" s="14">
        <v>1.2379713033995999E-2</v>
      </c>
      <c r="M215" s="14">
        <v>2.2525352217647E-2</v>
      </c>
      <c r="N215" s="14">
        <v>4.9512277547436097E-2</v>
      </c>
      <c r="O215" s="14"/>
      <c r="P215" s="14">
        <v>3.5854769427603697E-2</v>
      </c>
      <c r="Q215" s="14">
        <v>2.17589536819272E-2</v>
      </c>
      <c r="R215" s="14">
        <v>2.8110079496210302E-2</v>
      </c>
      <c r="S215" s="14">
        <v>9.8662515660634699E-3</v>
      </c>
      <c r="T215" s="14">
        <v>2.6759406789732099E-2</v>
      </c>
      <c r="U215" s="14"/>
      <c r="V215" s="14">
        <v>1.55795013951279E-2</v>
      </c>
      <c r="W215" s="14">
        <v>1.7062797354363699E-2</v>
      </c>
      <c r="X215" s="14">
        <v>5.05659718592937E-2</v>
      </c>
      <c r="Y215" s="14"/>
      <c r="Z215" s="14">
        <v>2.1578633666437599E-2</v>
      </c>
      <c r="AA215" s="14">
        <v>2.3254184602657199E-2</v>
      </c>
      <c r="AB215" s="14"/>
      <c r="AC215" s="14">
        <v>8.9344883646217899E-2</v>
      </c>
      <c r="AD215" s="14">
        <v>2.8616527232199498E-2</v>
      </c>
      <c r="AE215" s="14">
        <v>1.4280612664341099E-2</v>
      </c>
      <c r="AF215" s="14">
        <v>1.0506204349083E-2</v>
      </c>
      <c r="AG215" s="14"/>
      <c r="AH215" s="14">
        <v>1.8556194486041001E-2</v>
      </c>
      <c r="AI215" s="14">
        <v>2.77968339417211E-2</v>
      </c>
      <c r="AJ215" s="14">
        <v>9.5664716434035093E-3</v>
      </c>
      <c r="AK215" s="14">
        <v>1.4119110539866E-2</v>
      </c>
      <c r="AL215" s="14"/>
      <c r="AM215" s="14">
        <v>1.7791309305607399E-2</v>
      </c>
      <c r="AN215" s="14">
        <v>3.8831948529216197E-2</v>
      </c>
      <c r="AO215" s="14">
        <v>1.25119469916961E-2</v>
      </c>
      <c r="AP215" s="14">
        <v>1.5252152066375001E-2</v>
      </c>
      <c r="AQ215" s="14"/>
      <c r="AR215" s="14">
        <v>1.7117417400235001E-2</v>
      </c>
      <c r="AS215" s="14">
        <v>1.4839152083864699E-2</v>
      </c>
      <c r="AT215" s="14">
        <v>1.18505919523263E-2</v>
      </c>
      <c r="AU215" s="14">
        <v>2.3108713454018898E-2</v>
      </c>
      <c r="AV215" s="14"/>
      <c r="AW215" s="14">
        <v>2.3963600107243899E-2</v>
      </c>
      <c r="AX215" s="14">
        <v>2.5614472135872701E-2</v>
      </c>
      <c r="AY215" s="14">
        <v>1.58222288303487E-2</v>
      </c>
      <c r="AZ215" s="14">
        <v>3.6724474994258197E-2</v>
      </c>
      <c r="BA215" s="14"/>
      <c r="BB215" s="14">
        <v>8.70309923950989E-3</v>
      </c>
      <c r="BC215" s="14">
        <v>3.1947665995709203E-2</v>
      </c>
      <c r="BD215" s="14">
        <v>2.7846351615670398E-2</v>
      </c>
      <c r="BE215" s="14"/>
      <c r="BF215" s="14">
        <v>1.21070126316986E-2</v>
      </c>
      <c r="BG215" s="14">
        <v>3.06832444431695E-2</v>
      </c>
      <c r="BH215" s="14">
        <v>1.9643276120539802E-2</v>
      </c>
      <c r="BI215" s="14"/>
      <c r="BJ215" s="14">
        <v>1.78915601816153E-2</v>
      </c>
      <c r="BK215" s="14">
        <v>1.33037035920006E-2</v>
      </c>
      <c r="BL215" s="14">
        <v>2.4736151722342899E-2</v>
      </c>
      <c r="BM215" s="14"/>
      <c r="BN215" s="14">
        <v>6.9203992663913298E-3</v>
      </c>
      <c r="BO215" s="14">
        <v>3.08195584906613E-2</v>
      </c>
      <c r="BP215" s="14">
        <v>7.7658942982658597E-3</v>
      </c>
      <c r="BQ215" s="14">
        <v>2.49077389536424E-2</v>
      </c>
      <c r="BR215" s="14">
        <v>1.2820811507069501E-2</v>
      </c>
      <c r="BS215" s="14">
        <v>2.24820837641053E-2</v>
      </c>
      <c r="BT215" s="14">
        <v>1.81334170764729E-2</v>
      </c>
      <c r="BU215" s="14">
        <v>2.3868390605201201E-2</v>
      </c>
      <c r="BV215" s="14"/>
      <c r="BW215" s="14">
        <v>6.6878229037222901E-3</v>
      </c>
      <c r="BX215" s="14">
        <v>3.5322887490290902E-2</v>
      </c>
      <c r="BY215" s="14"/>
      <c r="BZ215" s="14">
        <v>1.5928459185994601E-2</v>
      </c>
      <c r="CA215" s="14">
        <v>2.22747459762947E-2</v>
      </c>
      <c r="CB215" s="14"/>
      <c r="CC215" s="14">
        <v>2.3984955526208E-2</v>
      </c>
      <c r="CD215" s="14">
        <v>1.23937450315922E-2</v>
      </c>
    </row>
    <row r="216" spans="2:82" x14ac:dyDescent="0.2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row>
    <row r="217" spans="2:82" x14ac:dyDescent="0.25">
      <c r="B217" s="6" t="s">
        <v>227</v>
      </c>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row>
    <row r="218" spans="2:82" x14ac:dyDescent="0.25">
      <c r="B218" s="24" t="s">
        <v>107</v>
      </c>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row>
    <row r="219" spans="2:82" x14ac:dyDescent="0.25">
      <c r="B219" t="s">
        <v>222</v>
      </c>
      <c r="C219" s="14">
        <v>0.183055739917174</v>
      </c>
      <c r="D219" s="14">
        <v>0.19113922538647701</v>
      </c>
      <c r="E219" s="14">
        <v>0.17515513748970099</v>
      </c>
      <c r="F219" s="14"/>
      <c r="G219" s="14">
        <v>0.198139998756798</v>
      </c>
      <c r="H219" s="14">
        <v>0.17977330384783599</v>
      </c>
      <c r="I219" s="14">
        <v>0.159422589819676</v>
      </c>
      <c r="J219" s="14"/>
      <c r="K219" s="14">
        <v>0.176926186778574</v>
      </c>
      <c r="L219" s="14">
        <v>0.19091713923829501</v>
      </c>
      <c r="M219" s="14">
        <v>0.19762467600547401</v>
      </c>
      <c r="N219" s="14">
        <v>0.17031980547548201</v>
      </c>
      <c r="O219" s="14"/>
      <c r="P219" s="14">
        <v>0.19595820079631099</v>
      </c>
      <c r="Q219" s="14">
        <v>0.240791484916999</v>
      </c>
      <c r="R219" s="14">
        <v>0.16517799458091301</v>
      </c>
      <c r="S219" s="14">
        <v>0.176220400312919</v>
      </c>
      <c r="T219" s="14">
        <v>0.15432271540811601</v>
      </c>
      <c r="U219" s="14"/>
      <c r="V219" s="14">
        <v>0.21525578486064101</v>
      </c>
      <c r="W219" s="14">
        <v>0.16828809970015399</v>
      </c>
      <c r="X219" s="14">
        <v>9.5543327467610503E-2</v>
      </c>
      <c r="Y219" s="14"/>
      <c r="Z219" s="14">
        <v>0.18613142908081801</v>
      </c>
      <c r="AA219" s="14">
        <v>0.18038712048649999</v>
      </c>
      <c r="AB219" s="14"/>
      <c r="AC219" s="14">
        <v>0.14402864944562399</v>
      </c>
      <c r="AD219" s="14">
        <v>0.16847993196386801</v>
      </c>
      <c r="AE219" s="14">
        <v>0.20659265266319299</v>
      </c>
      <c r="AF219" s="14">
        <v>0.17921737663503801</v>
      </c>
      <c r="AG219" s="14"/>
      <c r="AH219" s="14">
        <v>0.10468011849895301</v>
      </c>
      <c r="AI219" s="14">
        <v>0.19078088448092101</v>
      </c>
      <c r="AJ219" s="14">
        <v>0.20714295869760699</v>
      </c>
      <c r="AK219" s="14">
        <v>0.16647871436092701</v>
      </c>
      <c r="AL219" s="14"/>
      <c r="AM219" s="14">
        <v>0.177637713871168</v>
      </c>
      <c r="AN219" s="14">
        <v>0.23032365755218001</v>
      </c>
      <c r="AO219" s="14">
        <v>0.28482021434403798</v>
      </c>
      <c r="AP219" s="14">
        <v>0.16638487020352699</v>
      </c>
      <c r="AQ219" s="14"/>
      <c r="AR219" s="14">
        <v>0.20995585381449799</v>
      </c>
      <c r="AS219" s="14">
        <v>0.20418023596441501</v>
      </c>
      <c r="AT219" s="14">
        <v>0.22572640402913599</v>
      </c>
      <c r="AU219" s="14">
        <v>0.115771406335994</v>
      </c>
      <c r="AV219" s="14"/>
      <c r="AW219" s="14">
        <v>0.17168941289422401</v>
      </c>
      <c r="AX219" s="14">
        <v>0.206405436459728</v>
      </c>
      <c r="AY219" s="14">
        <v>0.175503983965904</v>
      </c>
      <c r="AZ219" s="14">
        <v>0.108587270346263</v>
      </c>
      <c r="BA219" s="14"/>
      <c r="BB219" s="14">
        <v>0.189069863393866</v>
      </c>
      <c r="BC219" s="14">
        <v>0.16657097641219201</v>
      </c>
      <c r="BD219" s="14">
        <v>0.18404431311383301</v>
      </c>
      <c r="BE219" s="14"/>
      <c r="BF219" s="14">
        <v>0.177347088121799</v>
      </c>
      <c r="BG219" s="14">
        <v>0.172848253497496</v>
      </c>
      <c r="BH219" s="14">
        <v>0.22955318326261701</v>
      </c>
      <c r="BI219" s="14"/>
      <c r="BJ219" s="14">
        <v>0.24930060662570599</v>
      </c>
      <c r="BK219" s="14">
        <v>9.3362892847756201E-2</v>
      </c>
      <c r="BL219" s="14">
        <v>0.15745970560363501</v>
      </c>
      <c r="BM219" s="14"/>
      <c r="BN219" s="14">
        <v>0.225549586439277</v>
      </c>
      <c r="BO219" s="14">
        <v>0.258261744868719</v>
      </c>
      <c r="BP219" s="14">
        <v>0.191444897506891</v>
      </c>
      <c r="BQ219" s="14">
        <v>0.16009254995208</v>
      </c>
      <c r="BR219" s="14">
        <v>0.17345887447125499</v>
      </c>
      <c r="BS219" s="14">
        <v>8.7898304590471696E-2</v>
      </c>
      <c r="BT219" s="14">
        <v>0.225000573018766</v>
      </c>
      <c r="BU219" s="14">
        <v>0.22837654469903601</v>
      </c>
      <c r="BV219" s="14"/>
      <c r="BW219" s="14">
        <v>0.23757102552864401</v>
      </c>
      <c r="BX219" s="14">
        <v>0.13869509664832499</v>
      </c>
      <c r="BY219" s="14"/>
      <c r="BZ219" s="14">
        <v>0.19992829528629599</v>
      </c>
      <c r="CA219" s="14">
        <v>0.17389239201100201</v>
      </c>
      <c r="CB219" s="14"/>
      <c r="CC219" s="14">
        <v>0.21134328332390701</v>
      </c>
      <c r="CD219" s="14">
        <v>0.16655833776534201</v>
      </c>
    </row>
    <row r="220" spans="2:82" x14ac:dyDescent="0.25">
      <c r="B220" t="s">
        <v>223</v>
      </c>
      <c r="C220" s="14">
        <v>0.80044046647393097</v>
      </c>
      <c r="D220" s="14">
        <v>0.79490522908107197</v>
      </c>
      <c r="E220" s="14">
        <v>0.80577633263731197</v>
      </c>
      <c r="F220" s="14"/>
      <c r="G220" s="14">
        <v>0.78325282728924595</v>
      </c>
      <c r="H220" s="14">
        <v>0.80490050696802495</v>
      </c>
      <c r="I220" s="14">
        <v>0.82592748285183804</v>
      </c>
      <c r="J220" s="14"/>
      <c r="K220" s="14">
        <v>0.81146289452476705</v>
      </c>
      <c r="L220" s="14">
        <v>0.80017365849761801</v>
      </c>
      <c r="M220" s="14">
        <v>0.78932543060601001</v>
      </c>
      <c r="N220" s="14">
        <v>0.79191960158991304</v>
      </c>
      <c r="O220" s="14"/>
      <c r="P220" s="14">
        <v>0.79316800985712499</v>
      </c>
      <c r="Q220" s="14">
        <v>0.74375529014573805</v>
      </c>
      <c r="R220" s="14">
        <v>0.808730849404105</v>
      </c>
      <c r="S220" s="14">
        <v>0.815600429642105</v>
      </c>
      <c r="T220" s="14">
        <v>0.82178782857555199</v>
      </c>
      <c r="U220" s="14"/>
      <c r="V220" s="14">
        <v>0.77403892524089701</v>
      </c>
      <c r="W220" s="14">
        <v>0.82693437023304805</v>
      </c>
      <c r="X220" s="14">
        <v>0.85651341190866903</v>
      </c>
      <c r="Y220" s="14"/>
      <c r="Z220" s="14">
        <v>0.79987972515932704</v>
      </c>
      <c r="AA220" s="14">
        <v>0.80092699326130001</v>
      </c>
      <c r="AB220" s="14"/>
      <c r="AC220" s="14">
        <v>0.78923787687076197</v>
      </c>
      <c r="AD220" s="14">
        <v>0.80782241873804705</v>
      </c>
      <c r="AE220" s="14">
        <v>0.78430621980760795</v>
      </c>
      <c r="AF220" s="14">
        <v>0.81344707455371301</v>
      </c>
      <c r="AG220" s="14"/>
      <c r="AH220" s="14">
        <v>0.85186925432540594</v>
      </c>
      <c r="AI220" s="14">
        <v>0.79222359383057395</v>
      </c>
      <c r="AJ220" s="14">
        <v>0.78718247807560904</v>
      </c>
      <c r="AK220" s="14">
        <v>0.82323811236511601</v>
      </c>
      <c r="AL220" s="14"/>
      <c r="AM220" s="14">
        <v>0.81052529945074303</v>
      </c>
      <c r="AN220" s="14">
        <v>0.74795769640837195</v>
      </c>
      <c r="AO220" s="14">
        <v>0.69904916536083095</v>
      </c>
      <c r="AP220" s="14">
        <v>0.82727734991949298</v>
      </c>
      <c r="AQ220" s="14"/>
      <c r="AR220" s="14">
        <v>0.77265943922662395</v>
      </c>
      <c r="AS220" s="14">
        <v>0.78930184107156798</v>
      </c>
      <c r="AT220" s="14">
        <v>0.76826680553778803</v>
      </c>
      <c r="AU220" s="14">
        <v>0.86690249663427499</v>
      </c>
      <c r="AV220" s="14"/>
      <c r="AW220" s="14">
        <v>0.81156639977823397</v>
      </c>
      <c r="AX220" s="14">
        <v>0.77166707146615898</v>
      </c>
      <c r="AY220" s="14">
        <v>0.81300911178700297</v>
      </c>
      <c r="AZ220" s="14">
        <v>0.88252611717574403</v>
      </c>
      <c r="BA220" s="14"/>
      <c r="BB220" s="14">
        <v>0.802281400417306</v>
      </c>
      <c r="BC220" s="14">
        <v>0.81208054684144804</v>
      </c>
      <c r="BD220" s="14">
        <v>0.80653677720067696</v>
      </c>
      <c r="BE220" s="14"/>
      <c r="BF220" s="14">
        <v>0.81666504243079596</v>
      </c>
      <c r="BG220" s="14">
        <v>0.80039417797687795</v>
      </c>
      <c r="BH220" s="14">
        <v>0.75813578775619594</v>
      </c>
      <c r="BI220" s="14"/>
      <c r="BJ220" s="14">
        <v>0.73956474475619105</v>
      </c>
      <c r="BK220" s="14">
        <v>0.89732376186747498</v>
      </c>
      <c r="BL220" s="14">
        <v>0.83275999801284994</v>
      </c>
      <c r="BM220" s="14"/>
      <c r="BN220" s="14">
        <v>0.75653407822735097</v>
      </c>
      <c r="BO220" s="14">
        <v>0.73012614617376603</v>
      </c>
      <c r="BP220" s="14">
        <v>0.80855510249310902</v>
      </c>
      <c r="BQ220" s="14">
        <v>0.82686861078491303</v>
      </c>
      <c r="BR220" s="14">
        <v>0.81804805756185595</v>
      </c>
      <c r="BS220" s="14">
        <v>0.90198173013542504</v>
      </c>
      <c r="BT220" s="14">
        <v>0.77499942698123403</v>
      </c>
      <c r="BU220" s="14">
        <v>0.75976556965646003</v>
      </c>
      <c r="BV220" s="14"/>
      <c r="BW220" s="14">
        <v>0.754716032992088</v>
      </c>
      <c r="BX220" s="14">
        <v>0.83764774255452201</v>
      </c>
      <c r="BY220" s="14"/>
      <c r="BZ220" s="14">
        <v>0.78946286507434604</v>
      </c>
      <c r="CA220" s="14">
        <v>0.81356220823639902</v>
      </c>
      <c r="CB220" s="14"/>
      <c r="CC220" s="14">
        <v>0.77615885616909797</v>
      </c>
      <c r="CD220" s="14">
        <v>0.82329843737835995</v>
      </c>
    </row>
    <row r="221" spans="2:82" x14ac:dyDescent="0.25">
      <c r="B221" t="s">
        <v>131</v>
      </c>
      <c r="C221" s="14">
        <v>1.6503793608895201E-2</v>
      </c>
      <c r="D221" s="14">
        <v>1.39555455324513E-2</v>
      </c>
      <c r="E221" s="14">
        <v>1.9068529872986399E-2</v>
      </c>
      <c r="F221" s="14"/>
      <c r="G221" s="14">
        <v>1.8607173953956301E-2</v>
      </c>
      <c r="H221" s="14">
        <v>1.5326189184138601E-2</v>
      </c>
      <c r="I221" s="14">
        <v>1.46499273284856E-2</v>
      </c>
      <c r="J221" s="14"/>
      <c r="K221" s="14">
        <v>1.16109186966588E-2</v>
      </c>
      <c r="L221" s="14">
        <v>8.9092022640873004E-3</v>
      </c>
      <c r="M221" s="14">
        <v>1.3049893388516001E-2</v>
      </c>
      <c r="N221" s="14">
        <v>3.7760592934604903E-2</v>
      </c>
      <c r="O221" s="14"/>
      <c r="P221" s="14">
        <v>1.08737893465641E-2</v>
      </c>
      <c r="Q221" s="14">
        <v>1.5453224937263E-2</v>
      </c>
      <c r="R221" s="14">
        <v>2.6091156014981999E-2</v>
      </c>
      <c r="S221" s="14">
        <v>8.1791700449763607E-3</v>
      </c>
      <c r="T221" s="14">
        <v>2.38894560163317E-2</v>
      </c>
      <c r="U221" s="14"/>
      <c r="V221" s="14">
        <v>1.0705289898461701E-2</v>
      </c>
      <c r="W221" s="14">
        <v>4.77753006679737E-3</v>
      </c>
      <c r="X221" s="14">
        <v>4.7943260623720202E-2</v>
      </c>
      <c r="Y221" s="14"/>
      <c r="Z221" s="14">
        <v>1.39888457598548E-2</v>
      </c>
      <c r="AA221" s="14">
        <v>1.86858862522002E-2</v>
      </c>
      <c r="AB221" s="14"/>
      <c r="AC221" s="14">
        <v>6.67334736836145E-2</v>
      </c>
      <c r="AD221" s="14">
        <v>2.3697649298085401E-2</v>
      </c>
      <c r="AE221" s="14">
        <v>9.1011275291994799E-3</v>
      </c>
      <c r="AF221" s="14">
        <v>7.3355488112492803E-3</v>
      </c>
      <c r="AG221" s="14"/>
      <c r="AH221" s="14">
        <v>4.3450627175640501E-2</v>
      </c>
      <c r="AI221" s="14">
        <v>1.6995521688505998E-2</v>
      </c>
      <c r="AJ221" s="14">
        <v>5.6745632267835803E-3</v>
      </c>
      <c r="AK221" s="14">
        <v>1.0283173273957599E-2</v>
      </c>
      <c r="AL221" s="14"/>
      <c r="AM221" s="14">
        <v>1.18369866780892E-2</v>
      </c>
      <c r="AN221" s="14">
        <v>2.1718646039448099E-2</v>
      </c>
      <c r="AO221" s="14">
        <v>1.6130620295131699E-2</v>
      </c>
      <c r="AP221" s="14">
        <v>6.3377798769801603E-3</v>
      </c>
      <c r="AQ221" s="14"/>
      <c r="AR221" s="14">
        <v>1.73847069588779E-2</v>
      </c>
      <c r="AS221" s="14">
        <v>6.5179229640169303E-3</v>
      </c>
      <c r="AT221" s="14">
        <v>6.0067904330767703E-3</v>
      </c>
      <c r="AU221" s="14">
        <v>1.73260970297302E-2</v>
      </c>
      <c r="AV221" s="14"/>
      <c r="AW221" s="14">
        <v>1.6744187327542199E-2</v>
      </c>
      <c r="AX221" s="14">
        <v>2.1927492074112299E-2</v>
      </c>
      <c r="AY221" s="14">
        <v>1.14869042470927E-2</v>
      </c>
      <c r="AZ221" s="14">
        <v>8.8866124779922104E-3</v>
      </c>
      <c r="BA221" s="14"/>
      <c r="BB221" s="14">
        <v>8.6487361888286703E-3</v>
      </c>
      <c r="BC221" s="14">
        <v>2.1348476746360302E-2</v>
      </c>
      <c r="BD221" s="14">
        <v>9.4189096854899994E-3</v>
      </c>
      <c r="BE221" s="14"/>
      <c r="BF221" s="14">
        <v>5.9878694474044597E-3</v>
      </c>
      <c r="BG221" s="14">
        <v>2.6757568525625702E-2</v>
      </c>
      <c r="BH221" s="14">
        <v>1.2311028981187201E-2</v>
      </c>
      <c r="BI221" s="14"/>
      <c r="BJ221" s="14">
        <v>1.1134648618103199E-2</v>
      </c>
      <c r="BK221" s="14">
        <v>9.3133452847685601E-3</v>
      </c>
      <c r="BL221" s="14">
        <v>9.7802963835153297E-3</v>
      </c>
      <c r="BM221" s="14"/>
      <c r="BN221" s="14">
        <v>1.79163353333728E-2</v>
      </c>
      <c r="BO221" s="14">
        <v>1.1612108957515299E-2</v>
      </c>
      <c r="BP221" s="14">
        <v>0</v>
      </c>
      <c r="BQ221" s="14">
        <v>1.30388392630079E-2</v>
      </c>
      <c r="BR221" s="14">
        <v>8.4930679668890601E-3</v>
      </c>
      <c r="BS221" s="14">
        <v>1.01199652741038E-2</v>
      </c>
      <c r="BT221" s="14">
        <v>0</v>
      </c>
      <c r="BU221" s="14">
        <v>1.1857885644503701E-2</v>
      </c>
      <c r="BV221" s="14"/>
      <c r="BW221" s="14">
        <v>7.7129414792684297E-3</v>
      </c>
      <c r="BX221" s="14">
        <v>2.3657160797152799E-2</v>
      </c>
      <c r="BY221" s="14"/>
      <c r="BZ221" s="14">
        <v>1.0608839639358899E-2</v>
      </c>
      <c r="CA221" s="14">
        <v>1.2545399752599501E-2</v>
      </c>
      <c r="CB221" s="14"/>
      <c r="CC221" s="14">
        <v>1.24978605069951E-2</v>
      </c>
      <c r="CD221" s="14">
        <v>1.01432248562982E-2</v>
      </c>
    </row>
    <row r="222" spans="2:82" x14ac:dyDescent="0.2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row>
    <row r="223" spans="2:82" x14ac:dyDescent="0.25">
      <c r="B223" s="6" t="s">
        <v>228</v>
      </c>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row>
    <row r="224" spans="2:82" x14ac:dyDescent="0.25">
      <c r="B224" s="24" t="s">
        <v>107</v>
      </c>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row>
    <row r="225" spans="2:82" x14ac:dyDescent="0.25">
      <c r="B225" t="s">
        <v>222</v>
      </c>
      <c r="C225" s="14">
        <v>0.46685098705210998</v>
      </c>
      <c r="D225" s="14">
        <v>0.48313461028975202</v>
      </c>
      <c r="E225" s="14">
        <v>0.45003471822125302</v>
      </c>
      <c r="F225" s="14"/>
      <c r="G225" s="14">
        <v>0.47198585186025399</v>
      </c>
      <c r="H225" s="14">
        <v>0.45011656401932099</v>
      </c>
      <c r="I225" s="14">
        <v>0.49007910239696101</v>
      </c>
      <c r="J225" s="14"/>
      <c r="K225" s="14">
        <v>0.46409969630085901</v>
      </c>
      <c r="L225" s="14">
        <v>0.47074011157704698</v>
      </c>
      <c r="M225" s="14">
        <v>0.45290434477005298</v>
      </c>
      <c r="N225" s="14">
        <v>0.47265487974440101</v>
      </c>
      <c r="O225" s="14"/>
      <c r="P225" s="14">
        <v>0.43165460217003399</v>
      </c>
      <c r="Q225" s="14">
        <v>0.50359698308804302</v>
      </c>
      <c r="R225" s="14">
        <v>0.43709010025710898</v>
      </c>
      <c r="S225" s="14">
        <v>0.51502161396513402</v>
      </c>
      <c r="T225" s="14">
        <v>0.41647135929383999</v>
      </c>
      <c r="U225" s="14"/>
      <c r="V225" s="14">
        <v>0.46683092328687797</v>
      </c>
      <c r="W225" s="14">
        <v>0.48995590232781799</v>
      </c>
      <c r="X225" s="14">
        <v>0.44173092402265501</v>
      </c>
      <c r="Y225" s="14"/>
      <c r="Z225" s="14">
        <v>0.45706833513098499</v>
      </c>
      <c r="AA225" s="14">
        <v>0.47533889776455002</v>
      </c>
      <c r="AB225" s="14"/>
      <c r="AC225" s="14">
        <v>0.41182417448178399</v>
      </c>
      <c r="AD225" s="14">
        <v>0.489823052281815</v>
      </c>
      <c r="AE225" s="14">
        <v>0.47044799026548501</v>
      </c>
      <c r="AF225" s="14">
        <v>0.450021197115127</v>
      </c>
      <c r="AG225" s="14"/>
      <c r="AH225" s="14">
        <v>0.455003943546546</v>
      </c>
      <c r="AI225" s="14">
        <v>0.50147199242580398</v>
      </c>
      <c r="AJ225" s="14">
        <v>0.44889494180057998</v>
      </c>
      <c r="AK225" s="14">
        <v>0.41334590268898902</v>
      </c>
      <c r="AL225" s="14"/>
      <c r="AM225" s="14">
        <v>0.54562265011234101</v>
      </c>
      <c r="AN225" s="14">
        <v>0.44313870489859603</v>
      </c>
      <c r="AO225" s="14">
        <v>0.46905773692144198</v>
      </c>
      <c r="AP225" s="14">
        <v>0.45304157589611399</v>
      </c>
      <c r="AQ225" s="14"/>
      <c r="AR225" s="14">
        <v>0.46294842530907598</v>
      </c>
      <c r="AS225" s="14">
        <v>0.46757485703755602</v>
      </c>
      <c r="AT225" s="14">
        <v>0.45457321666140099</v>
      </c>
      <c r="AU225" s="14">
        <v>0.54935132955702504</v>
      </c>
      <c r="AV225" s="14"/>
      <c r="AW225" s="14">
        <v>0.47678961131415698</v>
      </c>
      <c r="AX225" s="14">
        <v>0.48321577516180603</v>
      </c>
      <c r="AY225" s="14">
        <v>0.45230002068792802</v>
      </c>
      <c r="AZ225" s="14">
        <v>0.40478756127149801</v>
      </c>
      <c r="BA225" s="14"/>
      <c r="BB225" s="14">
        <v>0.49984091575671202</v>
      </c>
      <c r="BC225" s="14">
        <v>0.40383450750147298</v>
      </c>
      <c r="BD225" s="14">
        <v>0.57360735079377401</v>
      </c>
      <c r="BE225" s="14"/>
      <c r="BF225" s="14">
        <v>0.46180933383155198</v>
      </c>
      <c r="BG225" s="14">
        <v>0.465636991482625</v>
      </c>
      <c r="BH225" s="14">
        <v>0.50737358719743197</v>
      </c>
      <c r="BI225" s="14"/>
      <c r="BJ225" s="14">
        <v>0.45616253900736098</v>
      </c>
      <c r="BK225" s="14">
        <v>0.44047357926379899</v>
      </c>
      <c r="BL225" s="14">
        <v>0.62448153772180304</v>
      </c>
      <c r="BM225" s="14"/>
      <c r="BN225" s="14">
        <v>0.503224218168974</v>
      </c>
      <c r="BO225" s="14">
        <v>0.40344002161562498</v>
      </c>
      <c r="BP225" s="14">
        <v>0.48620226733552302</v>
      </c>
      <c r="BQ225" s="14">
        <v>0.49409773390578399</v>
      </c>
      <c r="BR225" s="14">
        <v>0.43002855864178002</v>
      </c>
      <c r="BS225" s="14">
        <v>0.47906848382437101</v>
      </c>
      <c r="BT225" s="14">
        <v>0.51367234155161201</v>
      </c>
      <c r="BU225" s="14">
        <v>0.482982099484494</v>
      </c>
      <c r="BV225" s="14"/>
      <c r="BW225" s="14">
        <v>0.80269964426968698</v>
      </c>
      <c r="BX225" s="14">
        <v>0.19356135263044899</v>
      </c>
      <c r="BY225" s="14"/>
      <c r="BZ225" s="14">
        <v>0.71041131532192703</v>
      </c>
      <c r="CA225" s="14">
        <v>0.14584543607462899</v>
      </c>
      <c r="CB225" s="14"/>
      <c r="CC225" s="14">
        <v>0.54640300603839898</v>
      </c>
      <c r="CD225" s="14">
        <v>0.42985003589856502</v>
      </c>
    </row>
    <row r="226" spans="2:82" x14ac:dyDescent="0.25">
      <c r="B226" t="s">
        <v>223</v>
      </c>
      <c r="C226" s="14">
        <v>0.51617306837640498</v>
      </c>
      <c r="D226" s="14">
        <v>0.50183800737546203</v>
      </c>
      <c r="E226" s="14">
        <v>0.53102381507103302</v>
      </c>
      <c r="F226" s="14"/>
      <c r="G226" s="14">
        <v>0.50568857700001602</v>
      </c>
      <c r="H226" s="14">
        <v>0.53586622028900399</v>
      </c>
      <c r="I226" s="14">
        <v>0.49773272565264798</v>
      </c>
      <c r="J226" s="14"/>
      <c r="K226" s="14">
        <v>0.52414299545785004</v>
      </c>
      <c r="L226" s="14">
        <v>0.52048353012374704</v>
      </c>
      <c r="M226" s="14">
        <v>0.5310235462017</v>
      </c>
      <c r="N226" s="14">
        <v>0.489616215835456</v>
      </c>
      <c r="O226" s="14"/>
      <c r="P226" s="14">
        <v>0.54346541917581204</v>
      </c>
      <c r="Q226" s="14">
        <v>0.47799131020281999</v>
      </c>
      <c r="R226" s="14">
        <v>0.53456268058825196</v>
      </c>
      <c r="S226" s="14">
        <v>0.48007061864755102</v>
      </c>
      <c r="T226" s="14">
        <v>0.56848884145662903</v>
      </c>
      <c r="U226" s="14"/>
      <c r="V226" s="14">
        <v>0.52420368371759896</v>
      </c>
      <c r="W226" s="14">
        <v>0.49549052152636403</v>
      </c>
      <c r="X226" s="14">
        <v>0.512877363265695</v>
      </c>
      <c r="Y226" s="14"/>
      <c r="Z226" s="14">
        <v>0.52259129026503304</v>
      </c>
      <c r="AA226" s="14">
        <v>0.51060430289619196</v>
      </c>
      <c r="AB226" s="14"/>
      <c r="AC226" s="14">
        <v>0.51002326006862597</v>
      </c>
      <c r="AD226" s="14">
        <v>0.48664738949549602</v>
      </c>
      <c r="AE226" s="14">
        <v>0.51875431675686601</v>
      </c>
      <c r="AF226" s="14">
        <v>0.54403130863427895</v>
      </c>
      <c r="AG226" s="14"/>
      <c r="AH226" s="14">
        <v>0.49531968915239899</v>
      </c>
      <c r="AI226" s="14">
        <v>0.47961125836796198</v>
      </c>
      <c r="AJ226" s="14">
        <v>0.54550290186725603</v>
      </c>
      <c r="AK226" s="14">
        <v>0.57964660891166597</v>
      </c>
      <c r="AL226" s="14"/>
      <c r="AM226" s="14">
        <v>0.44846472780935898</v>
      </c>
      <c r="AN226" s="14">
        <v>0.52656431297019002</v>
      </c>
      <c r="AO226" s="14">
        <v>0.51510306313392895</v>
      </c>
      <c r="AP226" s="14">
        <v>0.53811080896316199</v>
      </c>
      <c r="AQ226" s="14"/>
      <c r="AR226" s="14">
        <v>0.52135682743367495</v>
      </c>
      <c r="AS226" s="14">
        <v>0.51947394583029005</v>
      </c>
      <c r="AT226" s="14">
        <v>0.53357619138627299</v>
      </c>
      <c r="AU226" s="14">
        <v>0.43909037747645502</v>
      </c>
      <c r="AV226" s="14"/>
      <c r="AW226" s="14">
        <v>0.49937106865529302</v>
      </c>
      <c r="AX226" s="14">
        <v>0.49879270929187403</v>
      </c>
      <c r="AY226" s="14">
        <v>0.53476225788283605</v>
      </c>
      <c r="AZ226" s="14">
        <v>0.58613449959742303</v>
      </c>
      <c r="BA226" s="14"/>
      <c r="BB226" s="14">
        <v>0.50015908424328803</v>
      </c>
      <c r="BC226" s="14">
        <v>0.574978681928072</v>
      </c>
      <c r="BD226" s="14">
        <v>0.41697373952073602</v>
      </c>
      <c r="BE226" s="14"/>
      <c r="BF226" s="14">
        <v>0.53320145606376901</v>
      </c>
      <c r="BG226" s="14">
        <v>0.50773127658170303</v>
      </c>
      <c r="BH226" s="14">
        <v>0.48031917643166799</v>
      </c>
      <c r="BI226" s="14"/>
      <c r="BJ226" s="14">
        <v>0.52790548054615005</v>
      </c>
      <c r="BK226" s="14">
        <v>0.55952642073620096</v>
      </c>
      <c r="BL226" s="14">
        <v>0.36061331279752701</v>
      </c>
      <c r="BM226" s="14"/>
      <c r="BN226" s="14">
        <v>0.48291221299909798</v>
      </c>
      <c r="BO226" s="14">
        <v>0.58499011231898701</v>
      </c>
      <c r="BP226" s="14">
        <v>0.51379773266447704</v>
      </c>
      <c r="BQ226" s="14">
        <v>0.46817848326066502</v>
      </c>
      <c r="BR226" s="14">
        <v>0.56143451994111404</v>
      </c>
      <c r="BS226" s="14">
        <v>0.50867588092806204</v>
      </c>
      <c r="BT226" s="14">
        <v>0.47737409120389501</v>
      </c>
      <c r="BU226" s="14">
        <v>0.49920121201418999</v>
      </c>
      <c r="BV226" s="14"/>
      <c r="BW226" s="14">
        <v>0.186114243805093</v>
      </c>
      <c r="BX226" s="14">
        <v>0.78475135078502101</v>
      </c>
      <c r="BY226" s="14"/>
      <c r="BZ226" s="14">
        <v>0.281606838744416</v>
      </c>
      <c r="CA226" s="14">
        <v>0.84035693198223005</v>
      </c>
      <c r="CB226" s="14"/>
      <c r="CC226" s="14">
        <v>0.44323720754991303</v>
      </c>
      <c r="CD226" s="14">
        <v>0.56001909844442799</v>
      </c>
    </row>
    <row r="227" spans="2:82" x14ac:dyDescent="0.25">
      <c r="B227" t="s">
        <v>131</v>
      </c>
      <c r="C227" s="14">
        <v>1.6975944571484901E-2</v>
      </c>
      <c r="D227" s="14">
        <v>1.5027382334786E-2</v>
      </c>
      <c r="E227" s="14">
        <v>1.89414667077141E-2</v>
      </c>
      <c r="F227" s="14"/>
      <c r="G227" s="14">
        <v>2.2325571139730299E-2</v>
      </c>
      <c r="H227" s="14">
        <v>1.40172156916756E-2</v>
      </c>
      <c r="I227" s="14">
        <v>1.2188171950391799E-2</v>
      </c>
      <c r="J227" s="14"/>
      <c r="K227" s="14">
        <v>1.1757308241290501E-2</v>
      </c>
      <c r="L227" s="14">
        <v>8.7763582992062394E-3</v>
      </c>
      <c r="M227" s="14">
        <v>1.6072109028247499E-2</v>
      </c>
      <c r="N227" s="14">
        <v>3.7728904420142401E-2</v>
      </c>
      <c r="O227" s="14"/>
      <c r="P227" s="14">
        <v>2.48799786541537E-2</v>
      </c>
      <c r="Q227" s="14">
        <v>1.84117067091377E-2</v>
      </c>
      <c r="R227" s="14">
        <v>2.83472191546397E-2</v>
      </c>
      <c r="S227" s="14">
        <v>4.9077673873152297E-3</v>
      </c>
      <c r="T227" s="14">
        <v>1.5039799249531499E-2</v>
      </c>
      <c r="U227" s="14"/>
      <c r="V227" s="14">
        <v>8.9653929955233799E-3</v>
      </c>
      <c r="W227" s="14">
        <v>1.45535761458171E-2</v>
      </c>
      <c r="X227" s="14">
        <v>4.5391712711650503E-2</v>
      </c>
      <c r="Y227" s="14"/>
      <c r="Z227" s="14">
        <v>2.0340374603982501E-2</v>
      </c>
      <c r="AA227" s="14">
        <v>1.40567993392574E-2</v>
      </c>
      <c r="AB227" s="14"/>
      <c r="AC227" s="14">
        <v>7.81525654495904E-2</v>
      </c>
      <c r="AD227" s="14">
        <v>2.3529558222689099E-2</v>
      </c>
      <c r="AE227" s="14">
        <v>1.07976929776491E-2</v>
      </c>
      <c r="AF227" s="14">
        <v>5.9474942505944898E-3</v>
      </c>
      <c r="AG227" s="14"/>
      <c r="AH227" s="14">
        <v>4.9676367301053903E-2</v>
      </c>
      <c r="AI227" s="14">
        <v>1.89167492062342E-2</v>
      </c>
      <c r="AJ227" s="14">
        <v>5.6021563321639097E-3</v>
      </c>
      <c r="AK227" s="14">
        <v>7.0074883993449504E-3</v>
      </c>
      <c r="AL227" s="14"/>
      <c r="AM227" s="14">
        <v>5.9126220782995502E-3</v>
      </c>
      <c r="AN227" s="14">
        <v>3.0296982131213599E-2</v>
      </c>
      <c r="AO227" s="14">
        <v>1.5839199944628901E-2</v>
      </c>
      <c r="AP227" s="14">
        <v>8.8476151407246295E-3</v>
      </c>
      <c r="AQ227" s="14"/>
      <c r="AR227" s="14">
        <v>1.5694747257249599E-2</v>
      </c>
      <c r="AS227" s="14">
        <v>1.2951197132154001E-2</v>
      </c>
      <c r="AT227" s="14">
        <v>1.18505919523263E-2</v>
      </c>
      <c r="AU227" s="14">
        <v>1.1558292966519499E-2</v>
      </c>
      <c r="AV227" s="14"/>
      <c r="AW227" s="14">
        <v>2.38393200305494E-2</v>
      </c>
      <c r="AX227" s="14">
        <v>1.7991515546319999E-2</v>
      </c>
      <c r="AY227" s="14">
        <v>1.29377214292363E-2</v>
      </c>
      <c r="AZ227" s="14">
        <v>9.0779391310785405E-3</v>
      </c>
      <c r="BA227" s="14"/>
      <c r="BB227" s="14">
        <v>0</v>
      </c>
      <c r="BC227" s="14">
        <v>2.1186810570455201E-2</v>
      </c>
      <c r="BD227" s="14">
        <v>9.4189096854899994E-3</v>
      </c>
      <c r="BE227" s="14"/>
      <c r="BF227" s="14">
        <v>4.9892101046784404E-3</v>
      </c>
      <c r="BG227" s="14">
        <v>2.6631731935671699E-2</v>
      </c>
      <c r="BH227" s="14">
        <v>1.23072363708999E-2</v>
      </c>
      <c r="BI227" s="14"/>
      <c r="BJ227" s="14">
        <v>1.5931980446488501E-2</v>
      </c>
      <c r="BK227" s="14">
        <v>0</v>
      </c>
      <c r="BL227" s="14">
        <v>1.4905149480669899E-2</v>
      </c>
      <c r="BM227" s="14"/>
      <c r="BN227" s="14">
        <v>1.3863568831928E-2</v>
      </c>
      <c r="BO227" s="14">
        <v>1.1569866065387501E-2</v>
      </c>
      <c r="BP227" s="14">
        <v>0</v>
      </c>
      <c r="BQ227" s="14">
        <v>3.7723782833551302E-2</v>
      </c>
      <c r="BR227" s="14">
        <v>8.5369214171058892E-3</v>
      </c>
      <c r="BS227" s="14">
        <v>1.2255635247566499E-2</v>
      </c>
      <c r="BT227" s="14">
        <v>8.9535672444932303E-3</v>
      </c>
      <c r="BU227" s="14">
        <v>1.78166885013154E-2</v>
      </c>
      <c r="BV227" s="14"/>
      <c r="BW227" s="14">
        <v>1.1186111925219599E-2</v>
      </c>
      <c r="BX227" s="14">
        <v>2.1687296584529701E-2</v>
      </c>
      <c r="BY227" s="14"/>
      <c r="BZ227" s="14">
        <v>7.9818459336568094E-3</v>
      </c>
      <c r="CA227" s="14">
        <v>1.3797631943141E-2</v>
      </c>
      <c r="CB227" s="14"/>
      <c r="CC227" s="14">
        <v>1.0359786411687701E-2</v>
      </c>
      <c r="CD227" s="14">
        <v>1.0130865657007101E-2</v>
      </c>
    </row>
    <row r="228" spans="2:82" x14ac:dyDescent="0.25">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row>
    <row r="229" spans="2:82" x14ac:dyDescent="0.25">
      <c r="B229" s="6" t="s">
        <v>229</v>
      </c>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row>
    <row r="230" spans="2:82" x14ac:dyDescent="0.25">
      <c r="B230" s="24" t="s">
        <v>107</v>
      </c>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row>
    <row r="231" spans="2:82" x14ac:dyDescent="0.25">
      <c r="B231" t="s">
        <v>222</v>
      </c>
      <c r="C231" s="14">
        <v>0.29723330770034501</v>
      </c>
      <c r="D231" s="14">
        <v>0.177591006040273</v>
      </c>
      <c r="E231" s="14">
        <v>0.41649610663889503</v>
      </c>
      <c r="F231" s="14"/>
      <c r="G231" s="14">
        <v>0.26250956985366902</v>
      </c>
      <c r="H231" s="14">
        <v>0.30899841143802798</v>
      </c>
      <c r="I231" s="14">
        <v>0.34320797250360202</v>
      </c>
      <c r="J231" s="14"/>
      <c r="K231" s="14">
        <v>0.26865528694137603</v>
      </c>
      <c r="L231" s="14">
        <v>0.30854138949441301</v>
      </c>
      <c r="M231" s="14">
        <v>0.28744566851132197</v>
      </c>
      <c r="N231" s="14">
        <v>0.33440749720979801</v>
      </c>
      <c r="O231" s="14"/>
      <c r="P231" s="14">
        <v>0.24580789251669799</v>
      </c>
      <c r="Q231" s="14">
        <v>0.30714443954668202</v>
      </c>
      <c r="R231" s="14">
        <v>0.280545040283184</v>
      </c>
      <c r="S231" s="14">
        <v>0.326883669202779</v>
      </c>
      <c r="T231" s="14">
        <v>0.30057364748715398</v>
      </c>
      <c r="U231" s="14"/>
      <c r="V231" s="14">
        <v>0.164754297825533</v>
      </c>
      <c r="W231" s="14">
        <v>0.68927069217088499</v>
      </c>
      <c r="X231" s="14">
        <v>0.296182597203627</v>
      </c>
      <c r="Y231" s="14"/>
      <c r="Z231" s="14">
        <v>0.30019270491047101</v>
      </c>
      <c r="AA231" s="14">
        <v>0.29466558889722999</v>
      </c>
      <c r="AB231" s="14"/>
      <c r="AC231" s="14">
        <v>0.33663707346775801</v>
      </c>
      <c r="AD231" s="14">
        <v>0.35776422432136401</v>
      </c>
      <c r="AE231" s="14">
        <v>0.30113954069552701</v>
      </c>
      <c r="AF231" s="14">
        <v>0.22497905322622799</v>
      </c>
      <c r="AG231" s="14"/>
      <c r="AH231" s="14">
        <v>0.401138431694544</v>
      </c>
      <c r="AI231" s="14">
        <v>0.38182853096591401</v>
      </c>
      <c r="AJ231" s="14">
        <v>0.20132815244621299</v>
      </c>
      <c r="AK231" s="14">
        <v>0.13963031172130999</v>
      </c>
      <c r="AL231" s="14"/>
      <c r="AM231" s="14">
        <v>0.374538500347462</v>
      </c>
      <c r="AN231" s="14">
        <v>0.30337604626891301</v>
      </c>
      <c r="AO231" s="14">
        <v>0.28743812129934898</v>
      </c>
      <c r="AP231" s="14">
        <v>0.25646197688031902</v>
      </c>
      <c r="AQ231" s="14"/>
      <c r="AR231" s="14">
        <v>0.342214310926438</v>
      </c>
      <c r="AS231" s="14">
        <v>0.25757687699168602</v>
      </c>
      <c r="AT231" s="14">
        <v>0.16555699135568899</v>
      </c>
      <c r="AU231" s="14">
        <v>0.306742121035119</v>
      </c>
      <c r="AV231" s="14"/>
      <c r="AW231" s="14">
        <v>0.305433015254229</v>
      </c>
      <c r="AX231" s="14">
        <v>0.312173101496725</v>
      </c>
      <c r="AY231" s="14">
        <v>0.279125647803596</v>
      </c>
      <c r="AZ231" s="14">
        <v>0.27457980980735402</v>
      </c>
      <c r="BA231" s="14"/>
      <c r="BB231" s="14">
        <v>0.40243551109204201</v>
      </c>
      <c r="BC231" s="14">
        <v>0.32299460572447197</v>
      </c>
      <c r="BD231" s="14">
        <v>0.26849555784154999</v>
      </c>
      <c r="BE231" s="14"/>
      <c r="BF231" s="14">
        <v>0.28595853445348601</v>
      </c>
      <c r="BG231" s="14">
        <v>0.28658440965006599</v>
      </c>
      <c r="BH231" s="14">
        <v>0.35263133765501897</v>
      </c>
      <c r="BI231" s="14"/>
      <c r="BJ231" s="14">
        <v>0.25732040488394398</v>
      </c>
      <c r="BK231" s="14">
        <v>0.33402797143865298</v>
      </c>
      <c r="BL231" s="14">
        <v>0.35090534759466802</v>
      </c>
      <c r="BM231" s="14"/>
      <c r="BN231" s="14">
        <v>0.32457039790119502</v>
      </c>
      <c r="BO231" s="14">
        <v>0.197680670141059</v>
      </c>
      <c r="BP231" s="14">
        <v>0.24768256600254701</v>
      </c>
      <c r="BQ231" s="14">
        <v>0.17447445885059501</v>
      </c>
      <c r="BR231" s="14">
        <v>0.27524899833907002</v>
      </c>
      <c r="BS231" s="14">
        <v>0.38285025637334502</v>
      </c>
      <c r="BT231" s="14">
        <v>0.170440517240807</v>
      </c>
      <c r="BU231" s="14">
        <v>0.38802458234822201</v>
      </c>
      <c r="BV231" s="14"/>
      <c r="BW231" s="14">
        <v>0.37600277616313499</v>
      </c>
      <c r="BX231" s="14">
        <v>0.233136343853208</v>
      </c>
      <c r="BY231" s="14"/>
      <c r="BZ231" s="14">
        <v>0.34818289737055202</v>
      </c>
      <c r="CA231" s="14">
        <v>0.23836600003015401</v>
      </c>
      <c r="CB231" s="14"/>
      <c r="CC231" s="14">
        <v>0.32017138194224398</v>
      </c>
      <c r="CD231" s="14">
        <v>0.28942082216436499</v>
      </c>
    </row>
    <row r="232" spans="2:82" x14ac:dyDescent="0.25">
      <c r="B232" t="s">
        <v>223</v>
      </c>
      <c r="C232" s="14">
        <v>0.68075157133117303</v>
      </c>
      <c r="D232" s="14">
        <v>0.792437232849319</v>
      </c>
      <c r="E232" s="14">
        <v>0.569423418106346</v>
      </c>
      <c r="F232" s="14"/>
      <c r="G232" s="14">
        <v>0.70761421437004102</v>
      </c>
      <c r="H232" s="14">
        <v>0.67438914845062103</v>
      </c>
      <c r="I232" s="14">
        <v>0.63969988046414605</v>
      </c>
      <c r="J232" s="14"/>
      <c r="K232" s="14">
        <v>0.72115185345440802</v>
      </c>
      <c r="L232" s="14">
        <v>0.68436362405241902</v>
      </c>
      <c r="M232" s="14">
        <v>0.69304127137239702</v>
      </c>
      <c r="N232" s="14">
        <v>0.60178528345004401</v>
      </c>
      <c r="O232" s="14"/>
      <c r="P232" s="14">
        <v>0.73637311718601395</v>
      </c>
      <c r="Q232" s="14">
        <v>0.670903133577747</v>
      </c>
      <c r="R232" s="14">
        <v>0.68679161409640599</v>
      </c>
      <c r="S232" s="14">
        <v>0.65827700050994498</v>
      </c>
      <c r="T232" s="14">
        <v>0.67560640318420295</v>
      </c>
      <c r="U232" s="14"/>
      <c r="V232" s="14">
        <v>0.82295034035630399</v>
      </c>
      <c r="W232" s="14">
        <v>0.30341919495036201</v>
      </c>
      <c r="X232" s="14">
        <v>0.63449862002648905</v>
      </c>
      <c r="Y232" s="14"/>
      <c r="Z232" s="14">
        <v>0.67933825460250996</v>
      </c>
      <c r="AA232" s="14">
        <v>0.68197783454671101</v>
      </c>
      <c r="AB232" s="14"/>
      <c r="AC232" s="14">
        <v>0.55280100009762201</v>
      </c>
      <c r="AD232" s="14">
        <v>0.61488841829156904</v>
      </c>
      <c r="AE232" s="14">
        <v>0.68449654732918397</v>
      </c>
      <c r="AF232" s="14">
        <v>0.76765556332963802</v>
      </c>
      <c r="AG232" s="14"/>
      <c r="AH232" s="14">
        <v>0.54938215340293695</v>
      </c>
      <c r="AI232" s="14">
        <v>0.59509546873538599</v>
      </c>
      <c r="AJ232" s="14">
        <v>0.78558937770804105</v>
      </c>
      <c r="AK232" s="14">
        <v>0.846434206727536</v>
      </c>
      <c r="AL232" s="14"/>
      <c r="AM232" s="14">
        <v>0.607618267751451</v>
      </c>
      <c r="AN232" s="14">
        <v>0.65332075192597905</v>
      </c>
      <c r="AO232" s="14">
        <v>0.69980530154863896</v>
      </c>
      <c r="AP232" s="14">
        <v>0.73716913890869695</v>
      </c>
      <c r="AQ232" s="14"/>
      <c r="AR232" s="14">
        <v>0.63871137625667596</v>
      </c>
      <c r="AS232" s="14">
        <v>0.73424528721931004</v>
      </c>
      <c r="AT232" s="14">
        <v>0.81619610898543704</v>
      </c>
      <c r="AU232" s="14">
        <v>0.67030198403196495</v>
      </c>
      <c r="AV232" s="14"/>
      <c r="AW232" s="14">
        <v>0.656324926702336</v>
      </c>
      <c r="AX232" s="14">
        <v>0.66461356020901396</v>
      </c>
      <c r="AY232" s="14">
        <v>0.70793292694590604</v>
      </c>
      <c r="AZ232" s="14">
        <v>0.71653357771465398</v>
      </c>
      <c r="BA232" s="14"/>
      <c r="BB232" s="14">
        <v>0.58889491957853801</v>
      </c>
      <c r="BC232" s="14">
        <v>0.66092642868388596</v>
      </c>
      <c r="BD232" s="14">
        <v>0.72208553247295904</v>
      </c>
      <c r="BE232" s="14"/>
      <c r="BF232" s="14">
        <v>0.70505466143194895</v>
      </c>
      <c r="BG232" s="14">
        <v>0.68458741867984396</v>
      </c>
      <c r="BH232" s="14">
        <v>0.63260851353302705</v>
      </c>
      <c r="BI232" s="14"/>
      <c r="BJ232" s="14">
        <v>0.73164664778969202</v>
      </c>
      <c r="BK232" s="14">
        <v>0.65457913483146701</v>
      </c>
      <c r="BL232" s="14">
        <v>0.61948561997237195</v>
      </c>
      <c r="BM232" s="14"/>
      <c r="BN232" s="14">
        <v>0.65422028969026003</v>
      </c>
      <c r="BO232" s="14">
        <v>0.76353156089137997</v>
      </c>
      <c r="BP232" s="14">
        <v>0.74436282312849</v>
      </c>
      <c r="BQ232" s="14">
        <v>0.78763633859111803</v>
      </c>
      <c r="BR232" s="14">
        <v>0.707841772232087</v>
      </c>
      <c r="BS232" s="14">
        <v>0.60900115435967495</v>
      </c>
      <c r="BT232" s="14">
        <v>0.82049068340440701</v>
      </c>
      <c r="BU232" s="14">
        <v>0.60016948442881601</v>
      </c>
      <c r="BV232" s="14"/>
      <c r="BW232" s="14">
        <v>0.61063702968188405</v>
      </c>
      <c r="BX232" s="14">
        <v>0.73780577429784699</v>
      </c>
      <c r="BY232" s="14"/>
      <c r="BZ232" s="14">
        <v>0.63764787450346405</v>
      </c>
      <c r="CA232" s="14">
        <v>0.74490068162657497</v>
      </c>
      <c r="CB232" s="14"/>
      <c r="CC232" s="14">
        <v>0.65999901801010197</v>
      </c>
      <c r="CD232" s="14">
        <v>0.700427523803278</v>
      </c>
    </row>
    <row r="233" spans="2:82" x14ac:dyDescent="0.25">
      <c r="B233" t="s">
        <v>131</v>
      </c>
      <c r="C233" s="14">
        <v>2.20151209684822E-2</v>
      </c>
      <c r="D233" s="14">
        <v>2.99717611104078E-2</v>
      </c>
      <c r="E233" s="14">
        <v>1.40804752547594E-2</v>
      </c>
      <c r="F233" s="14"/>
      <c r="G233" s="14">
        <v>2.9876215776290099E-2</v>
      </c>
      <c r="H233" s="14">
        <v>1.6612440111350799E-2</v>
      </c>
      <c r="I233" s="14">
        <v>1.70921470322528E-2</v>
      </c>
      <c r="J233" s="14"/>
      <c r="K233" s="14">
        <v>1.01928596042156E-2</v>
      </c>
      <c r="L233" s="14">
        <v>7.0949864531675696E-3</v>
      </c>
      <c r="M233" s="14">
        <v>1.9513060116281001E-2</v>
      </c>
      <c r="N233" s="14">
        <v>6.38072193401579E-2</v>
      </c>
      <c r="O233" s="14"/>
      <c r="P233" s="14">
        <v>1.7818990297287101E-2</v>
      </c>
      <c r="Q233" s="14">
        <v>2.19524268755708E-2</v>
      </c>
      <c r="R233" s="14">
        <v>3.26633456204099E-2</v>
      </c>
      <c r="S233" s="14">
        <v>1.48393302872766E-2</v>
      </c>
      <c r="T233" s="14">
        <v>2.3819949328643401E-2</v>
      </c>
      <c r="U233" s="14"/>
      <c r="V233" s="14">
        <v>1.2295361818162801E-2</v>
      </c>
      <c r="W233" s="14">
        <v>7.3101128787530197E-3</v>
      </c>
      <c r="X233" s="14">
        <v>6.9318782769884194E-2</v>
      </c>
      <c r="Y233" s="14"/>
      <c r="Z233" s="14">
        <v>2.04690404870186E-2</v>
      </c>
      <c r="AA233" s="14">
        <v>2.3356576556058901E-2</v>
      </c>
      <c r="AB233" s="14"/>
      <c r="AC233" s="14">
        <v>0.11056192643462</v>
      </c>
      <c r="AD233" s="14">
        <v>2.7347357387067402E-2</v>
      </c>
      <c r="AE233" s="14">
        <v>1.43639119752894E-2</v>
      </c>
      <c r="AF233" s="14">
        <v>7.3653834441333296E-3</v>
      </c>
      <c r="AG233" s="14"/>
      <c r="AH233" s="14">
        <v>4.9479414902518802E-2</v>
      </c>
      <c r="AI233" s="14">
        <v>2.3076000298700199E-2</v>
      </c>
      <c r="AJ233" s="14">
        <v>1.30824698457463E-2</v>
      </c>
      <c r="AK233" s="14">
        <v>1.3935481551154601E-2</v>
      </c>
      <c r="AL233" s="14"/>
      <c r="AM233" s="14">
        <v>1.7843231901086599E-2</v>
      </c>
      <c r="AN233" s="14">
        <v>4.3303201805108098E-2</v>
      </c>
      <c r="AO233" s="14">
        <v>1.2756577152011299E-2</v>
      </c>
      <c r="AP233" s="14">
        <v>6.3688842109845302E-3</v>
      </c>
      <c r="AQ233" s="14"/>
      <c r="AR233" s="14">
        <v>1.9074312816885802E-2</v>
      </c>
      <c r="AS233" s="14">
        <v>8.1778357890031593E-3</v>
      </c>
      <c r="AT233" s="14">
        <v>1.82468996588744E-2</v>
      </c>
      <c r="AU233" s="14">
        <v>2.2955894932915701E-2</v>
      </c>
      <c r="AV233" s="14"/>
      <c r="AW233" s="14">
        <v>3.8242058043435799E-2</v>
      </c>
      <c r="AX233" s="14">
        <v>2.3213338294260699E-2</v>
      </c>
      <c r="AY233" s="14">
        <v>1.29414252504977E-2</v>
      </c>
      <c r="AZ233" s="14">
        <v>8.8866124779922104E-3</v>
      </c>
      <c r="BA233" s="14"/>
      <c r="BB233" s="14">
        <v>8.6695693294195908E-3</v>
      </c>
      <c r="BC233" s="14">
        <v>1.6078965591641198E-2</v>
      </c>
      <c r="BD233" s="14">
        <v>9.4189096854899994E-3</v>
      </c>
      <c r="BE233" s="14"/>
      <c r="BF233" s="14">
        <v>8.9868041145648499E-3</v>
      </c>
      <c r="BG233" s="14">
        <v>2.88281716700894E-2</v>
      </c>
      <c r="BH233" s="14">
        <v>1.47601488119538E-2</v>
      </c>
      <c r="BI233" s="14"/>
      <c r="BJ233" s="14">
        <v>1.1032947326363901E-2</v>
      </c>
      <c r="BK233" s="14">
        <v>1.13928937298797E-2</v>
      </c>
      <c r="BL233" s="14">
        <v>2.9609032432960401E-2</v>
      </c>
      <c r="BM233" s="14"/>
      <c r="BN233" s="14">
        <v>2.1209312408545299E-2</v>
      </c>
      <c r="BO233" s="14">
        <v>3.8787768967560497E-2</v>
      </c>
      <c r="BP233" s="14">
        <v>7.9546108689630499E-3</v>
      </c>
      <c r="BQ233" s="14">
        <v>3.7889202558287302E-2</v>
      </c>
      <c r="BR233" s="14">
        <v>1.6909229428843101E-2</v>
      </c>
      <c r="BS233" s="14">
        <v>8.1485892669801493E-3</v>
      </c>
      <c r="BT233" s="14">
        <v>9.0687993547856494E-3</v>
      </c>
      <c r="BU233" s="14">
        <v>1.18059332229619E-2</v>
      </c>
      <c r="BV233" s="14"/>
      <c r="BW233" s="14">
        <v>1.33601941549814E-2</v>
      </c>
      <c r="BX233" s="14">
        <v>2.9057881848944901E-2</v>
      </c>
      <c r="BY233" s="14"/>
      <c r="BZ233" s="14">
        <v>1.41692281259845E-2</v>
      </c>
      <c r="CA233" s="14">
        <v>1.6733318343271401E-2</v>
      </c>
      <c r="CB233" s="14"/>
      <c r="CC233" s="14">
        <v>1.9829600047654501E-2</v>
      </c>
      <c r="CD233" s="14">
        <v>1.01516540323572E-2</v>
      </c>
    </row>
    <row r="234" spans="2:82" x14ac:dyDescent="0.25">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row>
    <row r="235" spans="2:82" x14ac:dyDescent="0.25">
      <c r="B235" s="6" t="s">
        <v>230</v>
      </c>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row>
    <row r="236" spans="2:82" x14ac:dyDescent="0.25">
      <c r="B236" s="24" t="s">
        <v>107</v>
      </c>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row>
    <row r="237" spans="2:82" x14ac:dyDescent="0.25">
      <c r="B237" t="s">
        <v>222</v>
      </c>
      <c r="C237" s="14">
        <v>0.44540819322451902</v>
      </c>
      <c r="D237" s="14">
        <v>0.43928745924828899</v>
      </c>
      <c r="E237" s="14">
        <v>0.45097485880760202</v>
      </c>
      <c r="F237" s="14"/>
      <c r="G237" s="14">
        <v>0.45511985007261901</v>
      </c>
      <c r="H237" s="14">
        <v>0.424466021468064</v>
      </c>
      <c r="I237" s="14">
        <v>0.46789729932849999</v>
      </c>
      <c r="J237" s="14"/>
      <c r="K237" s="14">
        <v>0.45568493723970799</v>
      </c>
      <c r="L237" s="14">
        <v>0.45637399634874498</v>
      </c>
      <c r="M237" s="14">
        <v>0.42704791479794901</v>
      </c>
      <c r="N237" s="14">
        <v>0.420339207057215</v>
      </c>
      <c r="O237" s="14"/>
      <c r="P237" s="14">
        <v>0.42801448805912101</v>
      </c>
      <c r="Q237" s="14">
        <v>0.460129321720745</v>
      </c>
      <c r="R237" s="14">
        <v>0.41771833171957601</v>
      </c>
      <c r="S237" s="14">
        <v>0.50181880876763796</v>
      </c>
      <c r="T237" s="14">
        <v>0.38367709434137998</v>
      </c>
      <c r="U237" s="14"/>
      <c r="V237" s="14">
        <v>0.43727032696497697</v>
      </c>
      <c r="W237" s="14">
        <v>0.47032631253446899</v>
      </c>
      <c r="X237" s="14">
        <v>0.44443217464109802</v>
      </c>
      <c r="Y237" s="14"/>
      <c r="Z237" s="14">
        <v>0.42600130460205599</v>
      </c>
      <c r="AA237" s="14">
        <v>0.462246565800981</v>
      </c>
      <c r="AB237" s="14"/>
      <c r="AC237" s="14">
        <v>0.37930934397938498</v>
      </c>
      <c r="AD237" s="14">
        <v>0.46206337412826898</v>
      </c>
      <c r="AE237" s="14">
        <v>0.463304378877469</v>
      </c>
      <c r="AF237" s="14">
        <v>0.41794076806029401</v>
      </c>
      <c r="AG237" s="14"/>
      <c r="AH237" s="14">
        <v>0.49162400448277299</v>
      </c>
      <c r="AI237" s="14">
        <v>0.467389404989554</v>
      </c>
      <c r="AJ237" s="14">
        <v>0.43355757515285398</v>
      </c>
      <c r="AK237" s="14">
        <v>0.38982847908924301</v>
      </c>
      <c r="AL237" s="14"/>
      <c r="AM237" s="14">
        <v>0.48008303343334602</v>
      </c>
      <c r="AN237" s="14">
        <v>0.414068519527032</v>
      </c>
      <c r="AO237" s="14">
        <v>0.449896372715263</v>
      </c>
      <c r="AP237" s="14">
        <v>0.432679783052272</v>
      </c>
      <c r="AQ237" s="14"/>
      <c r="AR237" s="14">
        <v>0.47696271560430098</v>
      </c>
      <c r="AS237" s="14">
        <v>0.43359914160991497</v>
      </c>
      <c r="AT237" s="14">
        <v>0.44290154978269403</v>
      </c>
      <c r="AU237" s="14">
        <v>0.46262207166121999</v>
      </c>
      <c r="AV237" s="14"/>
      <c r="AW237" s="14">
        <v>0.42421510658454897</v>
      </c>
      <c r="AX237" s="14">
        <v>0.48958619952911397</v>
      </c>
      <c r="AY237" s="14">
        <v>0.42083596604202</v>
      </c>
      <c r="AZ237" s="14">
        <v>0.36866828328594697</v>
      </c>
      <c r="BA237" s="14"/>
      <c r="BB237" s="14">
        <v>0.46755247708279202</v>
      </c>
      <c r="BC237" s="14">
        <v>0.34445105548899702</v>
      </c>
      <c r="BD237" s="14">
        <v>0.50897994685377601</v>
      </c>
      <c r="BE237" s="14"/>
      <c r="BF237" s="14">
        <v>0.42757803032101799</v>
      </c>
      <c r="BG237" s="14">
        <v>0.45351595854003701</v>
      </c>
      <c r="BH237" s="14">
        <v>0.48819171422404001</v>
      </c>
      <c r="BI237" s="14"/>
      <c r="BJ237" s="14">
        <v>0.47018724517731503</v>
      </c>
      <c r="BK237" s="14">
        <v>0.402548011930563</v>
      </c>
      <c r="BL237" s="14">
        <v>0.49622545860670703</v>
      </c>
      <c r="BM237" s="14"/>
      <c r="BN237" s="14">
        <v>0.48888410347317901</v>
      </c>
      <c r="BO237" s="14">
        <v>0.38052068979673398</v>
      </c>
      <c r="BP237" s="14">
        <v>0.44628409824515602</v>
      </c>
      <c r="BQ237" s="14">
        <v>0.50657590040531997</v>
      </c>
      <c r="BR237" s="14">
        <v>0.44253771759874799</v>
      </c>
      <c r="BS237" s="14">
        <v>0.435799591006579</v>
      </c>
      <c r="BT237" s="14">
        <v>0.47844926314250003</v>
      </c>
      <c r="BU237" s="14">
        <v>0.47763303305714699</v>
      </c>
      <c r="BV237" s="14"/>
      <c r="BW237" s="14">
        <v>0.83284316225196098</v>
      </c>
      <c r="BX237" s="14">
        <v>0.130141305082453</v>
      </c>
      <c r="BY237" s="14"/>
      <c r="BZ237" s="14">
        <v>0.64588811704555205</v>
      </c>
      <c r="CA237" s="14">
        <v>0.169470614010372</v>
      </c>
      <c r="CB237" s="14"/>
      <c r="CC237" s="14">
        <v>0.51623982000115898</v>
      </c>
      <c r="CD237" s="14">
        <v>0.39970955110866102</v>
      </c>
    </row>
    <row r="238" spans="2:82" x14ac:dyDescent="0.25">
      <c r="B238" t="s">
        <v>223</v>
      </c>
      <c r="C238" s="14">
        <v>0.54009096667767298</v>
      </c>
      <c r="D238" s="14">
        <v>0.54670147077070097</v>
      </c>
      <c r="E238" s="14">
        <v>0.53402004383045698</v>
      </c>
      <c r="F238" s="14"/>
      <c r="G238" s="14">
        <v>0.52494913756622397</v>
      </c>
      <c r="H238" s="14">
        <v>0.565294597604446</v>
      </c>
      <c r="I238" s="14">
        <v>0.51994220854248396</v>
      </c>
      <c r="J238" s="14"/>
      <c r="K238" s="14">
        <v>0.53992043398023204</v>
      </c>
      <c r="L238" s="14">
        <v>0.53298262807373198</v>
      </c>
      <c r="M238" s="14">
        <v>0.56013272714136297</v>
      </c>
      <c r="N238" s="14">
        <v>0.54175887168132297</v>
      </c>
      <c r="O238" s="14"/>
      <c r="P238" s="14">
        <v>0.55783834272580202</v>
      </c>
      <c r="Q238" s="14">
        <v>0.52104374314826796</v>
      </c>
      <c r="R238" s="14">
        <v>0.56481768744128702</v>
      </c>
      <c r="S238" s="14">
        <v>0.490001946932976</v>
      </c>
      <c r="T238" s="14">
        <v>0.59843599083648302</v>
      </c>
      <c r="U238" s="14"/>
      <c r="V238" s="14">
        <v>0.55283215837500099</v>
      </c>
      <c r="W238" s="14">
        <v>0.52235269012663099</v>
      </c>
      <c r="X238" s="14">
        <v>0.51842886520414999</v>
      </c>
      <c r="Y238" s="14"/>
      <c r="Z238" s="14">
        <v>0.55785740067200895</v>
      </c>
      <c r="AA238" s="14">
        <v>0.52467593334742102</v>
      </c>
      <c r="AB238" s="14"/>
      <c r="AC238" s="14">
        <v>0.56486967952105105</v>
      </c>
      <c r="AD238" s="14">
        <v>0.51931041439047099</v>
      </c>
      <c r="AE238" s="14">
        <v>0.527772111538655</v>
      </c>
      <c r="AF238" s="14">
        <v>0.57609917292442203</v>
      </c>
      <c r="AG238" s="14"/>
      <c r="AH238" s="14">
        <v>0.47721407164461299</v>
      </c>
      <c r="AI238" s="14">
        <v>0.51665493619633496</v>
      </c>
      <c r="AJ238" s="14">
        <v>0.56081098955009101</v>
      </c>
      <c r="AK238" s="14">
        <v>0.60314935051025897</v>
      </c>
      <c r="AL238" s="14"/>
      <c r="AM238" s="14">
        <v>0.51692378097397695</v>
      </c>
      <c r="AN238" s="14">
        <v>0.56848382682190102</v>
      </c>
      <c r="AO238" s="14">
        <v>0.54040913769133203</v>
      </c>
      <c r="AP238" s="14">
        <v>0.56096269907738106</v>
      </c>
      <c r="AQ238" s="14"/>
      <c r="AR238" s="14">
        <v>0.51259350205645604</v>
      </c>
      <c r="AS238" s="14">
        <v>0.55823156082328995</v>
      </c>
      <c r="AT238" s="14">
        <v>0.53267983783297701</v>
      </c>
      <c r="AU238" s="14">
        <v>0.53156240469299998</v>
      </c>
      <c r="AV238" s="14"/>
      <c r="AW238" s="14">
        <v>0.55678725945476903</v>
      </c>
      <c r="AX238" s="14">
        <v>0.49493919742530501</v>
      </c>
      <c r="AY238" s="14">
        <v>0.56762115058121798</v>
      </c>
      <c r="AZ238" s="14">
        <v>0.622215107226186</v>
      </c>
      <c r="BA238" s="14"/>
      <c r="BB238" s="14">
        <v>0.53244752291720798</v>
      </c>
      <c r="BC238" s="14">
        <v>0.63421217586420198</v>
      </c>
      <c r="BD238" s="14">
        <v>0.49102005314622399</v>
      </c>
      <c r="BE238" s="14"/>
      <c r="BF238" s="14">
        <v>0.56440579157221504</v>
      </c>
      <c r="BG238" s="14">
        <v>0.52801134706505304</v>
      </c>
      <c r="BH238" s="14">
        <v>0.50688202029914398</v>
      </c>
      <c r="BI238" s="14"/>
      <c r="BJ238" s="14">
        <v>0.51877544271284903</v>
      </c>
      <c r="BK238" s="14">
        <v>0.59364131094387995</v>
      </c>
      <c r="BL238" s="14">
        <v>0.493787738416335</v>
      </c>
      <c r="BM238" s="14"/>
      <c r="BN238" s="14">
        <v>0.50409576934131395</v>
      </c>
      <c r="BO238" s="14">
        <v>0.60779152712714801</v>
      </c>
      <c r="BP238" s="14">
        <v>0.55371590175484398</v>
      </c>
      <c r="BQ238" s="14">
        <v>0.455604896517189</v>
      </c>
      <c r="BR238" s="14">
        <v>0.53632292263922898</v>
      </c>
      <c r="BS238" s="14">
        <v>0.56216251232831105</v>
      </c>
      <c r="BT238" s="14">
        <v>0.51262452303081296</v>
      </c>
      <c r="BU238" s="14">
        <v>0.49855251255661098</v>
      </c>
      <c r="BV238" s="14"/>
      <c r="BW238" s="14">
        <v>0.16492842487937101</v>
      </c>
      <c r="BX238" s="14">
        <v>0.84537143064075104</v>
      </c>
      <c r="BY238" s="14"/>
      <c r="BZ238" s="14">
        <v>0.345229023613496</v>
      </c>
      <c r="CA238" s="14">
        <v>0.82209641015201496</v>
      </c>
      <c r="CB238" s="14"/>
      <c r="CC238" s="14">
        <v>0.47325113938339802</v>
      </c>
      <c r="CD238" s="14">
        <v>0.59352253054271498</v>
      </c>
    </row>
    <row r="239" spans="2:82" x14ac:dyDescent="0.25">
      <c r="B239" t="s">
        <v>131</v>
      </c>
      <c r="C239" s="14">
        <v>1.45008400978082E-2</v>
      </c>
      <c r="D239" s="14">
        <v>1.4011069981010101E-2</v>
      </c>
      <c r="E239" s="14">
        <v>1.50050973619402E-2</v>
      </c>
      <c r="F239" s="14"/>
      <c r="G239" s="14">
        <v>1.99310123611567E-2</v>
      </c>
      <c r="H239" s="14">
        <v>1.0239380927489701E-2</v>
      </c>
      <c r="I239" s="14">
        <v>1.21604921290155E-2</v>
      </c>
      <c r="J239" s="14"/>
      <c r="K239" s="14">
        <v>4.39462878006048E-3</v>
      </c>
      <c r="L239" s="14">
        <v>1.0643375577523101E-2</v>
      </c>
      <c r="M239" s="14">
        <v>1.28193580606875E-2</v>
      </c>
      <c r="N239" s="14">
        <v>3.7901921261461698E-2</v>
      </c>
      <c r="O239" s="14"/>
      <c r="P239" s="14">
        <v>1.4147169215077301E-2</v>
      </c>
      <c r="Q239" s="14">
        <v>1.88269351309878E-2</v>
      </c>
      <c r="R239" s="14">
        <v>1.74639808391375E-2</v>
      </c>
      <c r="S239" s="14">
        <v>8.1792442993864501E-3</v>
      </c>
      <c r="T239" s="14">
        <v>1.7886914822137199E-2</v>
      </c>
      <c r="U239" s="14"/>
      <c r="V239" s="14">
        <v>9.8975146600213896E-3</v>
      </c>
      <c r="W239" s="14">
        <v>7.3209973389000002E-3</v>
      </c>
      <c r="X239" s="14">
        <v>3.71389601547523E-2</v>
      </c>
      <c r="Y239" s="14"/>
      <c r="Z239" s="14">
        <v>1.6141294725935201E-2</v>
      </c>
      <c r="AA239" s="14">
        <v>1.30775008515979E-2</v>
      </c>
      <c r="AB239" s="14"/>
      <c r="AC239" s="14">
        <v>5.5820976499563899E-2</v>
      </c>
      <c r="AD239" s="14">
        <v>1.8626211481260601E-2</v>
      </c>
      <c r="AE239" s="14">
        <v>8.9235095838758206E-3</v>
      </c>
      <c r="AF239" s="14">
        <v>5.9600590152835498E-3</v>
      </c>
      <c r="AG239" s="14"/>
      <c r="AH239" s="14">
        <v>3.1161923872613601E-2</v>
      </c>
      <c r="AI239" s="14">
        <v>1.5955658814110499E-2</v>
      </c>
      <c r="AJ239" s="14">
        <v>5.63143529705506E-3</v>
      </c>
      <c r="AK239" s="14">
        <v>7.0221704004985201E-3</v>
      </c>
      <c r="AL239" s="14"/>
      <c r="AM239" s="14">
        <v>2.9931855926771901E-3</v>
      </c>
      <c r="AN239" s="14">
        <v>1.7447653651066201E-2</v>
      </c>
      <c r="AO239" s="14">
        <v>9.6944895934057505E-3</v>
      </c>
      <c r="AP239" s="14">
        <v>6.3575178703471303E-3</v>
      </c>
      <c r="AQ239" s="14"/>
      <c r="AR239" s="14">
        <v>1.0443782339243099E-2</v>
      </c>
      <c r="AS239" s="14">
        <v>8.1692975667957603E-3</v>
      </c>
      <c r="AT239" s="14">
        <v>2.44186123843293E-2</v>
      </c>
      <c r="AU239" s="14">
        <v>5.8155236457794199E-3</v>
      </c>
      <c r="AV239" s="14"/>
      <c r="AW239" s="14">
        <v>1.8997633960682402E-2</v>
      </c>
      <c r="AX239" s="14">
        <v>1.54746030455806E-2</v>
      </c>
      <c r="AY239" s="14">
        <v>1.1542883376762699E-2</v>
      </c>
      <c r="AZ239" s="14">
        <v>9.1166094878671906E-3</v>
      </c>
      <c r="BA239" s="14"/>
      <c r="BB239" s="14">
        <v>0</v>
      </c>
      <c r="BC239" s="14">
        <v>2.1336768646800799E-2</v>
      </c>
      <c r="BD239" s="14">
        <v>0</v>
      </c>
      <c r="BE239" s="14"/>
      <c r="BF239" s="14">
        <v>8.0161781067676595E-3</v>
      </c>
      <c r="BG239" s="14">
        <v>1.8472694394909301E-2</v>
      </c>
      <c r="BH239" s="14">
        <v>4.92626547681611E-3</v>
      </c>
      <c r="BI239" s="14"/>
      <c r="BJ239" s="14">
        <v>1.1037312109836101E-2</v>
      </c>
      <c r="BK239" s="14">
        <v>3.81067712555711E-3</v>
      </c>
      <c r="BL239" s="14">
        <v>9.98680297695804E-3</v>
      </c>
      <c r="BM239" s="14"/>
      <c r="BN239" s="14">
        <v>7.02012718550737E-3</v>
      </c>
      <c r="BO239" s="14">
        <v>1.16877830761173E-2</v>
      </c>
      <c r="BP239" s="14">
        <v>0</v>
      </c>
      <c r="BQ239" s="14">
        <v>3.7819203077490697E-2</v>
      </c>
      <c r="BR239" s="14">
        <v>2.1139359762022501E-2</v>
      </c>
      <c r="BS239" s="14">
        <v>2.0378966651102902E-3</v>
      </c>
      <c r="BT239" s="14">
        <v>8.9262138266867092E-3</v>
      </c>
      <c r="BU239" s="14">
        <v>2.3814454386242301E-2</v>
      </c>
      <c r="BV239" s="14"/>
      <c r="BW239" s="14">
        <v>2.2284128686683E-3</v>
      </c>
      <c r="BX239" s="14">
        <v>2.4487264276795598E-2</v>
      </c>
      <c r="BY239" s="14"/>
      <c r="BZ239" s="14">
        <v>8.8828593409520096E-3</v>
      </c>
      <c r="CA239" s="14">
        <v>8.4329758376127592E-3</v>
      </c>
      <c r="CB239" s="14"/>
      <c r="CC239" s="14">
        <v>1.0509040615443299E-2</v>
      </c>
      <c r="CD239" s="14">
        <v>6.7679183486238602E-3</v>
      </c>
    </row>
    <row r="240" spans="2:82" x14ac:dyDescent="0.25">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row>
    <row r="241" spans="2:82" x14ac:dyDescent="0.25">
      <c r="B241" s="6" t="s">
        <v>231</v>
      </c>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row>
    <row r="242" spans="2:82" x14ac:dyDescent="0.25">
      <c r="B242" s="24" t="s">
        <v>107</v>
      </c>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row>
    <row r="243" spans="2:82" x14ac:dyDescent="0.25">
      <c r="B243" t="s">
        <v>222</v>
      </c>
      <c r="C243" s="14">
        <v>0.39248418100736299</v>
      </c>
      <c r="D243" s="14">
        <v>0.41460958187205099</v>
      </c>
      <c r="E243" s="14">
        <v>0.37041146877187298</v>
      </c>
      <c r="F243" s="14"/>
      <c r="G243" s="14">
        <v>0.40122577118789099</v>
      </c>
      <c r="H243" s="14">
        <v>0.38287313182416299</v>
      </c>
      <c r="I243" s="14">
        <v>0.39422527266021501</v>
      </c>
      <c r="J243" s="14"/>
      <c r="K243" s="14">
        <v>0.45903434560273898</v>
      </c>
      <c r="L243" s="14">
        <v>0.38669260190867799</v>
      </c>
      <c r="M243" s="14">
        <v>0.35576469760791002</v>
      </c>
      <c r="N243" s="14">
        <v>0.31645716981970501</v>
      </c>
      <c r="O243" s="14"/>
      <c r="P243" s="14">
        <v>0.45674654471718101</v>
      </c>
      <c r="Q243" s="14">
        <v>0.41162899420812898</v>
      </c>
      <c r="R243" s="14">
        <v>0.37418176382812401</v>
      </c>
      <c r="S243" s="14">
        <v>0.39306733953204198</v>
      </c>
      <c r="T243" s="14">
        <v>0.34508585384246998</v>
      </c>
      <c r="U243" s="14"/>
      <c r="V243" s="14">
        <v>0.41742499264477601</v>
      </c>
      <c r="W243" s="14">
        <v>0.38564580550010202</v>
      </c>
      <c r="X243" s="14">
        <v>0.31968663956696902</v>
      </c>
      <c r="Y243" s="14"/>
      <c r="Z243" s="14">
        <v>0.40866123687836697</v>
      </c>
      <c r="AA243" s="14">
        <v>0.37844817043166901</v>
      </c>
      <c r="AB243" s="14"/>
      <c r="AC243" s="14">
        <v>0.22482199828616301</v>
      </c>
      <c r="AD243" s="14">
        <v>0.37362333668979503</v>
      </c>
      <c r="AE243" s="14">
        <v>0.37349679130260399</v>
      </c>
      <c r="AF243" s="14">
        <v>0.45196008542364502</v>
      </c>
      <c r="AG243" s="14"/>
      <c r="AH243" s="14">
        <v>0.25764495674390903</v>
      </c>
      <c r="AI243" s="14">
        <v>0.37660469502439903</v>
      </c>
      <c r="AJ243" s="14">
        <v>0.44083722601208197</v>
      </c>
      <c r="AK243" s="14">
        <v>0.45928381069160101</v>
      </c>
      <c r="AL243" s="14"/>
      <c r="AM243" s="14">
        <v>0.40602488783011498</v>
      </c>
      <c r="AN243" s="14">
        <v>0.41384085596847903</v>
      </c>
      <c r="AO243" s="14">
        <v>0.44014400884639898</v>
      </c>
      <c r="AP243" s="14">
        <v>0.40102226478028802</v>
      </c>
      <c r="AQ243" s="14"/>
      <c r="AR243" s="14">
        <v>0.36161606011396402</v>
      </c>
      <c r="AS243" s="14">
        <v>0.44729528972308102</v>
      </c>
      <c r="AT243" s="14">
        <v>0.47803094133520901</v>
      </c>
      <c r="AU243" s="14">
        <v>0.43374821548477199</v>
      </c>
      <c r="AV243" s="14"/>
      <c r="AW243" s="14">
        <v>0.37739882259984803</v>
      </c>
      <c r="AX243" s="14">
        <v>0.37203713767639202</v>
      </c>
      <c r="AY243" s="14">
        <v>0.42300524832512498</v>
      </c>
      <c r="AZ243" s="14">
        <v>0.40184572637000199</v>
      </c>
      <c r="BA243" s="14"/>
      <c r="BB243" s="14">
        <v>0.471166669994314</v>
      </c>
      <c r="BC243" s="14">
        <v>0.36602292671027897</v>
      </c>
      <c r="BD243" s="14">
        <v>0.39903106907260799</v>
      </c>
      <c r="BE243" s="14"/>
      <c r="BF243" s="14">
        <v>0.42334275699047802</v>
      </c>
      <c r="BG243" s="14">
        <v>0.33468747174357</v>
      </c>
      <c r="BH243" s="14">
        <v>0.41917473176889603</v>
      </c>
      <c r="BI243" s="14"/>
      <c r="BJ243" s="14">
        <v>0.427366789470222</v>
      </c>
      <c r="BK243" s="14">
        <v>0.37794325113321697</v>
      </c>
      <c r="BL243" s="14">
        <v>0.41285787587805201</v>
      </c>
      <c r="BM243" s="14"/>
      <c r="BN243" s="14">
        <v>0.380650997185837</v>
      </c>
      <c r="BO243" s="14">
        <v>0.35493656968524001</v>
      </c>
      <c r="BP243" s="14">
        <v>0.47862866452383201</v>
      </c>
      <c r="BQ243" s="14">
        <v>0.42037212012791703</v>
      </c>
      <c r="BR243" s="14">
        <v>0.45537300403988701</v>
      </c>
      <c r="BS243" s="14">
        <v>0.405083448703911</v>
      </c>
      <c r="BT243" s="14">
        <v>0.36826669611700702</v>
      </c>
      <c r="BU243" s="14">
        <v>0.36213861839952599</v>
      </c>
      <c r="BV243" s="14"/>
      <c r="BW243" s="14">
        <v>0.55137171245109795</v>
      </c>
      <c r="BX243" s="14">
        <v>0.263192863477135</v>
      </c>
      <c r="BY243" s="14"/>
      <c r="BZ243" s="14">
        <v>0.45234164468866001</v>
      </c>
      <c r="CA243" s="14">
        <v>0.340178619591056</v>
      </c>
      <c r="CB243" s="14"/>
      <c r="CC243" s="14">
        <v>0.43292030398167403</v>
      </c>
      <c r="CD243" s="14">
        <v>0.38243213132029202</v>
      </c>
    </row>
    <row r="244" spans="2:82" x14ac:dyDescent="0.25">
      <c r="B244" t="s">
        <v>223</v>
      </c>
      <c r="C244" s="14">
        <v>0.58748324985306699</v>
      </c>
      <c r="D244" s="14">
        <v>0.56940664371940297</v>
      </c>
      <c r="E244" s="14">
        <v>0.60548715374165496</v>
      </c>
      <c r="F244" s="14"/>
      <c r="G244" s="14">
        <v>0.57262998899670403</v>
      </c>
      <c r="H244" s="14">
        <v>0.600509559269639</v>
      </c>
      <c r="I244" s="14">
        <v>0.59114172011125099</v>
      </c>
      <c r="J244" s="14"/>
      <c r="K244" s="14">
        <v>0.53803885550249397</v>
      </c>
      <c r="L244" s="14">
        <v>0.60088253074809606</v>
      </c>
      <c r="M244" s="14">
        <v>0.62784139149148299</v>
      </c>
      <c r="N244" s="14">
        <v>0.62208562484599805</v>
      </c>
      <c r="O244" s="14"/>
      <c r="P244" s="14">
        <v>0.52562447586248295</v>
      </c>
      <c r="Q244" s="14">
        <v>0.55382301517122201</v>
      </c>
      <c r="R244" s="14">
        <v>0.59954908472514101</v>
      </c>
      <c r="S244" s="14">
        <v>0.59378914238329505</v>
      </c>
      <c r="T244" s="14">
        <v>0.64281697255677295</v>
      </c>
      <c r="U244" s="14"/>
      <c r="V244" s="14">
        <v>0.57438278177090596</v>
      </c>
      <c r="W244" s="14">
        <v>0.59237673578741401</v>
      </c>
      <c r="X244" s="14">
        <v>0.62430235487602304</v>
      </c>
      <c r="Y244" s="14"/>
      <c r="Z244" s="14">
        <v>0.57196096414726105</v>
      </c>
      <c r="AA244" s="14">
        <v>0.60095114957863804</v>
      </c>
      <c r="AB244" s="14"/>
      <c r="AC244" s="14">
        <v>0.67528874007809203</v>
      </c>
      <c r="AD244" s="14">
        <v>0.59585845994897202</v>
      </c>
      <c r="AE244" s="14">
        <v>0.61747154167655405</v>
      </c>
      <c r="AF244" s="14">
        <v>0.540608520011576</v>
      </c>
      <c r="AG244" s="14"/>
      <c r="AH244" s="14">
        <v>0.69270694043502401</v>
      </c>
      <c r="AI244" s="14">
        <v>0.59935885037576597</v>
      </c>
      <c r="AJ244" s="14">
        <v>0.55540956527519503</v>
      </c>
      <c r="AK244" s="14">
        <v>0.53026664979317095</v>
      </c>
      <c r="AL244" s="14"/>
      <c r="AM244" s="14">
        <v>0.58507401415461302</v>
      </c>
      <c r="AN244" s="14">
        <v>0.55992707395591801</v>
      </c>
      <c r="AO244" s="14">
        <v>0.54390133159744503</v>
      </c>
      <c r="AP244" s="14">
        <v>0.59013980017248802</v>
      </c>
      <c r="AQ244" s="14"/>
      <c r="AR244" s="14">
        <v>0.62261102340289298</v>
      </c>
      <c r="AS244" s="14">
        <v>0.542978764</v>
      </c>
      <c r="AT244" s="14">
        <v>0.50985602148570996</v>
      </c>
      <c r="AU244" s="14">
        <v>0.56043626086944798</v>
      </c>
      <c r="AV244" s="14"/>
      <c r="AW244" s="14">
        <v>0.59387606616504895</v>
      </c>
      <c r="AX244" s="14">
        <v>0.603501789239968</v>
      </c>
      <c r="AY244" s="14">
        <v>0.56687841796365801</v>
      </c>
      <c r="AZ244" s="14">
        <v>0.57995972501105197</v>
      </c>
      <c r="BA244" s="14"/>
      <c r="BB244" s="14">
        <v>0.52309245813595395</v>
      </c>
      <c r="BC244" s="14">
        <v>0.62338885162769297</v>
      </c>
      <c r="BD244" s="14">
        <v>0.59163003397435399</v>
      </c>
      <c r="BE244" s="14"/>
      <c r="BF244" s="14">
        <v>0.571645707533462</v>
      </c>
      <c r="BG244" s="14">
        <v>0.62616474886238305</v>
      </c>
      <c r="BH244" s="14">
        <v>0.57091836705893695</v>
      </c>
      <c r="BI244" s="14"/>
      <c r="BJ244" s="14">
        <v>0.55765311410428897</v>
      </c>
      <c r="BK244" s="14">
        <v>0.61441302709241796</v>
      </c>
      <c r="BL244" s="14">
        <v>0.57715532114499002</v>
      </c>
      <c r="BM244" s="14"/>
      <c r="BN244" s="14">
        <v>0.59109929180993603</v>
      </c>
      <c r="BO244" s="14">
        <v>0.62183402834245904</v>
      </c>
      <c r="BP244" s="14">
        <v>0.52137133547616799</v>
      </c>
      <c r="BQ244" s="14">
        <v>0.54155027760252905</v>
      </c>
      <c r="BR244" s="14">
        <v>0.53218683702748903</v>
      </c>
      <c r="BS244" s="14">
        <v>0.58463693486486301</v>
      </c>
      <c r="BT244" s="14">
        <v>0.62243148058867503</v>
      </c>
      <c r="BU244" s="14">
        <v>0.62605544837751204</v>
      </c>
      <c r="BV244" s="14"/>
      <c r="BW244" s="14">
        <v>0.43853665924199697</v>
      </c>
      <c r="BX244" s="14">
        <v>0.70868534020438101</v>
      </c>
      <c r="BY244" s="14"/>
      <c r="BZ244" s="14">
        <v>0.53253021091978703</v>
      </c>
      <c r="CA244" s="14">
        <v>0.64870875094817704</v>
      </c>
      <c r="CB244" s="14"/>
      <c r="CC244" s="14">
        <v>0.54925885560940402</v>
      </c>
      <c r="CD244" s="14">
        <v>0.60858989482734505</v>
      </c>
    </row>
    <row r="245" spans="2:82" x14ac:dyDescent="0.25">
      <c r="B245" t="s">
        <v>131</v>
      </c>
      <c r="C245" s="14">
        <v>2.0032569139569401E-2</v>
      </c>
      <c r="D245" s="14">
        <v>1.59837744085451E-2</v>
      </c>
      <c r="E245" s="14">
        <v>2.4101377486472501E-2</v>
      </c>
      <c r="F245" s="14"/>
      <c r="G245" s="14">
        <v>2.6144239815405201E-2</v>
      </c>
      <c r="H245" s="14">
        <v>1.66173089061981E-2</v>
      </c>
      <c r="I245" s="14">
        <v>1.46330072285342E-2</v>
      </c>
      <c r="J245" s="14"/>
      <c r="K245" s="14">
        <v>2.92679889476687E-3</v>
      </c>
      <c r="L245" s="14">
        <v>1.24248673432253E-2</v>
      </c>
      <c r="M245" s="14">
        <v>1.63939109006076E-2</v>
      </c>
      <c r="N245" s="14">
        <v>6.1457205334297202E-2</v>
      </c>
      <c r="O245" s="14"/>
      <c r="P245" s="14">
        <v>1.7628979420336002E-2</v>
      </c>
      <c r="Q245" s="14">
        <v>3.4547990620649199E-2</v>
      </c>
      <c r="R245" s="14">
        <v>2.62691514467349E-2</v>
      </c>
      <c r="S245" s="14">
        <v>1.31435180846624E-2</v>
      </c>
      <c r="T245" s="14">
        <v>1.20971736007572E-2</v>
      </c>
      <c r="U245" s="14"/>
      <c r="V245" s="14">
        <v>8.1922255843176594E-3</v>
      </c>
      <c r="W245" s="14">
        <v>2.19774587124834E-2</v>
      </c>
      <c r="X245" s="14">
        <v>5.6011005557007797E-2</v>
      </c>
      <c r="Y245" s="14"/>
      <c r="Z245" s="14">
        <v>1.9377798974371498E-2</v>
      </c>
      <c r="AA245" s="14">
        <v>2.06006799896927E-2</v>
      </c>
      <c r="AB245" s="14"/>
      <c r="AC245" s="14">
        <v>9.98892616357447E-2</v>
      </c>
      <c r="AD245" s="14">
        <v>3.0518203361233301E-2</v>
      </c>
      <c r="AE245" s="14">
        <v>9.0316670208418198E-3</v>
      </c>
      <c r="AF245" s="14">
        <v>7.4313945647799997E-3</v>
      </c>
      <c r="AG245" s="14"/>
      <c r="AH245" s="14">
        <v>4.9648102821066797E-2</v>
      </c>
      <c r="AI245" s="14">
        <v>2.4036454599834899E-2</v>
      </c>
      <c r="AJ245" s="14">
        <v>3.75320871272268E-3</v>
      </c>
      <c r="AK245" s="14">
        <v>1.0449539515228E-2</v>
      </c>
      <c r="AL245" s="14"/>
      <c r="AM245" s="14">
        <v>8.9010980152719604E-3</v>
      </c>
      <c r="AN245" s="14">
        <v>2.62320700756031E-2</v>
      </c>
      <c r="AO245" s="14">
        <v>1.5954659556155701E-2</v>
      </c>
      <c r="AP245" s="14">
        <v>8.8379350472235895E-3</v>
      </c>
      <c r="AQ245" s="14"/>
      <c r="AR245" s="14">
        <v>1.5772916483143901E-2</v>
      </c>
      <c r="AS245" s="14">
        <v>9.7259462769187996E-3</v>
      </c>
      <c r="AT245" s="14">
        <v>1.21130371790812E-2</v>
      </c>
      <c r="AU245" s="14">
        <v>5.8155236457794199E-3</v>
      </c>
      <c r="AV245" s="14"/>
      <c r="AW245" s="14">
        <v>2.8725111235102602E-2</v>
      </c>
      <c r="AX245" s="14">
        <v>2.4461073083639699E-2</v>
      </c>
      <c r="AY245" s="14">
        <v>1.01163337112169E-2</v>
      </c>
      <c r="AZ245" s="14">
        <v>1.8194548618945702E-2</v>
      </c>
      <c r="BA245" s="14"/>
      <c r="BB245" s="14">
        <v>5.7408718697324803E-3</v>
      </c>
      <c r="BC245" s="14">
        <v>1.0588221662028E-2</v>
      </c>
      <c r="BD245" s="14">
        <v>9.3388969530373307E-3</v>
      </c>
      <c r="BE245" s="14"/>
      <c r="BF245" s="14">
        <v>5.0115354760596397E-3</v>
      </c>
      <c r="BG245" s="14">
        <v>3.9147779394047198E-2</v>
      </c>
      <c r="BH245" s="14">
        <v>9.90690117216729E-3</v>
      </c>
      <c r="BI245" s="14"/>
      <c r="BJ245" s="14">
        <v>1.4980096425488599E-2</v>
      </c>
      <c r="BK245" s="14">
        <v>7.6437217743652803E-3</v>
      </c>
      <c r="BL245" s="14">
        <v>9.98680297695804E-3</v>
      </c>
      <c r="BM245" s="14"/>
      <c r="BN245" s="14">
        <v>2.82497110042268E-2</v>
      </c>
      <c r="BO245" s="14">
        <v>2.3229401972301299E-2</v>
      </c>
      <c r="BP245" s="14">
        <v>0</v>
      </c>
      <c r="BQ245" s="14">
        <v>3.8077602269553597E-2</v>
      </c>
      <c r="BR245" s="14">
        <v>1.2440158932624099E-2</v>
      </c>
      <c r="BS245" s="14">
        <v>1.02796164312264E-2</v>
      </c>
      <c r="BT245" s="14">
        <v>9.3018232943180897E-3</v>
      </c>
      <c r="BU245" s="14">
        <v>1.18059332229619E-2</v>
      </c>
      <c r="BV245" s="14"/>
      <c r="BW245" s="14">
        <v>1.00916283069044E-2</v>
      </c>
      <c r="BX245" s="14">
        <v>2.8121796318484001E-2</v>
      </c>
      <c r="BY245" s="14"/>
      <c r="BZ245" s="14">
        <v>1.51281443915531E-2</v>
      </c>
      <c r="CA245" s="14">
        <v>1.1112629460767E-2</v>
      </c>
      <c r="CB245" s="14"/>
      <c r="CC245" s="14">
        <v>1.7820840408922199E-2</v>
      </c>
      <c r="CD245" s="14">
        <v>8.9779738523625297E-3</v>
      </c>
    </row>
    <row r="246" spans="2:82" x14ac:dyDescent="0.25">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row>
    <row r="247" spans="2:82" x14ac:dyDescent="0.25">
      <c r="B247" s="6" t="s">
        <v>232</v>
      </c>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row>
    <row r="248" spans="2:82" x14ac:dyDescent="0.25">
      <c r="B248" s="24" t="s">
        <v>107</v>
      </c>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row>
    <row r="249" spans="2:82" x14ac:dyDescent="0.25">
      <c r="B249" t="s">
        <v>222</v>
      </c>
      <c r="C249" s="14">
        <v>0.44864957296678398</v>
      </c>
      <c r="D249" s="14">
        <v>0.45065141955476401</v>
      </c>
      <c r="E249" s="14">
        <v>0.44609689639504502</v>
      </c>
      <c r="F249" s="14"/>
      <c r="G249" s="14">
        <v>0.451383229543034</v>
      </c>
      <c r="H249" s="14">
        <v>0.44241048516162201</v>
      </c>
      <c r="I249" s="14">
        <v>0.45566919900268199</v>
      </c>
      <c r="J249" s="14"/>
      <c r="K249" s="14">
        <v>0.45271274671428502</v>
      </c>
      <c r="L249" s="14">
        <v>0.47627148815520898</v>
      </c>
      <c r="M249" s="14">
        <v>0.42398511730882898</v>
      </c>
      <c r="N249" s="14">
        <v>0.42119948241008898</v>
      </c>
      <c r="O249" s="14"/>
      <c r="P249" s="14">
        <v>0.46039064802693802</v>
      </c>
      <c r="Q249" s="14">
        <v>0.45699835620984303</v>
      </c>
      <c r="R249" s="14">
        <v>0.42168055575934899</v>
      </c>
      <c r="S249" s="14">
        <v>0.49914363092577801</v>
      </c>
      <c r="T249" s="14">
        <v>0.37832006185021899</v>
      </c>
      <c r="U249" s="14"/>
      <c r="V249" s="14">
        <v>0.44479227284704898</v>
      </c>
      <c r="W249" s="14">
        <v>0.45871365910051098</v>
      </c>
      <c r="X249" s="14">
        <v>0.45009114574694697</v>
      </c>
      <c r="Y249" s="14"/>
      <c r="Z249" s="14">
        <v>0.43262255428288399</v>
      </c>
      <c r="AA249" s="14">
        <v>0.46255540388792799</v>
      </c>
      <c r="AB249" s="14"/>
      <c r="AC249" s="14">
        <v>0.39129821628658101</v>
      </c>
      <c r="AD249" s="14">
        <v>0.46437113805899899</v>
      </c>
      <c r="AE249" s="14">
        <v>0.44887925161252401</v>
      </c>
      <c r="AF249" s="14">
        <v>0.43858611666984498</v>
      </c>
      <c r="AG249" s="14"/>
      <c r="AH249" s="14">
        <v>0.45527877044613702</v>
      </c>
      <c r="AI249" s="14">
        <v>0.46170411484396501</v>
      </c>
      <c r="AJ249" s="14">
        <v>0.43566368872295502</v>
      </c>
      <c r="AK249" s="14">
        <v>0.44879676146972203</v>
      </c>
      <c r="AL249" s="14"/>
      <c r="AM249" s="14">
        <v>0.48346615399262399</v>
      </c>
      <c r="AN249" s="14">
        <v>0.41809072289434801</v>
      </c>
      <c r="AO249" s="14">
        <v>0.475699766658564</v>
      </c>
      <c r="AP249" s="14">
        <v>0.44307685066576202</v>
      </c>
      <c r="AQ249" s="14"/>
      <c r="AR249" s="14">
        <v>0.46702391746968702</v>
      </c>
      <c r="AS249" s="14">
        <v>0.43865340866246499</v>
      </c>
      <c r="AT249" s="14">
        <v>0.45491465431008099</v>
      </c>
      <c r="AU249" s="14">
        <v>0.47462034264840303</v>
      </c>
      <c r="AV249" s="14"/>
      <c r="AW249" s="14">
        <v>0.42493048400226402</v>
      </c>
      <c r="AX249" s="14">
        <v>0.47801404477371201</v>
      </c>
      <c r="AY249" s="14">
        <v>0.444131634570197</v>
      </c>
      <c r="AZ249" s="14">
        <v>0.359523111979558</v>
      </c>
      <c r="BA249" s="14"/>
      <c r="BB249" s="14">
        <v>0.47374825528776499</v>
      </c>
      <c r="BC249" s="14">
        <v>0.35055512246972698</v>
      </c>
      <c r="BD249" s="14">
        <v>0.51918876802876102</v>
      </c>
      <c r="BE249" s="14"/>
      <c r="BF249" s="14">
        <v>0.43801207298773898</v>
      </c>
      <c r="BG249" s="14">
        <v>0.44754097326312797</v>
      </c>
      <c r="BH249" s="14">
        <v>0.49297963815037199</v>
      </c>
      <c r="BI249" s="14"/>
      <c r="BJ249" s="14">
        <v>0.477650044693051</v>
      </c>
      <c r="BK249" s="14">
        <v>0.40444266871659301</v>
      </c>
      <c r="BL249" s="14">
        <v>0.51161894084841097</v>
      </c>
      <c r="BM249" s="14"/>
      <c r="BN249" s="14">
        <v>0.48924841692895998</v>
      </c>
      <c r="BO249" s="14">
        <v>0.45091264750979798</v>
      </c>
      <c r="BP249" s="14">
        <v>0.431111632912966</v>
      </c>
      <c r="BQ249" s="14">
        <v>0.43430952406312801</v>
      </c>
      <c r="BR249" s="14">
        <v>0.42971451486441897</v>
      </c>
      <c r="BS249" s="14">
        <v>0.42161856259178798</v>
      </c>
      <c r="BT249" s="14">
        <v>0.47804345620442501</v>
      </c>
      <c r="BU249" s="14">
        <v>0.47165292827726801</v>
      </c>
      <c r="BV249" s="14"/>
      <c r="BW249" s="14">
        <v>1</v>
      </c>
      <c r="BX249" s="14">
        <v>0</v>
      </c>
      <c r="BY249" s="14"/>
      <c r="BZ249" s="14">
        <v>0.64263308775494199</v>
      </c>
      <c r="CA249" s="14">
        <v>0.19028900077156799</v>
      </c>
      <c r="CB249" s="14"/>
      <c r="CC249" s="14">
        <v>0.52164548439548197</v>
      </c>
      <c r="CD249" s="14">
        <v>0.40662289416715203</v>
      </c>
    </row>
    <row r="250" spans="2:82" x14ac:dyDescent="0.25">
      <c r="B250" t="s">
        <v>223</v>
      </c>
      <c r="C250" s="14">
        <v>0.53533501753006496</v>
      </c>
      <c r="D250" s="14">
        <v>0.53640342912586503</v>
      </c>
      <c r="E250" s="14">
        <v>0.534801435659227</v>
      </c>
      <c r="F250" s="14"/>
      <c r="G250" s="14">
        <v>0.52992619950151598</v>
      </c>
      <c r="H250" s="14">
        <v>0.54477776428616898</v>
      </c>
      <c r="I250" s="14">
        <v>0.52725707525313403</v>
      </c>
      <c r="J250" s="14"/>
      <c r="K250" s="14">
        <v>0.54137424872499396</v>
      </c>
      <c r="L250" s="14">
        <v>0.51306237551837397</v>
      </c>
      <c r="M250" s="14">
        <v>0.56634020002486396</v>
      </c>
      <c r="N250" s="14">
        <v>0.53395324451256598</v>
      </c>
      <c r="O250" s="14"/>
      <c r="P250" s="14">
        <v>0.52192318832694995</v>
      </c>
      <c r="Q250" s="14">
        <v>0.52732894966562904</v>
      </c>
      <c r="R250" s="14">
        <v>0.55428779419913199</v>
      </c>
      <c r="S250" s="14">
        <v>0.49267084311528198</v>
      </c>
      <c r="T250" s="14">
        <v>0.603727833599914</v>
      </c>
      <c r="U250" s="14"/>
      <c r="V250" s="14">
        <v>0.54861602277689003</v>
      </c>
      <c r="W250" s="14">
        <v>0.52420790052520505</v>
      </c>
      <c r="X250" s="14">
        <v>0.50472973153355905</v>
      </c>
      <c r="Y250" s="14"/>
      <c r="Z250" s="14">
        <v>0.55227872373148201</v>
      </c>
      <c r="AA250" s="14">
        <v>0.52063382336154995</v>
      </c>
      <c r="AB250" s="14"/>
      <c r="AC250" s="14">
        <v>0.55285851804355601</v>
      </c>
      <c r="AD250" s="14">
        <v>0.51197527919895802</v>
      </c>
      <c r="AE250" s="14">
        <v>0.53486928612079898</v>
      </c>
      <c r="AF250" s="14">
        <v>0.55989473738119</v>
      </c>
      <c r="AG250" s="14"/>
      <c r="AH250" s="14">
        <v>0.51321652489777403</v>
      </c>
      <c r="AI250" s="14">
        <v>0.51735683711203095</v>
      </c>
      <c r="AJ250" s="14">
        <v>0.56058310256432198</v>
      </c>
      <c r="AK250" s="14">
        <v>0.54764237757021195</v>
      </c>
      <c r="AL250" s="14"/>
      <c r="AM250" s="14">
        <v>0.50472064798841598</v>
      </c>
      <c r="AN250" s="14">
        <v>0.564288662072992</v>
      </c>
      <c r="AO250" s="14">
        <v>0.50823639875969295</v>
      </c>
      <c r="AP250" s="14">
        <v>0.54932605482517205</v>
      </c>
      <c r="AQ250" s="14"/>
      <c r="AR250" s="14">
        <v>0.515479453415436</v>
      </c>
      <c r="AS250" s="14">
        <v>0.55321574919528704</v>
      </c>
      <c r="AT250" s="14">
        <v>0.53907855525684301</v>
      </c>
      <c r="AU250" s="14">
        <v>0.51971088316703296</v>
      </c>
      <c r="AV250" s="14"/>
      <c r="AW250" s="14">
        <v>0.53695783553121401</v>
      </c>
      <c r="AX250" s="14">
        <v>0.50645456418428103</v>
      </c>
      <c r="AY250" s="14">
        <v>0.550133711034135</v>
      </c>
      <c r="AZ250" s="14">
        <v>0.640476888020442</v>
      </c>
      <c r="BA250" s="14"/>
      <c r="BB250" s="14">
        <v>0.52625174471223501</v>
      </c>
      <c r="BC250" s="14">
        <v>0.63336591193863101</v>
      </c>
      <c r="BD250" s="14">
        <v>0.47139232228574901</v>
      </c>
      <c r="BE250" s="14"/>
      <c r="BF250" s="14">
        <v>0.55697125413149096</v>
      </c>
      <c r="BG250" s="14">
        <v>0.52582934440176099</v>
      </c>
      <c r="BH250" s="14">
        <v>0.492114180517981</v>
      </c>
      <c r="BI250" s="14"/>
      <c r="BJ250" s="14">
        <v>0.51129187718220703</v>
      </c>
      <c r="BK250" s="14">
        <v>0.58794835950331403</v>
      </c>
      <c r="BL250" s="14">
        <v>0.473643591345841</v>
      </c>
      <c r="BM250" s="14"/>
      <c r="BN250" s="14">
        <v>0.48953286411416003</v>
      </c>
      <c r="BO250" s="14">
        <v>0.52197479624014298</v>
      </c>
      <c r="BP250" s="14">
        <v>0.56888836708703405</v>
      </c>
      <c r="BQ250" s="14">
        <v>0.54064968374442401</v>
      </c>
      <c r="BR250" s="14">
        <v>0.557616461891006</v>
      </c>
      <c r="BS250" s="14">
        <v>0.57418931271037998</v>
      </c>
      <c r="BT250" s="14">
        <v>0.52195654379557499</v>
      </c>
      <c r="BU250" s="14">
        <v>0.51654113849977001</v>
      </c>
      <c r="BV250" s="14"/>
      <c r="BW250" s="14">
        <v>0</v>
      </c>
      <c r="BX250" s="14">
        <v>0.97095239485107698</v>
      </c>
      <c r="BY250" s="14"/>
      <c r="BZ250" s="14">
        <v>0.34760476675446</v>
      </c>
      <c r="CA250" s="14">
        <v>0.79850110735717195</v>
      </c>
      <c r="CB250" s="14"/>
      <c r="CC250" s="14">
        <v>0.46467294433112999</v>
      </c>
      <c r="CD250" s="14">
        <v>0.58666220658204105</v>
      </c>
    </row>
    <row r="251" spans="2:82" x14ac:dyDescent="0.25">
      <c r="B251" t="s">
        <v>131</v>
      </c>
      <c r="C251" s="14">
        <v>1.6015409503151098E-2</v>
      </c>
      <c r="D251" s="14">
        <v>1.2945151319371099E-2</v>
      </c>
      <c r="E251" s="14">
        <v>1.9101667945727499E-2</v>
      </c>
      <c r="F251" s="14"/>
      <c r="G251" s="14">
        <v>1.8690570955450101E-2</v>
      </c>
      <c r="H251" s="14">
        <v>1.28117505522088E-2</v>
      </c>
      <c r="I251" s="14">
        <v>1.7073725744184198E-2</v>
      </c>
      <c r="J251" s="14"/>
      <c r="K251" s="14">
        <v>5.9130045607207601E-3</v>
      </c>
      <c r="L251" s="14">
        <v>1.06661363264174E-2</v>
      </c>
      <c r="M251" s="14">
        <v>9.6746826663074506E-3</v>
      </c>
      <c r="N251" s="14">
        <v>4.4847273077345602E-2</v>
      </c>
      <c r="O251" s="14"/>
      <c r="P251" s="14">
        <v>1.76861636461117E-2</v>
      </c>
      <c r="Q251" s="14">
        <v>1.5672694124527601E-2</v>
      </c>
      <c r="R251" s="14">
        <v>2.40316500415193E-2</v>
      </c>
      <c r="S251" s="14">
        <v>8.18552595893925E-3</v>
      </c>
      <c r="T251" s="14">
        <v>1.79521045498677E-2</v>
      </c>
      <c r="U251" s="14"/>
      <c r="V251" s="14">
        <v>6.5917043760610602E-3</v>
      </c>
      <c r="W251" s="14">
        <v>1.7078440374284101E-2</v>
      </c>
      <c r="X251" s="14">
        <v>4.51791227194938E-2</v>
      </c>
      <c r="Y251" s="14"/>
      <c r="Z251" s="14">
        <v>1.50987219856347E-2</v>
      </c>
      <c r="AA251" s="14">
        <v>1.6810772750522299E-2</v>
      </c>
      <c r="AB251" s="14"/>
      <c r="AC251" s="14">
        <v>5.5843265669863501E-2</v>
      </c>
      <c r="AD251" s="14">
        <v>2.36535827420426E-2</v>
      </c>
      <c r="AE251" s="14">
        <v>1.6251462266677098E-2</v>
      </c>
      <c r="AF251" s="14">
        <v>1.5191459489650699E-3</v>
      </c>
      <c r="AG251" s="14"/>
      <c r="AH251" s="14">
        <v>3.1504704656088803E-2</v>
      </c>
      <c r="AI251" s="14">
        <v>2.0939048044004299E-2</v>
      </c>
      <c r="AJ251" s="14">
        <v>3.75320871272268E-3</v>
      </c>
      <c r="AK251" s="14">
        <v>3.56086096006623E-3</v>
      </c>
      <c r="AL251" s="14"/>
      <c r="AM251" s="14">
        <v>1.18131980189601E-2</v>
      </c>
      <c r="AN251" s="14">
        <v>1.7620615032659999E-2</v>
      </c>
      <c r="AO251" s="14">
        <v>1.6063834581743298E-2</v>
      </c>
      <c r="AP251" s="14">
        <v>7.5970945090656E-3</v>
      </c>
      <c r="AQ251" s="14"/>
      <c r="AR251" s="14">
        <v>1.74966291148775E-2</v>
      </c>
      <c r="AS251" s="14">
        <v>8.1308421422480095E-3</v>
      </c>
      <c r="AT251" s="14">
        <v>6.0067904330767703E-3</v>
      </c>
      <c r="AU251" s="14">
        <v>5.66877418456368E-3</v>
      </c>
      <c r="AV251" s="14"/>
      <c r="AW251" s="14">
        <v>3.8111680466521601E-2</v>
      </c>
      <c r="AX251" s="14">
        <v>1.55313910420077E-2</v>
      </c>
      <c r="AY251" s="14">
        <v>5.7346543956670604E-3</v>
      </c>
      <c r="AZ251" s="14">
        <v>0</v>
      </c>
      <c r="BA251" s="14"/>
      <c r="BB251" s="14">
        <v>0</v>
      </c>
      <c r="BC251" s="14">
        <v>1.6078965591641198E-2</v>
      </c>
      <c r="BD251" s="14">
        <v>9.4189096854899994E-3</v>
      </c>
      <c r="BE251" s="14"/>
      <c r="BF251" s="14">
        <v>5.01667288076987E-3</v>
      </c>
      <c r="BG251" s="14">
        <v>2.6629682335110899E-2</v>
      </c>
      <c r="BH251" s="14">
        <v>1.4906181331647299E-2</v>
      </c>
      <c r="BI251" s="14"/>
      <c r="BJ251" s="14">
        <v>1.1058078124741799E-2</v>
      </c>
      <c r="BK251" s="14">
        <v>7.6089717800932703E-3</v>
      </c>
      <c r="BL251" s="14">
        <v>1.47374678057482E-2</v>
      </c>
      <c r="BM251" s="14"/>
      <c r="BN251" s="14">
        <v>2.1218718956880399E-2</v>
      </c>
      <c r="BO251" s="14">
        <v>2.71125562500595E-2</v>
      </c>
      <c r="BP251" s="14">
        <v>0</v>
      </c>
      <c r="BQ251" s="14">
        <v>2.50407921924483E-2</v>
      </c>
      <c r="BR251" s="14">
        <v>1.2669023244575001E-2</v>
      </c>
      <c r="BS251" s="14">
        <v>4.1921246978325498E-3</v>
      </c>
      <c r="BT251" s="14">
        <v>0</v>
      </c>
      <c r="BU251" s="14">
        <v>1.18059332229619E-2</v>
      </c>
      <c r="BV251" s="14"/>
      <c r="BW251" s="14">
        <v>0</v>
      </c>
      <c r="BX251" s="14">
        <v>2.9047605148923201E-2</v>
      </c>
      <c r="BY251" s="14"/>
      <c r="BZ251" s="14">
        <v>9.7621454905979996E-3</v>
      </c>
      <c r="CA251" s="14">
        <v>1.12098918712601E-2</v>
      </c>
      <c r="CB251" s="14"/>
      <c r="CC251" s="14">
        <v>1.3681571273388E-2</v>
      </c>
      <c r="CD251" s="14">
        <v>6.7148992508072203E-3</v>
      </c>
    </row>
    <row r="252" spans="2:82" x14ac:dyDescent="0.25">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row>
    <row r="253" spans="2:82" x14ac:dyDescent="0.25">
      <c r="B253" s="6" t="s">
        <v>233</v>
      </c>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row>
    <row r="254" spans="2:82" x14ac:dyDescent="0.25">
      <c r="B254" s="24" t="s">
        <v>107</v>
      </c>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row>
    <row r="255" spans="2:82" x14ac:dyDescent="0.25">
      <c r="B255" t="s">
        <v>222</v>
      </c>
      <c r="C255" s="14">
        <v>0.21602011708921501</v>
      </c>
      <c r="D255" s="14">
        <v>0.230711141263682</v>
      </c>
      <c r="E255" s="14">
        <v>0.201544909291135</v>
      </c>
      <c r="F255" s="14"/>
      <c r="G255" s="14">
        <v>0.19546607298563801</v>
      </c>
      <c r="H255" s="14">
        <v>0.223211449688476</v>
      </c>
      <c r="I255" s="14">
        <v>0.242778946876611</v>
      </c>
      <c r="J255" s="14"/>
      <c r="K255" s="14">
        <v>0.25365071845543402</v>
      </c>
      <c r="L255" s="14">
        <v>0.16273997034891699</v>
      </c>
      <c r="M255" s="14">
        <v>0.25245726965224702</v>
      </c>
      <c r="N255" s="14">
        <v>0.177451571848735</v>
      </c>
      <c r="O255" s="14"/>
      <c r="P255" s="14">
        <v>0.26451938824376497</v>
      </c>
      <c r="Q255" s="14">
        <v>0.17409212782257699</v>
      </c>
      <c r="R255" s="14">
        <v>0.180357809966806</v>
      </c>
      <c r="S255" s="14">
        <v>0.25565760676098198</v>
      </c>
      <c r="T255" s="14">
        <v>0.19358244519732701</v>
      </c>
      <c r="U255" s="14"/>
      <c r="V255" s="14">
        <v>0.21559454741015299</v>
      </c>
      <c r="W255" s="14">
        <v>0.25566669605180498</v>
      </c>
      <c r="X255" s="14">
        <v>0.174174238193613</v>
      </c>
      <c r="Y255" s="14"/>
      <c r="Z255" s="14">
        <v>0.200777052169718</v>
      </c>
      <c r="AA255" s="14">
        <v>0.22924575110581899</v>
      </c>
      <c r="AB255" s="14"/>
      <c r="AC255" s="14">
        <v>0.15543333150593699</v>
      </c>
      <c r="AD255" s="14">
        <v>0.22296929368781601</v>
      </c>
      <c r="AE255" s="14">
        <v>0.22234408354131199</v>
      </c>
      <c r="AF255" s="14">
        <v>0.21057260275946099</v>
      </c>
      <c r="AG255" s="14"/>
      <c r="AH255" s="14">
        <v>0.21474143597796899</v>
      </c>
      <c r="AI255" s="14">
        <v>0.22474983719896699</v>
      </c>
      <c r="AJ255" s="14">
        <v>0.19571064282126199</v>
      </c>
      <c r="AK255" s="14">
        <v>0.233236168939155</v>
      </c>
      <c r="AL255" s="14"/>
      <c r="AM255" s="14">
        <v>0.62104044737167496</v>
      </c>
      <c r="AN255" s="14">
        <v>0.23056652242617201</v>
      </c>
      <c r="AO255" s="14">
        <v>0.13076664772682201</v>
      </c>
      <c r="AP255" s="14">
        <v>0.106604601081631</v>
      </c>
      <c r="AQ255" s="14"/>
      <c r="AR255" s="14">
        <v>0.115726986242585</v>
      </c>
      <c r="AS255" s="14">
        <v>0.14905923037739899</v>
      </c>
      <c r="AT255" s="14">
        <v>0.22619068375884199</v>
      </c>
      <c r="AU255" s="14">
        <v>0.84457179787144399</v>
      </c>
      <c r="AV255" s="14"/>
      <c r="AW255" s="14">
        <v>0.19044828319795801</v>
      </c>
      <c r="AX255" s="14">
        <v>0.228160137887012</v>
      </c>
      <c r="AY255" s="14">
        <v>0.21015008729957399</v>
      </c>
      <c r="AZ255" s="14">
        <v>0.26510381358958102</v>
      </c>
      <c r="BA255" s="14"/>
      <c r="BB255" s="14">
        <v>0.25376998100658898</v>
      </c>
      <c r="BC255" s="14">
        <v>0.18808993591300799</v>
      </c>
      <c r="BD255" s="14">
        <v>0.38928393366814701</v>
      </c>
      <c r="BE255" s="14"/>
      <c r="BF255" s="14">
        <v>0.24151521385969099</v>
      </c>
      <c r="BG255" s="14">
        <v>0.18291175488775799</v>
      </c>
      <c r="BH255" s="14">
        <v>0.21022660940194801</v>
      </c>
      <c r="BI255" s="14"/>
      <c r="BJ255" s="14">
        <v>0.160325511186521</v>
      </c>
      <c r="BK255" s="14">
        <v>9.6395961014043602E-2</v>
      </c>
      <c r="BL255" s="14">
        <v>0.852025710596366</v>
      </c>
      <c r="BM255" s="14"/>
      <c r="BN255" s="14">
        <v>0.33557837067688701</v>
      </c>
      <c r="BO255" s="14">
        <v>0.21434662968273499</v>
      </c>
      <c r="BP255" s="14">
        <v>0.263715814300858</v>
      </c>
      <c r="BQ255" s="14">
        <v>0.23446340751237099</v>
      </c>
      <c r="BR255" s="14">
        <v>0.195084369519227</v>
      </c>
      <c r="BS255" s="14">
        <v>0.13499487304281299</v>
      </c>
      <c r="BT255" s="14">
        <v>0.19758197073939199</v>
      </c>
      <c r="BU255" s="14">
        <v>0.211226821149612</v>
      </c>
      <c r="BV255" s="14"/>
      <c r="BW255" s="14">
        <v>0.27280044538165499</v>
      </c>
      <c r="BX255" s="14">
        <v>0.169816343967295</v>
      </c>
      <c r="BY255" s="14"/>
      <c r="BZ255" s="14">
        <v>0.26629725133522703</v>
      </c>
      <c r="CA255" s="14">
        <v>0.16577312340785</v>
      </c>
      <c r="CB255" s="14"/>
      <c r="CC255" s="14">
        <v>0.239089220090409</v>
      </c>
      <c r="CD255" s="14">
        <v>0.214194474624156</v>
      </c>
    </row>
    <row r="256" spans="2:82" x14ac:dyDescent="0.25">
      <c r="B256" t="s">
        <v>223</v>
      </c>
      <c r="C256" s="14">
        <v>0.76744786328352599</v>
      </c>
      <c r="D256" s="14">
        <v>0.75727107068426402</v>
      </c>
      <c r="E256" s="14">
        <v>0.77739232314096796</v>
      </c>
      <c r="F256" s="14"/>
      <c r="G256" s="14">
        <v>0.78218185112966698</v>
      </c>
      <c r="H256" s="14">
        <v>0.76145657584869297</v>
      </c>
      <c r="I256" s="14">
        <v>0.74994060570988297</v>
      </c>
      <c r="J256" s="14"/>
      <c r="K256" s="14">
        <v>0.73756862781537802</v>
      </c>
      <c r="L256" s="14">
        <v>0.82487856893759903</v>
      </c>
      <c r="M256" s="14">
        <v>0.74098092750473499</v>
      </c>
      <c r="N256" s="14">
        <v>0.77993478621505197</v>
      </c>
      <c r="O256" s="14"/>
      <c r="P256" s="14">
        <v>0.717540126554437</v>
      </c>
      <c r="Q256" s="14">
        <v>0.81338929050386199</v>
      </c>
      <c r="R256" s="14">
        <v>0.80222543482104802</v>
      </c>
      <c r="S256" s="14">
        <v>0.72947672392993101</v>
      </c>
      <c r="T256" s="14">
        <v>0.78552371306990898</v>
      </c>
      <c r="U256" s="14"/>
      <c r="V256" s="14">
        <v>0.77286406274377495</v>
      </c>
      <c r="W256" s="14">
        <v>0.73439612961579703</v>
      </c>
      <c r="X256" s="14">
        <v>0.78604705618665505</v>
      </c>
      <c r="Y256" s="14"/>
      <c r="Z256" s="14">
        <v>0.780888384891543</v>
      </c>
      <c r="AA256" s="14">
        <v>0.75578620463950097</v>
      </c>
      <c r="AB256" s="14"/>
      <c r="AC256" s="14">
        <v>0.80016832810532101</v>
      </c>
      <c r="AD256" s="14">
        <v>0.75662055787942095</v>
      </c>
      <c r="AE256" s="14">
        <v>0.76336695871118199</v>
      </c>
      <c r="AF256" s="14">
        <v>0.78342953120772796</v>
      </c>
      <c r="AG256" s="14"/>
      <c r="AH256" s="14">
        <v>0.75431453512359703</v>
      </c>
      <c r="AI256" s="14">
        <v>0.75620163752106895</v>
      </c>
      <c r="AJ256" s="14">
        <v>0.79297301495576999</v>
      </c>
      <c r="AK256" s="14">
        <v>0.76320297010077798</v>
      </c>
      <c r="AL256" s="14"/>
      <c r="AM256" s="14">
        <v>0.36703431206443798</v>
      </c>
      <c r="AN256" s="14">
        <v>0.74747717636703004</v>
      </c>
      <c r="AO256" s="14">
        <v>0.85004164070824495</v>
      </c>
      <c r="AP256" s="14">
        <v>0.88576542935914604</v>
      </c>
      <c r="AQ256" s="14"/>
      <c r="AR256" s="14">
        <v>0.86872402228587997</v>
      </c>
      <c r="AS256" s="14">
        <v>0.83783492888941302</v>
      </c>
      <c r="AT256" s="14">
        <v>0.76780252580808195</v>
      </c>
      <c r="AU256" s="14">
        <v>0.15542820212855599</v>
      </c>
      <c r="AV256" s="14"/>
      <c r="AW256" s="14">
        <v>0.77833290605564398</v>
      </c>
      <c r="AX256" s="14">
        <v>0.75648483748425799</v>
      </c>
      <c r="AY256" s="14">
        <v>0.77826757992457496</v>
      </c>
      <c r="AZ256" s="14">
        <v>0.73489618641041898</v>
      </c>
      <c r="BA256" s="14"/>
      <c r="BB256" s="14">
        <v>0.74623001899341102</v>
      </c>
      <c r="BC256" s="14">
        <v>0.79583109849535105</v>
      </c>
      <c r="BD256" s="14">
        <v>0.60129715664636296</v>
      </c>
      <c r="BE256" s="14"/>
      <c r="BF256" s="14">
        <v>0.753465317722399</v>
      </c>
      <c r="BG256" s="14">
        <v>0.78608539522588605</v>
      </c>
      <c r="BH256" s="14">
        <v>0.77244190866768703</v>
      </c>
      <c r="BI256" s="14"/>
      <c r="BJ256" s="14">
        <v>0.82657658393305899</v>
      </c>
      <c r="BK256" s="14">
        <v>0.90163882398259498</v>
      </c>
      <c r="BL256" s="14">
        <v>0.13325150255808599</v>
      </c>
      <c r="BM256" s="14"/>
      <c r="BN256" s="14">
        <v>0.64317937861530905</v>
      </c>
      <c r="BO256" s="14">
        <v>0.76609526322244403</v>
      </c>
      <c r="BP256" s="14">
        <v>0.736284185699142</v>
      </c>
      <c r="BQ256" s="14">
        <v>0.76553659248762895</v>
      </c>
      <c r="BR256" s="14">
        <v>0.78803149558626195</v>
      </c>
      <c r="BS256" s="14">
        <v>0.85881858982779302</v>
      </c>
      <c r="BT256" s="14">
        <v>0.77501014230762399</v>
      </c>
      <c r="BU256" s="14">
        <v>0.75885184325463195</v>
      </c>
      <c r="BV256" s="14"/>
      <c r="BW256" s="14">
        <v>0.71374726540078903</v>
      </c>
      <c r="BX256" s="14">
        <v>0.811145571903782</v>
      </c>
      <c r="BY256" s="14"/>
      <c r="BZ256" s="14">
        <v>0.72210587275673099</v>
      </c>
      <c r="CA256" s="14">
        <v>0.82162683503640199</v>
      </c>
      <c r="CB256" s="14"/>
      <c r="CC256" s="14">
        <v>0.74720522126101896</v>
      </c>
      <c r="CD256" s="14">
        <v>0.77566650556419203</v>
      </c>
    </row>
    <row r="257" spans="2:82" x14ac:dyDescent="0.25">
      <c r="B257" t="s">
        <v>131</v>
      </c>
      <c r="C257" s="14">
        <v>1.65320196272584E-2</v>
      </c>
      <c r="D257" s="14">
        <v>1.20177880520543E-2</v>
      </c>
      <c r="E257" s="14">
        <v>2.10627675678971E-2</v>
      </c>
      <c r="F257" s="14"/>
      <c r="G257" s="14">
        <v>2.2352075884694799E-2</v>
      </c>
      <c r="H257" s="14">
        <v>1.5331974462831599E-2</v>
      </c>
      <c r="I257" s="14">
        <v>7.2804474135068501E-3</v>
      </c>
      <c r="J257" s="14"/>
      <c r="K257" s="14">
        <v>8.7806537291874806E-3</v>
      </c>
      <c r="L257" s="14">
        <v>1.23814607134841E-2</v>
      </c>
      <c r="M257" s="14">
        <v>6.5618028430181599E-3</v>
      </c>
      <c r="N257" s="14">
        <v>4.2613641936213302E-2</v>
      </c>
      <c r="O257" s="14"/>
      <c r="P257" s="14">
        <v>1.7940485201798299E-2</v>
      </c>
      <c r="Q257" s="14">
        <v>1.25185816735613E-2</v>
      </c>
      <c r="R257" s="14">
        <v>1.74167552121464E-2</v>
      </c>
      <c r="S257" s="14">
        <v>1.4865669309086799E-2</v>
      </c>
      <c r="T257" s="14">
        <v>2.0893841732764502E-2</v>
      </c>
      <c r="U257" s="14"/>
      <c r="V257" s="14">
        <v>1.1541389846071601E-2</v>
      </c>
      <c r="W257" s="14">
        <v>9.9371743323983901E-3</v>
      </c>
      <c r="X257" s="14">
        <v>3.9778705619731201E-2</v>
      </c>
      <c r="Y257" s="14"/>
      <c r="Z257" s="14">
        <v>1.8334562938738801E-2</v>
      </c>
      <c r="AA257" s="14">
        <v>1.4968044254679401E-2</v>
      </c>
      <c r="AB257" s="14"/>
      <c r="AC257" s="14">
        <v>4.43983403887417E-2</v>
      </c>
      <c r="AD257" s="14">
        <v>2.0410148432763699E-2</v>
      </c>
      <c r="AE257" s="14">
        <v>1.4288957747506201E-2</v>
      </c>
      <c r="AF257" s="14">
        <v>5.9978660328110301E-3</v>
      </c>
      <c r="AG257" s="14"/>
      <c r="AH257" s="14">
        <v>3.0944028898434801E-2</v>
      </c>
      <c r="AI257" s="14">
        <v>1.9048525279963299E-2</v>
      </c>
      <c r="AJ257" s="14">
        <v>1.1316342222967801E-2</v>
      </c>
      <c r="AK257" s="14">
        <v>3.56086096006623E-3</v>
      </c>
      <c r="AL257" s="14"/>
      <c r="AM257" s="14">
        <v>1.19252405638871E-2</v>
      </c>
      <c r="AN257" s="14">
        <v>2.1956301206797601E-2</v>
      </c>
      <c r="AO257" s="14">
        <v>1.9191711564932601E-2</v>
      </c>
      <c r="AP257" s="14">
        <v>7.62996955922258E-3</v>
      </c>
      <c r="AQ257" s="14"/>
      <c r="AR257" s="14">
        <v>1.55489914715358E-2</v>
      </c>
      <c r="AS257" s="14">
        <v>1.31058407331873E-2</v>
      </c>
      <c r="AT257" s="14">
        <v>6.0067904330767703E-3</v>
      </c>
      <c r="AU257" s="14">
        <v>0</v>
      </c>
      <c r="AV257" s="14"/>
      <c r="AW257" s="14">
        <v>3.1218810746397301E-2</v>
      </c>
      <c r="AX257" s="14">
        <v>1.53550246287293E-2</v>
      </c>
      <c r="AY257" s="14">
        <v>1.15823327758506E-2</v>
      </c>
      <c r="AZ257" s="14">
        <v>0</v>
      </c>
      <c r="BA257" s="14"/>
      <c r="BB257" s="14">
        <v>0</v>
      </c>
      <c r="BC257" s="14">
        <v>1.6078965591641198E-2</v>
      </c>
      <c r="BD257" s="14">
        <v>9.4189096854899994E-3</v>
      </c>
      <c r="BE257" s="14"/>
      <c r="BF257" s="14">
        <v>5.0194684179106002E-3</v>
      </c>
      <c r="BG257" s="14">
        <v>3.10028498863563E-2</v>
      </c>
      <c r="BH257" s="14">
        <v>1.7331481930364399E-2</v>
      </c>
      <c r="BI257" s="14"/>
      <c r="BJ257" s="14">
        <v>1.309790488042E-2</v>
      </c>
      <c r="BK257" s="14">
        <v>1.9652150033610599E-3</v>
      </c>
      <c r="BL257" s="14">
        <v>1.4722786845548799E-2</v>
      </c>
      <c r="BM257" s="14"/>
      <c r="BN257" s="14">
        <v>2.1242250707804299E-2</v>
      </c>
      <c r="BO257" s="14">
        <v>1.9558107094821801E-2</v>
      </c>
      <c r="BP257" s="14">
        <v>0</v>
      </c>
      <c r="BQ257" s="14">
        <v>0</v>
      </c>
      <c r="BR257" s="14">
        <v>1.68841348945113E-2</v>
      </c>
      <c r="BS257" s="14">
        <v>6.1865371293948696E-3</v>
      </c>
      <c r="BT257" s="14">
        <v>2.74078869529845E-2</v>
      </c>
      <c r="BU257" s="14">
        <v>2.9921335595755501E-2</v>
      </c>
      <c r="BV257" s="14"/>
      <c r="BW257" s="14">
        <v>1.34522892175563E-2</v>
      </c>
      <c r="BX257" s="14">
        <v>1.9038084128923299E-2</v>
      </c>
      <c r="BY257" s="14"/>
      <c r="BZ257" s="14">
        <v>1.15968759080427E-2</v>
      </c>
      <c r="CA257" s="14">
        <v>1.26000415557473E-2</v>
      </c>
      <c r="CB257" s="14"/>
      <c r="CC257" s="14">
        <v>1.3705558648571901E-2</v>
      </c>
      <c r="CD257" s="14">
        <v>1.0139019811652199E-2</v>
      </c>
    </row>
    <row r="258" spans="2:82" x14ac:dyDescent="0.25">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row>
    <row r="259" spans="2:82" x14ac:dyDescent="0.25">
      <c r="B259" s="6" t="s">
        <v>234</v>
      </c>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row>
    <row r="260" spans="2:82" x14ac:dyDescent="0.25">
      <c r="B260" s="24" t="s">
        <v>107</v>
      </c>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row>
    <row r="261" spans="2:82" x14ac:dyDescent="0.25">
      <c r="B261" t="s">
        <v>222</v>
      </c>
      <c r="C261" s="14">
        <v>0.27046794871086099</v>
      </c>
      <c r="D261" s="14">
        <v>0.241450167078438</v>
      </c>
      <c r="E261" s="14">
        <v>0.29941651735006403</v>
      </c>
      <c r="F261" s="14"/>
      <c r="G261" s="14">
        <v>0.308006267576724</v>
      </c>
      <c r="H261" s="14">
        <v>0.25520153050715899</v>
      </c>
      <c r="I261" s="14">
        <v>0.225868467634884</v>
      </c>
      <c r="J261" s="14"/>
      <c r="K261" s="14">
        <v>0.26560167046433097</v>
      </c>
      <c r="L261" s="14">
        <v>0.263564641542054</v>
      </c>
      <c r="M261" s="14">
        <v>0.28540777683426499</v>
      </c>
      <c r="N261" s="14">
        <v>0.26461724381122398</v>
      </c>
      <c r="O261" s="14"/>
      <c r="P261" s="14">
        <v>0.33527658270859301</v>
      </c>
      <c r="Q261" s="14">
        <v>0.27090653133100401</v>
      </c>
      <c r="R261" s="14">
        <v>0.23018208294244299</v>
      </c>
      <c r="S261" s="14">
        <v>0.28032274319935702</v>
      </c>
      <c r="T261" s="14">
        <v>0.25357734307497398</v>
      </c>
      <c r="U261" s="14"/>
      <c r="V261" s="14">
        <v>0.26051501158715201</v>
      </c>
      <c r="W261" s="14">
        <v>0.35461705015084699</v>
      </c>
      <c r="X261" s="14">
        <v>0.21076979244013599</v>
      </c>
      <c r="Y261" s="14"/>
      <c r="Z261" s="14">
        <v>0.28058383654123398</v>
      </c>
      <c r="AA261" s="14">
        <v>0.26169090610793899</v>
      </c>
      <c r="AB261" s="14"/>
      <c r="AC261" s="14">
        <v>0.202859284058691</v>
      </c>
      <c r="AD261" s="14">
        <v>0.303954580388409</v>
      </c>
      <c r="AE261" s="14">
        <v>0.27081812506781799</v>
      </c>
      <c r="AF261" s="14">
        <v>0.24895653452325001</v>
      </c>
      <c r="AG261" s="14"/>
      <c r="AH261" s="14">
        <v>0.25709169947515098</v>
      </c>
      <c r="AI261" s="14">
        <v>0.30556128536841598</v>
      </c>
      <c r="AJ261" s="14">
        <v>0.25771874432312702</v>
      </c>
      <c r="AK261" s="14">
        <v>0.19884428227357101</v>
      </c>
      <c r="AL261" s="14"/>
      <c r="AM261" s="14">
        <v>0.37703627416695401</v>
      </c>
      <c r="AN261" s="14">
        <v>0.29130431508388099</v>
      </c>
      <c r="AO261" s="14">
        <v>0.28448551524617199</v>
      </c>
      <c r="AP261" s="14">
        <v>0.24564631789583499</v>
      </c>
      <c r="AQ261" s="14"/>
      <c r="AR261" s="14">
        <v>0.25509740178708901</v>
      </c>
      <c r="AS261" s="14">
        <v>0.27233180237529298</v>
      </c>
      <c r="AT261" s="14">
        <v>0.25028463201393503</v>
      </c>
      <c r="AU261" s="14">
        <v>0.35239626809776697</v>
      </c>
      <c r="AV261" s="14"/>
      <c r="AW261" s="14">
        <v>0.34114747227084802</v>
      </c>
      <c r="AX261" s="14">
        <v>0.28594519738163399</v>
      </c>
      <c r="AY261" s="14">
        <v>0.217175625233234</v>
      </c>
      <c r="AZ261" s="14">
        <v>0.22782905715843799</v>
      </c>
      <c r="BA261" s="14"/>
      <c r="BB261" s="14">
        <v>0.21534755226546301</v>
      </c>
      <c r="BC261" s="14">
        <v>0.19397820336031599</v>
      </c>
      <c r="BD261" s="14">
        <v>0.38075847128492002</v>
      </c>
      <c r="BE261" s="14"/>
      <c r="BF261" s="14">
        <v>0.28330027083057302</v>
      </c>
      <c r="BG261" s="14">
        <v>0.21049934897692199</v>
      </c>
      <c r="BH261" s="14">
        <v>0.33285235614215902</v>
      </c>
      <c r="BI261" s="14"/>
      <c r="BJ261" s="14">
        <v>0.25096121311991998</v>
      </c>
      <c r="BK261" s="14">
        <v>0.26789875443917699</v>
      </c>
      <c r="BL261" s="14">
        <v>0.41808477551761702</v>
      </c>
      <c r="BM261" s="14"/>
      <c r="BN261" s="14">
        <v>0.28194774420317398</v>
      </c>
      <c r="BO261" s="14">
        <v>0.22171614731245501</v>
      </c>
      <c r="BP261" s="14">
        <v>0.22363666138538299</v>
      </c>
      <c r="BQ261" s="14">
        <v>0.222563983309223</v>
      </c>
      <c r="BR261" s="14">
        <v>0.25468284363399002</v>
      </c>
      <c r="BS261" s="14">
        <v>0.35229748138252598</v>
      </c>
      <c r="BT261" s="14">
        <v>0.25203285851159202</v>
      </c>
      <c r="BU261" s="14">
        <v>0.229004193889742</v>
      </c>
      <c r="BV261" s="14"/>
      <c r="BW261" s="14">
        <v>0.36217411522249898</v>
      </c>
      <c r="BX261" s="14">
        <v>0.19584402456653699</v>
      </c>
      <c r="BY261" s="14"/>
      <c r="BZ261" s="14">
        <v>0.32319155036951702</v>
      </c>
      <c r="CA261" s="14">
        <v>0.205865106943038</v>
      </c>
      <c r="CB261" s="14"/>
      <c r="CC261" s="14">
        <v>0.32509956556094799</v>
      </c>
      <c r="CD261" s="14">
        <v>0.226139030301686</v>
      </c>
    </row>
    <row r="262" spans="2:82" x14ac:dyDescent="0.25">
      <c r="B262" t="s">
        <v>223</v>
      </c>
      <c r="C262" s="14">
        <v>0.71512068050442301</v>
      </c>
      <c r="D262" s="14">
        <v>0.74567482445373601</v>
      </c>
      <c r="E262" s="14">
        <v>0.68462135179735195</v>
      </c>
      <c r="F262" s="14"/>
      <c r="G262" s="14">
        <v>0.66965899573364496</v>
      </c>
      <c r="H262" s="14">
        <v>0.73843903170700098</v>
      </c>
      <c r="I262" s="14">
        <v>0.75946270597474497</v>
      </c>
      <c r="J262" s="14"/>
      <c r="K262" s="14">
        <v>0.73007315866336797</v>
      </c>
      <c r="L262" s="14">
        <v>0.72407971225437195</v>
      </c>
      <c r="M262" s="14">
        <v>0.70169760556419702</v>
      </c>
      <c r="N262" s="14">
        <v>0.70011775614402605</v>
      </c>
      <c r="O262" s="14"/>
      <c r="P262" s="14">
        <v>0.65756742349606501</v>
      </c>
      <c r="Q262" s="14">
        <v>0.70434662900869804</v>
      </c>
      <c r="R262" s="14">
        <v>0.75025671750412104</v>
      </c>
      <c r="S262" s="14">
        <v>0.71149433895027803</v>
      </c>
      <c r="T262" s="14">
        <v>0.73170013963815705</v>
      </c>
      <c r="U262" s="14"/>
      <c r="V262" s="14">
        <v>0.73213420012177199</v>
      </c>
      <c r="W262" s="14">
        <v>0.63573728913720196</v>
      </c>
      <c r="X262" s="14">
        <v>0.74690549209287205</v>
      </c>
      <c r="Y262" s="14"/>
      <c r="Z262" s="14">
        <v>0.704344001171473</v>
      </c>
      <c r="AA262" s="14">
        <v>0.72447105836639702</v>
      </c>
      <c r="AB262" s="14"/>
      <c r="AC262" s="14">
        <v>0.752940412311211</v>
      </c>
      <c r="AD262" s="14">
        <v>0.67588825650457296</v>
      </c>
      <c r="AE262" s="14">
        <v>0.71839786620452095</v>
      </c>
      <c r="AF262" s="14">
        <v>0.74809850345777595</v>
      </c>
      <c r="AG262" s="14"/>
      <c r="AH262" s="14">
        <v>0.71237861238304601</v>
      </c>
      <c r="AI262" s="14">
        <v>0.67953498472146101</v>
      </c>
      <c r="AJ262" s="14">
        <v>0.73288769784756203</v>
      </c>
      <c r="AK262" s="14">
        <v>0.79769440828599603</v>
      </c>
      <c r="AL262" s="14"/>
      <c r="AM262" s="14">
        <v>0.60535892991377704</v>
      </c>
      <c r="AN262" s="14">
        <v>0.69572658030843204</v>
      </c>
      <c r="AO262" s="14">
        <v>0.71236219177949001</v>
      </c>
      <c r="AP262" s="14">
        <v>0.74550674317130305</v>
      </c>
      <c r="AQ262" s="14"/>
      <c r="AR262" s="14">
        <v>0.73271681733530702</v>
      </c>
      <c r="AS262" s="14">
        <v>0.71970345462452401</v>
      </c>
      <c r="AT262" s="14">
        <v>0.73153076914100201</v>
      </c>
      <c r="AU262" s="14">
        <v>0.641788208256454</v>
      </c>
      <c r="AV262" s="14"/>
      <c r="AW262" s="14">
        <v>0.63279218047834496</v>
      </c>
      <c r="AX262" s="14">
        <v>0.70002162328745998</v>
      </c>
      <c r="AY262" s="14">
        <v>0.77561715061133596</v>
      </c>
      <c r="AZ262" s="14">
        <v>0.75398950859428304</v>
      </c>
      <c r="BA262" s="14"/>
      <c r="BB262" s="14">
        <v>0.78465244773453702</v>
      </c>
      <c r="BC262" s="14">
        <v>0.79012665350419597</v>
      </c>
      <c r="BD262" s="14">
        <v>0.61924152871507998</v>
      </c>
      <c r="BE262" s="14"/>
      <c r="BF262" s="14">
        <v>0.71268277671084301</v>
      </c>
      <c r="BG262" s="14">
        <v>0.76910762833611601</v>
      </c>
      <c r="BH262" s="14">
        <v>0.65483748111358997</v>
      </c>
      <c r="BI262" s="14"/>
      <c r="BJ262" s="14">
        <v>0.74113977752409099</v>
      </c>
      <c r="BK262" s="14">
        <v>0.72824918773314995</v>
      </c>
      <c r="BL262" s="14">
        <v>0.56238717409636796</v>
      </c>
      <c r="BM262" s="14"/>
      <c r="BN262" s="14">
        <v>0.70760917975826798</v>
      </c>
      <c r="BO262" s="14">
        <v>0.76286639457258298</v>
      </c>
      <c r="BP262" s="14">
        <v>0.77636333861461704</v>
      </c>
      <c r="BQ262" s="14">
        <v>0.76519337638824003</v>
      </c>
      <c r="BR262" s="14">
        <v>0.72857263020971597</v>
      </c>
      <c r="BS262" s="14">
        <v>0.64153440362020597</v>
      </c>
      <c r="BT262" s="14">
        <v>0.74796714148840804</v>
      </c>
      <c r="BU262" s="14">
        <v>0.75307415665757804</v>
      </c>
      <c r="BV262" s="14"/>
      <c r="BW262" s="14">
        <v>0.63229126267574798</v>
      </c>
      <c r="BX262" s="14">
        <v>0.78252134098433901</v>
      </c>
      <c r="BY262" s="14"/>
      <c r="BZ262" s="14">
        <v>0.66626123272633397</v>
      </c>
      <c r="CA262" s="14">
        <v>0.788535001695292</v>
      </c>
      <c r="CB262" s="14"/>
      <c r="CC262" s="14">
        <v>0.66351643176354802</v>
      </c>
      <c r="CD262" s="14">
        <v>0.76822041499435001</v>
      </c>
    </row>
    <row r="263" spans="2:82" x14ac:dyDescent="0.25">
      <c r="B263" t="s">
        <v>131</v>
      </c>
      <c r="C263" s="14">
        <v>1.4411370784715801E-2</v>
      </c>
      <c r="D263" s="14">
        <v>1.2875008467826301E-2</v>
      </c>
      <c r="E263" s="14">
        <v>1.59621308525838E-2</v>
      </c>
      <c r="F263" s="14"/>
      <c r="G263" s="14">
        <v>2.2334736689630999E-2</v>
      </c>
      <c r="H263" s="14">
        <v>6.3594377858402096E-3</v>
      </c>
      <c r="I263" s="14">
        <v>1.4668826390371301E-2</v>
      </c>
      <c r="J263" s="14"/>
      <c r="K263" s="14">
        <v>4.3251708723016802E-3</v>
      </c>
      <c r="L263" s="14">
        <v>1.23556462035739E-2</v>
      </c>
      <c r="M263" s="14">
        <v>1.28946176015377E-2</v>
      </c>
      <c r="N263" s="14">
        <v>3.52650000447495E-2</v>
      </c>
      <c r="O263" s="14"/>
      <c r="P263" s="14">
        <v>7.15599379534215E-3</v>
      </c>
      <c r="Q263" s="14">
        <v>2.4746839660297299E-2</v>
      </c>
      <c r="R263" s="14">
        <v>1.9561199553435701E-2</v>
      </c>
      <c r="S263" s="14">
        <v>8.1829178503644694E-3</v>
      </c>
      <c r="T263" s="14">
        <v>1.4722517286869199E-2</v>
      </c>
      <c r="U263" s="14"/>
      <c r="V263" s="14">
        <v>7.3507882910752104E-3</v>
      </c>
      <c r="W263" s="14">
        <v>9.6456607119518208E-3</v>
      </c>
      <c r="X263" s="14">
        <v>4.2324715466992499E-2</v>
      </c>
      <c r="Y263" s="14"/>
      <c r="Z263" s="14">
        <v>1.5072162287293699E-2</v>
      </c>
      <c r="AA263" s="14">
        <v>1.3838035525663E-2</v>
      </c>
      <c r="AB263" s="14"/>
      <c r="AC263" s="14">
        <v>4.4200303630097498E-2</v>
      </c>
      <c r="AD263" s="14">
        <v>2.0157163107018101E-2</v>
      </c>
      <c r="AE263" s="14">
        <v>1.07840087276612E-2</v>
      </c>
      <c r="AF263" s="14">
        <v>2.9449620189748301E-3</v>
      </c>
      <c r="AG263" s="14"/>
      <c r="AH263" s="14">
        <v>3.0529688141802701E-2</v>
      </c>
      <c r="AI263" s="14">
        <v>1.4903729910122499E-2</v>
      </c>
      <c r="AJ263" s="14">
        <v>9.3935578293105997E-3</v>
      </c>
      <c r="AK263" s="14">
        <v>3.4613094404322901E-3</v>
      </c>
      <c r="AL263" s="14"/>
      <c r="AM263" s="14">
        <v>1.7604795919269701E-2</v>
      </c>
      <c r="AN263" s="14">
        <v>1.29691046076865E-2</v>
      </c>
      <c r="AO263" s="14">
        <v>3.15229297433753E-3</v>
      </c>
      <c r="AP263" s="14">
        <v>8.8469389328608393E-3</v>
      </c>
      <c r="AQ263" s="14"/>
      <c r="AR263" s="14">
        <v>1.21857808776037E-2</v>
      </c>
      <c r="AS263" s="14">
        <v>7.9647430001832595E-3</v>
      </c>
      <c r="AT263" s="14">
        <v>1.81845988450633E-2</v>
      </c>
      <c r="AU263" s="14">
        <v>5.8155236457794199E-3</v>
      </c>
      <c r="AV263" s="14"/>
      <c r="AW263" s="14">
        <v>2.6060347250807001E-2</v>
      </c>
      <c r="AX263" s="14">
        <v>1.4033179330905299E-2</v>
      </c>
      <c r="AY263" s="14">
        <v>7.2072241554297202E-3</v>
      </c>
      <c r="AZ263" s="14">
        <v>1.8181434247279801E-2</v>
      </c>
      <c r="BA263" s="14"/>
      <c r="BB263" s="14">
        <v>0</v>
      </c>
      <c r="BC263" s="14">
        <v>1.5895143135488399E-2</v>
      </c>
      <c r="BD263" s="14">
        <v>0</v>
      </c>
      <c r="BE263" s="14"/>
      <c r="BF263" s="14">
        <v>4.0169524585846501E-3</v>
      </c>
      <c r="BG263" s="14">
        <v>2.0393022686961498E-2</v>
      </c>
      <c r="BH263" s="14">
        <v>1.2310162744250499E-2</v>
      </c>
      <c r="BI263" s="14"/>
      <c r="BJ263" s="14">
        <v>7.8990093559881298E-3</v>
      </c>
      <c r="BK263" s="14">
        <v>3.8520578276724201E-3</v>
      </c>
      <c r="BL263" s="14">
        <v>1.9528050386014802E-2</v>
      </c>
      <c r="BM263" s="14"/>
      <c r="BN263" s="14">
        <v>1.0443076038557601E-2</v>
      </c>
      <c r="BO263" s="14">
        <v>1.5417458114961801E-2</v>
      </c>
      <c r="BP263" s="14">
        <v>0</v>
      </c>
      <c r="BQ263" s="14">
        <v>1.2242640302537E-2</v>
      </c>
      <c r="BR263" s="14">
        <v>1.6744526156294199E-2</v>
      </c>
      <c r="BS263" s="14">
        <v>6.16811499726737E-3</v>
      </c>
      <c r="BT263" s="14">
        <v>0</v>
      </c>
      <c r="BU263" s="14">
        <v>1.7921649452679898E-2</v>
      </c>
      <c r="BV263" s="14"/>
      <c r="BW263" s="14">
        <v>5.53462210175284E-3</v>
      </c>
      <c r="BX263" s="14">
        <v>2.1634634449123599E-2</v>
      </c>
      <c r="BY263" s="14"/>
      <c r="BZ263" s="14">
        <v>1.05472169041489E-2</v>
      </c>
      <c r="CA263" s="14">
        <v>5.5998913616697801E-3</v>
      </c>
      <c r="CB263" s="14"/>
      <c r="CC263" s="14">
        <v>1.13840026755042E-2</v>
      </c>
      <c r="CD263" s="14">
        <v>5.6405547039643901E-3</v>
      </c>
    </row>
    <row r="264" spans="2:82" x14ac:dyDescent="0.25">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row>
    <row r="265" spans="2:82" x14ac:dyDescent="0.25">
      <c r="B265" s="6" t="s">
        <v>235</v>
      </c>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row>
    <row r="266" spans="2:82" x14ac:dyDescent="0.25">
      <c r="B266" s="24" t="s">
        <v>107</v>
      </c>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row>
    <row r="267" spans="2:82" x14ac:dyDescent="0.25">
      <c r="B267" t="s">
        <v>222</v>
      </c>
      <c r="C267" s="14">
        <v>4.6404606755620699E-2</v>
      </c>
      <c r="D267" s="14">
        <v>4.9903016163250699E-2</v>
      </c>
      <c r="E267" s="14">
        <v>4.2952558191717401E-2</v>
      </c>
      <c r="F267" s="14"/>
      <c r="G267" s="14">
        <v>3.7221136807757002E-2</v>
      </c>
      <c r="H267" s="14">
        <v>3.8297903377178803E-2</v>
      </c>
      <c r="I267" s="14">
        <v>8.1028178841547893E-2</v>
      </c>
      <c r="J267" s="14"/>
      <c r="K267" s="14">
        <v>4.7655572315468797E-2</v>
      </c>
      <c r="L267" s="14">
        <v>4.43753955985626E-2</v>
      </c>
      <c r="M267" s="14">
        <v>5.1833392111617402E-2</v>
      </c>
      <c r="N267" s="14">
        <v>4.2707664603787797E-2</v>
      </c>
      <c r="O267" s="14"/>
      <c r="P267" s="14">
        <v>3.9061498364628501E-2</v>
      </c>
      <c r="Q267" s="14">
        <v>3.06809493374645E-2</v>
      </c>
      <c r="R267" s="14">
        <v>6.3016269697920901E-2</v>
      </c>
      <c r="S267" s="14">
        <v>4.489783883831E-2</v>
      </c>
      <c r="T267" s="14">
        <v>4.74610374058968E-2</v>
      </c>
      <c r="U267" s="14"/>
      <c r="V267" s="14">
        <v>3.5481979880967802E-2</v>
      </c>
      <c r="W267" s="14">
        <v>9.9344572728782499E-2</v>
      </c>
      <c r="X267" s="14">
        <v>2.3844912198837599E-2</v>
      </c>
      <c r="Y267" s="14"/>
      <c r="Z267" s="14">
        <v>4.6191785684654402E-2</v>
      </c>
      <c r="AA267" s="14">
        <v>4.6589260800623297E-2</v>
      </c>
      <c r="AB267" s="14"/>
      <c r="AC267" s="14">
        <v>2.1863395761076099E-2</v>
      </c>
      <c r="AD267" s="14">
        <v>4.44362619672364E-2</v>
      </c>
      <c r="AE267" s="14">
        <v>6.0571787841992998E-2</v>
      </c>
      <c r="AF267" s="14">
        <v>3.8476986472199499E-2</v>
      </c>
      <c r="AG267" s="14"/>
      <c r="AH267" s="14">
        <v>6.7896161184390597E-2</v>
      </c>
      <c r="AI267" s="14">
        <v>5.0926561377617099E-2</v>
      </c>
      <c r="AJ267" s="14">
        <v>3.7570332867664799E-2</v>
      </c>
      <c r="AK267" s="14">
        <v>3.8265449786490401E-2</v>
      </c>
      <c r="AL267" s="14"/>
      <c r="AM267" s="14">
        <v>6.2420614105724602E-2</v>
      </c>
      <c r="AN267" s="14">
        <v>4.7855134799726001E-2</v>
      </c>
      <c r="AO267" s="14">
        <v>3.5270626770935898E-2</v>
      </c>
      <c r="AP267" s="14">
        <v>4.4105299314791097E-2</v>
      </c>
      <c r="AQ267" s="14"/>
      <c r="AR267" s="14">
        <v>4.6986919563801403E-2</v>
      </c>
      <c r="AS267" s="14">
        <v>4.6761600377316401E-2</v>
      </c>
      <c r="AT267" s="14">
        <v>4.8614228343451797E-2</v>
      </c>
      <c r="AU267" s="14">
        <v>5.2254841512902502E-2</v>
      </c>
      <c r="AV267" s="14"/>
      <c r="AW267" s="14">
        <v>4.0735892342266003E-2</v>
      </c>
      <c r="AX267" s="14">
        <v>3.97775300164264E-2</v>
      </c>
      <c r="AY267" s="14">
        <v>5.2980293424834499E-2</v>
      </c>
      <c r="AZ267" s="14">
        <v>7.3505025872189697E-2</v>
      </c>
      <c r="BA267" s="14"/>
      <c r="BB267" s="14">
        <v>9.3266764524919402E-2</v>
      </c>
      <c r="BC267" s="14">
        <v>4.2401108535830498E-2</v>
      </c>
      <c r="BD267" s="14">
        <v>5.5944097299641497E-2</v>
      </c>
      <c r="BE267" s="14"/>
      <c r="BF267" s="14">
        <v>5.9088666572186602E-2</v>
      </c>
      <c r="BG267" s="14">
        <v>2.8788525640448401E-2</v>
      </c>
      <c r="BH267" s="14">
        <v>4.8932375475955803E-2</v>
      </c>
      <c r="BI267" s="14"/>
      <c r="BJ267" s="14">
        <v>4.7089466109650799E-2</v>
      </c>
      <c r="BK267" s="14">
        <v>4.1264246970515499E-2</v>
      </c>
      <c r="BL267" s="14">
        <v>5.3865938741649501E-2</v>
      </c>
      <c r="BM267" s="14"/>
      <c r="BN267" s="14">
        <v>6.3600817842963994E-2</v>
      </c>
      <c r="BO267" s="14">
        <v>3.09105362049008E-2</v>
      </c>
      <c r="BP267" s="14">
        <v>3.1796611836585401E-2</v>
      </c>
      <c r="BQ267" s="14">
        <v>8.5989134948615806E-2</v>
      </c>
      <c r="BR267" s="14">
        <v>6.3606019780001702E-2</v>
      </c>
      <c r="BS267" s="14">
        <v>4.8959675025335901E-2</v>
      </c>
      <c r="BT267" s="14">
        <v>3.59534635278079E-2</v>
      </c>
      <c r="BU267" s="14">
        <v>1.8108979459405799E-2</v>
      </c>
      <c r="BV267" s="14"/>
      <c r="BW267" s="14">
        <v>5.79550847919428E-2</v>
      </c>
      <c r="BX267" s="14">
        <v>3.7005653232644799E-2</v>
      </c>
      <c r="BY267" s="14"/>
      <c r="BZ267" s="14">
        <v>5.0477416097510198E-2</v>
      </c>
      <c r="CA267" s="14">
        <v>4.0361001697088998E-2</v>
      </c>
      <c r="CB267" s="14"/>
      <c r="CC267" s="14">
        <v>4.3766400265423902E-2</v>
      </c>
      <c r="CD267" s="14">
        <v>4.9510999567129198E-2</v>
      </c>
    </row>
    <row r="268" spans="2:82" x14ac:dyDescent="0.25">
      <c r="B268" t="s">
        <v>223</v>
      </c>
      <c r="C268" s="14">
        <v>0.93520905151983702</v>
      </c>
      <c r="D268" s="14">
        <v>0.931257065353848</v>
      </c>
      <c r="E268" s="14">
        <v>0.93909630785031695</v>
      </c>
      <c r="F268" s="14"/>
      <c r="G268" s="14">
        <v>0.93682260129232198</v>
      </c>
      <c r="H268" s="14">
        <v>0.94777663657402</v>
      </c>
      <c r="I268" s="14">
        <v>0.90681132902943695</v>
      </c>
      <c r="J268" s="14"/>
      <c r="K268" s="14">
        <v>0.94219676546156195</v>
      </c>
      <c r="L268" s="14">
        <v>0.93974767207491605</v>
      </c>
      <c r="M268" s="14">
        <v>0.93534700325530296</v>
      </c>
      <c r="N268" s="14">
        <v>0.91968375513266898</v>
      </c>
      <c r="O268" s="14"/>
      <c r="P268" s="14">
        <v>0.93608472395721098</v>
      </c>
      <c r="Q268" s="14">
        <v>0.94787617178955297</v>
      </c>
      <c r="R268" s="14">
        <v>0.91300077625189202</v>
      </c>
      <c r="S268" s="14">
        <v>0.94029690834020097</v>
      </c>
      <c r="T268" s="14">
        <v>0.94361629364546995</v>
      </c>
      <c r="U268" s="14"/>
      <c r="V268" s="14">
        <v>0.94898475850744801</v>
      </c>
      <c r="W268" s="14">
        <v>0.89349751003209099</v>
      </c>
      <c r="X268" s="14">
        <v>0.93634934789200397</v>
      </c>
      <c r="Y268" s="14"/>
      <c r="Z268" s="14">
        <v>0.93452698096217302</v>
      </c>
      <c r="AA268" s="14">
        <v>0.93580084953531595</v>
      </c>
      <c r="AB268" s="14"/>
      <c r="AC268" s="14">
        <v>0.94494462415626101</v>
      </c>
      <c r="AD268" s="14">
        <v>0.92854498249221795</v>
      </c>
      <c r="AE268" s="14">
        <v>0.92696834919009596</v>
      </c>
      <c r="AF268" s="14">
        <v>0.95271035407315197</v>
      </c>
      <c r="AG268" s="14"/>
      <c r="AH268" s="14">
        <v>0.91348967896023903</v>
      </c>
      <c r="AI268" s="14">
        <v>0.92620129281477204</v>
      </c>
      <c r="AJ268" s="14">
        <v>0.95498351344962096</v>
      </c>
      <c r="AK268" s="14">
        <v>0.94793490366168898</v>
      </c>
      <c r="AL268" s="14"/>
      <c r="AM268" s="14">
        <v>0.928795043348695</v>
      </c>
      <c r="AN268" s="14">
        <v>0.93515128095668698</v>
      </c>
      <c r="AO268" s="14">
        <v>0.94888378127107398</v>
      </c>
      <c r="AP268" s="14">
        <v>0.94195733920383296</v>
      </c>
      <c r="AQ268" s="14"/>
      <c r="AR268" s="14">
        <v>0.93924336760499005</v>
      </c>
      <c r="AS268" s="14">
        <v>0.93392294158004796</v>
      </c>
      <c r="AT268" s="14">
        <v>0.93934883540413605</v>
      </c>
      <c r="AU268" s="14">
        <v>0.936329436950466</v>
      </c>
      <c r="AV268" s="14"/>
      <c r="AW268" s="14">
        <v>0.93070683756291495</v>
      </c>
      <c r="AX268" s="14">
        <v>0.94494223256404697</v>
      </c>
      <c r="AY268" s="14">
        <v>0.93123219058325102</v>
      </c>
      <c r="AZ268" s="14">
        <v>0.90853042251874006</v>
      </c>
      <c r="BA268" s="14"/>
      <c r="BB268" s="14">
        <v>0.88938413070339795</v>
      </c>
      <c r="BC268" s="14">
        <v>0.93621786943971497</v>
      </c>
      <c r="BD268" s="14">
        <v>0.93475093544686505</v>
      </c>
      <c r="BE268" s="14"/>
      <c r="BF268" s="14">
        <v>0.93198442207379695</v>
      </c>
      <c r="BG268" s="14">
        <v>0.94870492732317302</v>
      </c>
      <c r="BH268" s="14">
        <v>0.93638765169017402</v>
      </c>
      <c r="BI268" s="14"/>
      <c r="BJ268" s="14">
        <v>0.93894432123077398</v>
      </c>
      <c r="BK268" s="14">
        <v>0.94936814779102596</v>
      </c>
      <c r="BL268" s="14">
        <v>0.93660861659205596</v>
      </c>
      <c r="BM268" s="14"/>
      <c r="BN268" s="14">
        <v>0.92239506374386104</v>
      </c>
      <c r="BO268" s="14">
        <v>0.94613423550100195</v>
      </c>
      <c r="BP268" s="14">
        <v>0.96035767916577897</v>
      </c>
      <c r="BQ268" s="14">
        <v>0.88941804516288003</v>
      </c>
      <c r="BR268" s="14">
        <v>0.927900912253109</v>
      </c>
      <c r="BS268" s="14">
        <v>0.93892867544845005</v>
      </c>
      <c r="BT268" s="14">
        <v>0.96404653647219196</v>
      </c>
      <c r="BU268" s="14">
        <v>0.96396937108791403</v>
      </c>
      <c r="BV268" s="14"/>
      <c r="BW268" s="14">
        <v>0.93099034855372398</v>
      </c>
      <c r="BX268" s="14">
        <v>0.93864193048649602</v>
      </c>
      <c r="BY268" s="14"/>
      <c r="BZ268" s="14">
        <v>0.93461992171633901</v>
      </c>
      <c r="CA268" s="14">
        <v>0.94574022347696596</v>
      </c>
      <c r="CB268" s="14"/>
      <c r="CC268" s="14">
        <v>0.94071545818620705</v>
      </c>
      <c r="CD268" s="14">
        <v>0.93706177642076405</v>
      </c>
    </row>
    <row r="269" spans="2:82" x14ac:dyDescent="0.25">
      <c r="B269" t="s">
        <v>131</v>
      </c>
      <c r="C269" s="14">
        <v>1.8386341724541799E-2</v>
      </c>
      <c r="D269" s="14">
        <v>1.8839918482901698E-2</v>
      </c>
      <c r="E269" s="14">
        <v>1.7951133957965201E-2</v>
      </c>
      <c r="F269" s="14"/>
      <c r="G269" s="14">
        <v>2.5956261899920698E-2</v>
      </c>
      <c r="H269" s="14">
        <v>1.3925460048801601E-2</v>
      </c>
      <c r="I269" s="14">
        <v>1.21604921290155E-2</v>
      </c>
      <c r="J269" s="14"/>
      <c r="K269" s="14">
        <v>1.0147662222968999E-2</v>
      </c>
      <c r="L269" s="14">
        <v>1.5876932326521001E-2</v>
      </c>
      <c r="M269" s="14">
        <v>1.28196046330794E-2</v>
      </c>
      <c r="N269" s="14">
        <v>3.7608580263543002E-2</v>
      </c>
      <c r="O269" s="14"/>
      <c r="P269" s="14">
        <v>2.4853777678160702E-2</v>
      </c>
      <c r="Q269" s="14">
        <v>2.1442878872982699E-2</v>
      </c>
      <c r="R269" s="14">
        <v>2.39829540501874E-2</v>
      </c>
      <c r="S269" s="14">
        <v>1.4805252821488601E-2</v>
      </c>
      <c r="T269" s="14">
        <v>8.9226689486327608E-3</v>
      </c>
      <c r="U269" s="14"/>
      <c r="V269" s="14">
        <v>1.55332616115842E-2</v>
      </c>
      <c r="W269" s="14">
        <v>7.1579172391264701E-3</v>
      </c>
      <c r="X269" s="14">
        <v>3.9805739909158797E-2</v>
      </c>
      <c r="Y269" s="14"/>
      <c r="Z269" s="14">
        <v>1.9281233353172601E-2</v>
      </c>
      <c r="AA269" s="14">
        <v>1.7609889664060598E-2</v>
      </c>
      <c r="AB269" s="14"/>
      <c r="AC269" s="14">
        <v>3.3191980082662297E-2</v>
      </c>
      <c r="AD269" s="14">
        <v>2.70187555405457E-2</v>
      </c>
      <c r="AE269" s="14">
        <v>1.2459862967911199E-2</v>
      </c>
      <c r="AF269" s="14">
        <v>8.8126594546482397E-3</v>
      </c>
      <c r="AG269" s="14"/>
      <c r="AH269" s="14">
        <v>1.8614159855369801E-2</v>
      </c>
      <c r="AI269" s="14">
        <v>2.28721458076112E-2</v>
      </c>
      <c r="AJ269" s="14">
        <v>7.4461536827137098E-3</v>
      </c>
      <c r="AK269" s="14">
        <v>1.3799646551820701E-2</v>
      </c>
      <c r="AL269" s="14"/>
      <c r="AM269" s="14">
        <v>8.7843425455807807E-3</v>
      </c>
      <c r="AN269" s="14">
        <v>1.6993584243587202E-2</v>
      </c>
      <c r="AO269" s="14">
        <v>1.5845591957990301E-2</v>
      </c>
      <c r="AP269" s="14">
        <v>1.39373614813757E-2</v>
      </c>
      <c r="AQ269" s="14"/>
      <c r="AR269" s="14">
        <v>1.3769712831208701E-2</v>
      </c>
      <c r="AS269" s="14">
        <v>1.9315458042635399E-2</v>
      </c>
      <c r="AT269" s="14">
        <v>1.20369362524121E-2</v>
      </c>
      <c r="AU269" s="14">
        <v>1.14157215366321E-2</v>
      </c>
      <c r="AV269" s="14"/>
      <c r="AW269" s="14">
        <v>2.85572700948192E-2</v>
      </c>
      <c r="AX269" s="14">
        <v>1.5280237419527E-2</v>
      </c>
      <c r="AY269" s="14">
        <v>1.5787515991914001E-2</v>
      </c>
      <c r="AZ269" s="14">
        <v>1.7964551609070799E-2</v>
      </c>
      <c r="BA269" s="14"/>
      <c r="BB269" s="14">
        <v>1.7349104771682802E-2</v>
      </c>
      <c r="BC269" s="14">
        <v>2.1381022024454702E-2</v>
      </c>
      <c r="BD269" s="14">
        <v>9.3049672534931006E-3</v>
      </c>
      <c r="BE269" s="14"/>
      <c r="BF269" s="14">
        <v>8.9269113540165895E-3</v>
      </c>
      <c r="BG269" s="14">
        <v>2.2506547036378499E-2</v>
      </c>
      <c r="BH269" s="14">
        <v>1.467997283387E-2</v>
      </c>
      <c r="BI269" s="14"/>
      <c r="BJ269" s="14">
        <v>1.3966212659575299E-2</v>
      </c>
      <c r="BK269" s="14">
        <v>9.3676052384586202E-3</v>
      </c>
      <c r="BL269" s="14">
        <v>9.5254446662945292E-3</v>
      </c>
      <c r="BM269" s="14"/>
      <c r="BN269" s="14">
        <v>1.4004118413175099E-2</v>
      </c>
      <c r="BO269" s="14">
        <v>2.29552282940974E-2</v>
      </c>
      <c r="BP269" s="14">
        <v>7.8457089976356198E-3</v>
      </c>
      <c r="BQ269" s="14">
        <v>2.4592819888504501E-2</v>
      </c>
      <c r="BR269" s="14">
        <v>8.4930679668890601E-3</v>
      </c>
      <c r="BS269" s="14">
        <v>1.2111649526213899E-2</v>
      </c>
      <c r="BT269" s="14">
        <v>0</v>
      </c>
      <c r="BU269" s="14">
        <v>1.7921649452679898E-2</v>
      </c>
      <c r="BV269" s="14"/>
      <c r="BW269" s="14">
        <v>1.10545666543336E-2</v>
      </c>
      <c r="BX269" s="14">
        <v>2.4352416280859001E-2</v>
      </c>
      <c r="BY269" s="14"/>
      <c r="BZ269" s="14">
        <v>1.4902662186150601E-2</v>
      </c>
      <c r="CA269" s="14">
        <v>1.38987748259455E-2</v>
      </c>
      <c r="CB269" s="14"/>
      <c r="CC269" s="14">
        <v>1.55181415483686E-2</v>
      </c>
      <c r="CD269" s="14">
        <v>1.34272240121071E-2</v>
      </c>
    </row>
    <row r="270" spans="2:82" x14ac:dyDescent="0.25">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row>
    <row r="271" spans="2:82" x14ac:dyDescent="0.25">
      <c r="B271" s="6" t="s">
        <v>236</v>
      </c>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row>
    <row r="272" spans="2:82" x14ac:dyDescent="0.25">
      <c r="B272" s="24" t="s">
        <v>107</v>
      </c>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row>
    <row r="273" spans="2:82" x14ac:dyDescent="0.25">
      <c r="B273" t="s">
        <v>222</v>
      </c>
      <c r="C273" s="14">
        <v>0.43760206939848001</v>
      </c>
      <c r="D273" s="14">
        <v>0.46943483782844903</v>
      </c>
      <c r="E273" s="14">
        <v>0.405207434236529</v>
      </c>
      <c r="F273" s="14"/>
      <c r="G273" s="14">
        <v>0.48251561389511999</v>
      </c>
      <c r="H273" s="14">
        <v>0.39805879895961299</v>
      </c>
      <c r="I273" s="14">
        <v>0.42684809559779202</v>
      </c>
      <c r="J273" s="14"/>
      <c r="K273" s="14">
        <v>0.61328923983722505</v>
      </c>
      <c r="L273" s="14">
        <v>0.42764967846405699</v>
      </c>
      <c r="M273" s="14">
        <v>0.31321336412035999</v>
      </c>
      <c r="N273" s="14">
        <v>0.26232635731443898</v>
      </c>
      <c r="O273" s="14"/>
      <c r="P273" s="14">
        <v>0.495968528403399</v>
      </c>
      <c r="Q273" s="14">
        <v>0.44704244924657199</v>
      </c>
      <c r="R273" s="14">
        <v>0.40829214270997899</v>
      </c>
      <c r="S273" s="14">
        <v>0.43595513401957098</v>
      </c>
      <c r="T273" s="14">
        <v>0.42304465094509802</v>
      </c>
      <c r="U273" s="14"/>
      <c r="V273" s="14">
        <v>0.52225724301161403</v>
      </c>
      <c r="W273" s="14">
        <v>0.30483391205865601</v>
      </c>
      <c r="X273" s="14">
        <v>0.309927965148516</v>
      </c>
      <c r="Y273" s="14"/>
      <c r="Z273" s="14">
        <v>0.478014022130414</v>
      </c>
      <c r="AA273" s="14">
        <v>0.40253866846490399</v>
      </c>
      <c r="AB273" s="14"/>
      <c r="AC273" s="14">
        <v>0.15800224045238101</v>
      </c>
      <c r="AD273" s="14">
        <v>0.32143514967541797</v>
      </c>
      <c r="AE273" s="14">
        <v>0.43033071913471399</v>
      </c>
      <c r="AF273" s="14">
        <v>0.58297533735190699</v>
      </c>
      <c r="AG273" s="14"/>
      <c r="AH273" s="14">
        <v>0.18499441291536101</v>
      </c>
      <c r="AI273" s="14">
        <v>0.34397757699271903</v>
      </c>
      <c r="AJ273" s="14">
        <v>0.56402107302539894</v>
      </c>
      <c r="AK273" s="14">
        <v>0.70316252292484105</v>
      </c>
      <c r="AL273" s="14"/>
      <c r="AM273" s="14">
        <v>0.29620320643515302</v>
      </c>
      <c r="AN273" s="14">
        <v>0.460613039604237</v>
      </c>
      <c r="AO273" s="14">
        <v>0.52669534994023604</v>
      </c>
      <c r="AP273" s="14">
        <v>0.53753319527843302</v>
      </c>
      <c r="AQ273" s="14"/>
      <c r="AR273" s="14">
        <v>0.336880448567562</v>
      </c>
      <c r="AS273" s="14">
        <v>0.60979555013411801</v>
      </c>
      <c r="AT273" s="14">
        <v>0.76244103681852005</v>
      </c>
      <c r="AU273" s="14">
        <v>0.30554908828681498</v>
      </c>
      <c r="AV273" s="14"/>
      <c r="AW273" s="14">
        <v>0.348055611758738</v>
      </c>
      <c r="AX273" s="14">
        <v>0.381417264808737</v>
      </c>
      <c r="AY273" s="14">
        <v>0.52814702030982397</v>
      </c>
      <c r="AZ273" s="14">
        <v>0.60543830259448606</v>
      </c>
      <c r="BA273" s="14"/>
      <c r="BB273" s="14">
        <v>0.49529118660354698</v>
      </c>
      <c r="BC273" s="14">
        <v>0.48648323466492099</v>
      </c>
      <c r="BD273" s="14">
        <v>0.277443376283111</v>
      </c>
      <c r="BE273" s="14"/>
      <c r="BF273" s="14">
        <v>0.49992511602552198</v>
      </c>
      <c r="BG273" s="14">
        <v>0.37372213658593501</v>
      </c>
      <c r="BH273" s="14">
        <v>0.421210432362775</v>
      </c>
      <c r="BI273" s="14"/>
      <c r="BJ273" s="14">
        <v>0.51105892474724002</v>
      </c>
      <c r="BK273" s="14">
        <v>0.45625796579580602</v>
      </c>
      <c r="BL273" s="14">
        <v>0.27013768004848698</v>
      </c>
      <c r="BM273" s="14"/>
      <c r="BN273" s="14">
        <v>0.34385223304961199</v>
      </c>
      <c r="BO273" s="14">
        <v>0.451318287078951</v>
      </c>
      <c r="BP273" s="14">
        <v>0.52020900959437599</v>
      </c>
      <c r="BQ273" s="14">
        <v>0.54340890079993798</v>
      </c>
      <c r="BR273" s="14">
        <v>0.497928350724612</v>
      </c>
      <c r="BS273" s="14">
        <v>0.48376084800087099</v>
      </c>
      <c r="BT273" s="14">
        <v>0.39522544169643797</v>
      </c>
      <c r="BU273" s="14">
        <v>0.42837512717811399</v>
      </c>
      <c r="BV273" s="14"/>
      <c r="BW273" s="14">
        <v>0.504498102979272</v>
      </c>
      <c r="BX273" s="14">
        <v>0.38316685827387598</v>
      </c>
      <c r="BY273" s="14"/>
      <c r="BZ273" s="14">
        <v>0.451879984798921</v>
      </c>
      <c r="CA273" s="14">
        <v>0.458188930693533</v>
      </c>
      <c r="CB273" s="14"/>
      <c r="CC273" s="14">
        <v>0.44447470721662502</v>
      </c>
      <c r="CD273" s="14">
        <v>0.464960483567459</v>
      </c>
    </row>
    <row r="274" spans="2:82" x14ac:dyDescent="0.25">
      <c r="B274" t="s">
        <v>223</v>
      </c>
      <c r="C274" s="14">
        <v>0.54382412702541405</v>
      </c>
      <c r="D274" s="14">
        <v>0.51353630863547695</v>
      </c>
      <c r="E274" s="14">
        <v>0.57465525589259003</v>
      </c>
      <c r="F274" s="14"/>
      <c r="G274" s="14">
        <v>0.50006467512552699</v>
      </c>
      <c r="H274" s="14">
        <v>0.58146961950115506</v>
      </c>
      <c r="I274" s="14">
        <v>0.556067330772265</v>
      </c>
      <c r="J274" s="14"/>
      <c r="K274" s="14">
        <v>0.37494889210996801</v>
      </c>
      <c r="L274" s="14">
        <v>0.56165233216918398</v>
      </c>
      <c r="M274" s="14">
        <v>0.66737048814140598</v>
      </c>
      <c r="N274" s="14">
        <v>0.69738818574178396</v>
      </c>
      <c r="O274" s="14"/>
      <c r="P274" s="14">
        <v>0.47883399117257402</v>
      </c>
      <c r="Q274" s="14">
        <v>0.52447322112579497</v>
      </c>
      <c r="R274" s="14">
        <v>0.56985442439559697</v>
      </c>
      <c r="S274" s="14">
        <v>0.55092764551428097</v>
      </c>
      <c r="T274" s="14">
        <v>0.56797520639202603</v>
      </c>
      <c r="U274" s="14"/>
      <c r="V274" s="14">
        <v>0.468669107654201</v>
      </c>
      <c r="W274" s="14">
        <v>0.67551274727991695</v>
      </c>
      <c r="X274" s="14">
        <v>0.64210652154565595</v>
      </c>
      <c r="Y274" s="14"/>
      <c r="Z274" s="14">
        <v>0.51016717108808496</v>
      </c>
      <c r="AA274" s="14">
        <v>0.57302655998039798</v>
      </c>
      <c r="AB274" s="14"/>
      <c r="AC274" s="14">
        <v>0.79716481546090801</v>
      </c>
      <c r="AD274" s="14">
        <v>0.65127543132927501</v>
      </c>
      <c r="AE274" s="14">
        <v>0.55168244626804097</v>
      </c>
      <c r="AF274" s="14">
        <v>0.409583884486935</v>
      </c>
      <c r="AG274" s="14"/>
      <c r="AH274" s="14">
        <v>0.78977156305229801</v>
      </c>
      <c r="AI274" s="14">
        <v>0.63389816002058597</v>
      </c>
      <c r="AJ274" s="14">
        <v>0.42656972003383198</v>
      </c>
      <c r="AK274" s="14">
        <v>0.28647526068401702</v>
      </c>
      <c r="AL274" s="14"/>
      <c r="AM274" s="14">
        <v>0.67998594840032001</v>
      </c>
      <c r="AN274" s="14">
        <v>0.51284163949685202</v>
      </c>
      <c r="AO274" s="14">
        <v>0.46362602096796901</v>
      </c>
      <c r="AP274" s="14">
        <v>0.45617267058671301</v>
      </c>
      <c r="AQ274" s="14"/>
      <c r="AR274" s="14">
        <v>0.65262444243872397</v>
      </c>
      <c r="AS274" s="14">
        <v>0.37549255136151299</v>
      </c>
      <c r="AT274" s="14">
        <v>0.23155217274840301</v>
      </c>
      <c r="AU274" s="14">
        <v>0.67738373426798903</v>
      </c>
      <c r="AV274" s="14"/>
      <c r="AW274" s="14">
        <v>0.63283780456350602</v>
      </c>
      <c r="AX274" s="14">
        <v>0.59135836055201196</v>
      </c>
      <c r="AY274" s="14">
        <v>0.463187027550785</v>
      </c>
      <c r="AZ274" s="14">
        <v>0.37659714579644399</v>
      </c>
      <c r="BA274" s="14"/>
      <c r="BB274" s="14">
        <v>0.49609025434703802</v>
      </c>
      <c r="BC274" s="14">
        <v>0.49739831027942899</v>
      </c>
      <c r="BD274" s="14">
        <v>0.71313771403139903</v>
      </c>
      <c r="BE274" s="14"/>
      <c r="BF274" s="14">
        <v>0.49105826828466098</v>
      </c>
      <c r="BG274" s="14">
        <v>0.59320414785968001</v>
      </c>
      <c r="BH274" s="14">
        <v>0.57126776263174806</v>
      </c>
      <c r="BI274" s="14"/>
      <c r="BJ274" s="14">
        <v>0.47989316141882499</v>
      </c>
      <c r="BK274" s="14">
        <v>0.53212344402743195</v>
      </c>
      <c r="BL274" s="14">
        <v>0.70012709534311202</v>
      </c>
      <c r="BM274" s="14"/>
      <c r="BN274" s="14">
        <v>0.64186805487643905</v>
      </c>
      <c r="BO274" s="14">
        <v>0.529222857809728</v>
      </c>
      <c r="BP274" s="14">
        <v>0.47184920808074499</v>
      </c>
      <c r="BQ274" s="14">
        <v>0.394379942957019</v>
      </c>
      <c r="BR274" s="14">
        <v>0.49793954744791902</v>
      </c>
      <c r="BS274" s="14">
        <v>0.49965490656612999</v>
      </c>
      <c r="BT274" s="14">
        <v>0.60477455830356197</v>
      </c>
      <c r="BU274" s="14">
        <v>0.55981893959892404</v>
      </c>
      <c r="BV274" s="14"/>
      <c r="BW274" s="14">
        <v>0.482088298225679</v>
      </c>
      <c r="BX274" s="14">
        <v>0.59406033229470401</v>
      </c>
      <c r="BY274" s="14"/>
      <c r="BZ274" s="14">
        <v>0.535642390292835</v>
      </c>
      <c r="CA274" s="14">
        <v>0.52776062881702901</v>
      </c>
      <c r="CB274" s="14"/>
      <c r="CC274" s="14">
        <v>0.538681390146734</v>
      </c>
      <c r="CD274" s="14">
        <v>0.52598893069445196</v>
      </c>
    </row>
    <row r="275" spans="2:82" x14ac:dyDescent="0.25">
      <c r="B275" t="s">
        <v>131</v>
      </c>
      <c r="C275" s="14">
        <v>1.85738035761061E-2</v>
      </c>
      <c r="D275" s="14">
        <v>1.70288535360744E-2</v>
      </c>
      <c r="E275" s="14">
        <v>2.0137309870880901E-2</v>
      </c>
      <c r="F275" s="14"/>
      <c r="G275" s="14">
        <v>1.7419710979352999E-2</v>
      </c>
      <c r="H275" s="14">
        <v>2.04715815392323E-2</v>
      </c>
      <c r="I275" s="14">
        <v>1.7084573629943901E-2</v>
      </c>
      <c r="J275" s="14"/>
      <c r="K275" s="14">
        <v>1.1761868052806899E-2</v>
      </c>
      <c r="L275" s="14">
        <v>1.06979893667597E-2</v>
      </c>
      <c r="M275" s="14">
        <v>1.9416147738234101E-2</v>
      </c>
      <c r="N275" s="14">
        <v>4.02854569437767E-2</v>
      </c>
      <c r="O275" s="14"/>
      <c r="P275" s="14">
        <v>2.5197480424026399E-2</v>
      </c>
      <c r="Q275" s="14">
        <v>2.8484329627633399E-2</v>
      </c>
      <c r="R275" s="14">
        <v>2.18534328944241E-2</v>
      </c>
      <c r="S275" s="14">
        <v>1.3117220466148501E-2</v>
      </c>
      <c r="T275" s="14">
        <v>8.9801426628756398E-3</v>
      </c>
      <c r="U275" s="14"/>
      <c r="V275" s="14">
        <v>9.0736493341852104E-3</v>
      </c>
      <c r="W275" s="14">
        <v>1.96533406614272E-2</v>
      </c>
      <c r="X275" s="14">
        <v>4.7965513305828003E-2</v>
      </c>
      <c r="Y275" s="14"/>
      <c r="Z275" s="14">
        <v>1.1818806781501601E-2</v>
      </c>
      <c r="AA275" s="14">
        <v>2.4434771554698101E-2</v>
      </c>
      <c r="AB275" s="14"/>
      <c r="AC275" s="14">
        <v>4.4832944086710999E-2</v>
      </c>
      <c r="AD275" s="14">
        <v>2.7289418995306999E-2</v>
      </c>
      <c r="AE275" s="14">
        <v>1.7986834597244698E-2</v>
      </c>
      <c r="AF275" s="14">
        <v>7.4407781611574696E-3</v>
      </c>
      <c r="AG275" s="14"/>
      <c r="AH275" s="14">
        <v>2.5234024032340398E-2</v>
      </c>
      <c r="AI275" s="14">
        <v>2.21242629866946E-2</v>
      </c>
      <c r="AJ275" s="14">
        <v>9.4092069407691204E-3</v>
      </c>
      <c r="AK275" s="14">
        <v>1.03622163911421E-2</v>
      </c>
      <c r="AL275" s="14"/>
      <c r="AM275" s="14">
        <v>2.3810845164527E-2</v>
      </c>
      <c r="AN275" s="14">
        <v>2.6545320898911401E-2</v>
      </c>
      <c r="AO275" s="14">
        <v>9.6786290917953901E-3</v>
      </c>
      <c r="AP275" s="14">
        <v>6.2941341348544304E-3</v>
      </c>
      <c r="AQ275" s="14"/>
      <c r="AR275" s="14">
        <v>1.04951089937144E-2</v>
      </c>
      <c r="AS275" s="14">
        <v>1.4711898504368499E-2</v>
      </c>
      <c r="AT275" s="14">
        <v>6.0067904330767703E-3</v>
      </c>
      <c r="AU275" s="14">
        <v>1.7067177445196102E-2</v>
      </c>
      <c r="AV275" s="14"/>
      <c r="AW275" s="14">
        <v>1.91065836777564E-2</v>
      </c>
      <c r="AX275" s="14">
        <v>2.7224374639250901E-2</v>
      </c>
      <c r="AY275" s="14">
        <v>8.6659521393909894E-3</v>
      </c>
      <c r="AZ275" s="14">
        <v>1.7964551609070799E-2</v>
      </c>
      <c r="BA275" s="14"/>
      <c r="BB275" s="14">
        <v>8.6185590494143195E-3</v>
      </c>
      <c r="BC275" s="14">
        <v>1.6118455055649801E-2</v>
      </c>
      <c r="BD275" s="14">
        <v>9.4189096854899994E-3</v>
      </c>
      <c r="BE275" s="14"/>
      <c r="BF275" s="14">
        <v>9.0166156898162392E-3</v>
      </c>
      <c r="BG275" s="14">
        <v>3.3073715554385499E-2</v>
      </c>
      <c r="BH275" s="14">
        <v>7.5218050054777497E-3</v>
      </c>
      <c r="BI275" s="14"/>
      <c r="BJ275" s="14">
        <v>9.0479138339355607E-3</v>
      </c>
      <c r="BK275" s="14">
        <v>1.16185901767622E-2</v>
      </c>
      <c r="BL275" s="14">
        <v>2.9735224608400199E-2</v>
      </c>
      <c r="BM275" s="14"/>
      <c r="BN275" s="14">
        <v>1.4279712073948099E-2</v>
      </c>
      <c r="BO275" s="14">
        <v>1.9458855111320301E-2</v>
      </c>
      <c r="BP275" s="14">
        <v>7.9417823248785907E-3</v>
      </c>
      <c r="BQ275" s="14">
        <v>6.2211156243043401E-2</v>
      </c>
      <c r="BR275" s="14">
        <v>4.1321018274690898E-3</v>
      </c>
      <c r="BS275" s="14">
        <v>1.65842454329992E-2</v>
      </c>
      <c r="BT275" s="14">
        <v>0</v>
      </c>
      <c r="BU275" s="14">
        <v>1.18059332229619E-2</v>
      </c>
      <c r="BV275" s="14"/>
      <c r="BW275" s="14">
        <v>1.34135987950491E-2</v>
      </c>
      <c r="BX275" s="14">
        <v>2.2772809431420099E-2</v>
      </c>
      <c r="BY275" s="14"/>
      <c r="BZ275" s="14">
        <v>1.2477624908243799E-2</v>
      </c>
      <c r="CA275" s="14">
        <v>1.40504404894387E-2</v>
      </c>
      <c r="CB275" s="14"/>
      <c r="CC275" s="14">
        <v>1.6843902636640699E-2</v>
      </c>
      <c r="CD275" s="14">
        <v>9.0505857380882605E-3</v>
      </c>
    </row>
    <row r="276" spans="2:82" x14ac:dyDescent="0.25">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row>
    <row r="277" spans="2:82" x14ac:dyDescent="0.25">
      <c r="B277" s="6" t="s">
        <v>237</v>
      </c>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row>
    <row r="278" spans="2:82" x14ac:dyDescent="0.25">
      <c r="B278" s="24" t="s">
        <v>107</v>
      </c>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row>
    <row r="279" spans="2:82" x14ac:dyDescent="0.25">
      <c r="B279" t="s">
        <v>222</v>
      </c>
      <c r="C279" s="14">
        <v>0.427644972992682</v>
      </c>
      <c r="D279" s="14">
        <v>0.46693265829518898</v>
      </c>
      <c r="E279" s="14">
        <v>0.387785473342181</v>
      </c>
      <c r="F279" s="14"/>
      <c r="G279" s="14">
        <v>0.438168816155797</v>
      </c>
      <c r="H279" s="14">
        <v>0.43601138697390501</v>
      </c>
      <c r="I279" s="14">
        <v>0.38981723306114802</v>
      </c>
      <c r="J279" s="14"/>
      <c r="K279" s="14">
        <v>0.43762395300653401</v>
      </c>
      <c r="L279" s="14">
        <v>0.48039079493495301</v>
      </c>
      <c r="M279" s="14">
        <v>0.37872480616391402</v>
      </c>
      <c r="N279" s="14">
        <v>0.37152537347194298</v>
      </c>
      <c r="O279" s="14"/>
      <c r="P279" s="14">
        <v>0.49970591446279</v>
      </c>
      <c r="Q279" s="14">
        <v>0.434430538951737</v>
      </c>
      <c r="R279" s="14">
        <v>0.37029864140166802</v>
      </c>
      <c r="S279" s="14">
        <v>0.44940385260459398</v>
      </c>
      <c r="T279" s="14">
        <v>0.40082650283372601</v>
      </c>
      <c r="U279" s="14"/>
      <c r="V279" s="14">
        <v>0.44803665333361098</v>
      </c>
      <c r="W279" s="14">
        <v>0.39103402284740502</v>
      </c>
      <c r="X279" s="14">
        <v>0.401937508393448</v>
      </c>
      <c r="Y279" s="14"/>
      <c r="Z279" s="14">
        <v>0.43335896196517598</v>
      </c>
      <c r="AA279" s="14">
        <v>0.422687234681901</v>
      </c>
      <c r="AB279" s="14"/>
      <c r="AC279" s="14">
        <v>0.42382490493906599</v>
      </c>
      <c r="AD279" s="14">
        <v>0.41215618677803501</v>
      </c>
      <c r="AE279" s="14">
        <v>0.42427844298926798</v>
      </c>
      <c r="AF279" s="14">
        <v>0.44640555765236301</v>
      </c>
      <c r="AG279" s="14"/>
      <c r="AH279" s="14">
        <v>0.32009891136598301</v>
      </c>
      <c r="AI279" s="14">
        <v>0.42845022688302697</v>
      </c>
      <c r="AJ279" s="14">
        <v>0.47163159058343102</v>
      </c>
      <c r="AK279" s="14">
        <v>0.43181756451730502</v>
      </c>
      <c r="AL279" s="14"/>
      <c r="AM279" s="14">
        <v>0.42481347420759102</v>
      </c>
      <c r="AN279" s="14">
        <v>0.44163652464805703</v>
      </c>
      <c r="AO279" s="14">
        <v>0.44397291437967501</v>
      </c>
      <c r="AP279" s="14">
        <v>0.44746157661520702</v>
      </c>
      <c r="AQ279" s="14"/>
      <c r="AR279" s="14">
        <v>0.446638473675534</v>
      </c>
      <c r="AS279" s="14">
        <v>0.47833029729253801</v>
      </c>
      <c r="AT279" s="14">
        <v>0.44376023781343399</v>
      </c>
      <c r="AU279" s="14">
        <v>0.39384872769527701</v>
      </c>
      <c r="AV279" s="14"/>
      <c r="AW279" s="14">
        <v>0.45106229142072801</v>
      </c>
      <c r="AX279" s="14">
        <v>0.450286139013376</v>
      </c>
      <c r="AY279" s="14">
        <v>0.40592620934498802</v>
      </c>
      <c r="AZ279" s="14">
        <v>0.31476902940212997</v>
      </c>
      <c r="BA279" s="14"/>
      <c r="BB279" s="14">
        <v>0.45223013227996101</v>
      </c>
      <c r="BC279" s="14">
        <v>0.28084689866950502</v>
      </c>
      <c r="BD279" s="14">
        <v>0.49054394997112899</v>
      </c>
      <c r="BE279" s="14"/>
      <c r="BF279" s="14">
        <v>0.36438962425292198</v>
      </c>
      <c r="BG279" s="14">
        <v>0.49156825683455302</v>
      </c>
      <c r="BH279" s="14">
        <v>0.52556310323326005</v>
      </c>
      <c r="BI279" s="14"/>
      <c r="BJ279" s="14">
        <v>0.488252647766658</v>
      </c>
      <c r="BK279" s="14">
        <v>0.35342953070004701</v>
      </c>
      <c r="BL279" s="14">
        <v>0.43854425834821797</v>
      </c>
      <c r="BM279" s="14"/>
      <c r="BN279" s="14">
        <v>0.45841472894275498</v>
      </c>
      <c r="BO279" s="14">
        <v>0.48294058943628099</v>
      </c>
      <c r="BP279" s="14">
        <v>0.44702980310072199</v>
      </c>
      <c r="BQ279" s="14">
        <v>0.39573815863247602</v>
      </c>
      <c r="BR279" s="14">
        <v>0.50316564785013196</v>
      </c>
      <c r="BS279" s="14">
        <v>0.344118564149136</v>
      </c>
      <c r="BT279" s="14">
        <v>0.46984204519433997</v>
      </c>
      <c r="BU279" s="14">
        <v>0.39938802023426501</v>
      </c>
      <c r="BV279" s="14"/>
      <c r="BW279" s="14">
        <v>0.58634039728959797</v>
      </c>
      <c r="BX279" s="14">
        <v>0.29850997852879901</v>
      </c>
      <c r="BY279" s="14"/>
      <c r="BZ279" s="14">
        <v>0.47959446219309898</v>
      </c>
      <c r="CA279" s="14">
        <v>0.374538939467562</v>
      </c>
      <c r="CB279" s="14"/>
      <c r="CC279" s="14">
        <v>0.50831964785628403</v>
      </c>
      <c r="CD279" s="14">
        <v>0.36360746985712</v>
      </c>
    </row>
    <row r="280" spans="2:82" x14ac:dyDescent="0.25">
      <c r="B280" t="s">
        <v>223</v>
      </c>
      <c r="C280" s="14">
        <v>0.51876593383361402</v>
      </c>
      <c r="D280" s="14">
        <v>0.48292340102166498</v>
      </c>
      <c r="E280" s="14">
        <v>0.55512674252111704</v>
      </c>
      <c r="F280" s="14"/>
      <c r="G280" s="14">
        <v>0.50594450546712499</v>
      </c>
      <c r="H280" s="14">
        <v>0.51033364995514996</v>
      </c>
      <c r="I280" s="14">
        <v>0.56132649260413103</v>
      </c>
      <c r="J280" s="14"/>
      <c r="K280" s="14">
        <v>0.52296964044077598</v>
      </c>
      <c r="L280" s="14">
        <v>0.48049152862310301</v>
      </c>
      <c r="M280" s="14">
        <v>0.57930425020251697</v>
      </c>
      <c r="N280" s="14">
        <v>0.52424159306694396</v>
      </c>
      <c r="O280" s="14"/>
      <c r="P280" s="14">
        <v>0.43945848027358803</v>
      </c>
      <c r="Q280" s="14">
        <v>0.51523875277126796</v>
      </c>
      <c r="R280" s="14">
        <v>0.56463557495134697</v>
      </c>
      <c r="S280" s="14">
        <v>0.50601261754173299</v>
      </c>
      <c r="T280" s="14">
        <v>0.54811534778836102</v>
      </c>
      <c r="U280" s="14"/>
      <c r="V280" s="14">
        <v>0.51635881259917304</v>
      </c>
      <c r="W280" s="14">
        <v>0.54800936580015103</v>
      </c>
      <c r="X280" s="14">
        <v>0.49463559477809899</v>
      </c>
      <c r="Y280" s="14"/>
      <c r="Z280" s="14">
        <v>0.51920923552573695</v>
      </c>
      <c r="AA280" s="14">
        <v>0.51838130344793198</v>
      </c>
      <c r="AB280" s="14"/>
      <c r="AC280" s="14">
        <v>0.44334465782065602</v>
      </c>
      <c r="AD280" s="14">
        <v>0.509404320764834</v>
      </c>
      <c r="AE280" s="14">
        <v>0.54875355665919001</v>
      </c>
      <c r="AF280" s="14">
        <v>0.51950082518177798</v>
      </c>
      <c r="AG280" s="14"/>
      <c r="AH280" s="14">
        <v>0.57545413853643301</v>
      </c>
      <c r="AI280" s="14">
        <v>0.50932131689674198</v>
      </c>
      <c r="AJ280" s="14">
        <v>0.496221861048249</v>
      </c>
      <c r="AK280" s="14">
        <v>0.54369360925643995</v>
      </c>
      <c r="AL280" s="14"/>
      <c r="AM280" s="14">
        <v>0.51246145313884495</v>
      </c>
      <c r="AN280" s="14">
        <v>0.51504078211780602</v>
      </c>
      <c r="AO280" s="14">
        <v>0.52385658671736801</v>
      </c>
      <c r="AP280" s="14">
        <v>0.51443127570261804</v>
      </c>
      <c r="AQ280" s="14"/>
      <c r="AR280" s="14">
        <v>0.49606767602229401</v>
      </c>
      <c r="AS280" s="14">
        <v>0.48900866639726598</v>
      </c>
      <c r="AT280" s="14">
        <v>0.52554859711132995</v>
      </c>
      <c r="AU280" s="14">
        <v>0.577066279391377</v>
      </c>
      <c r="AV280" s="14"/>
      <c r="AW280" s="14">
        <v>0.47731110161808499</v>
      </c>
      <c r="AX280" s="14">
        <v>0.487939532578479</v>
      </c>
      <c r="AY280" s="14">
        <v>0.55496797300414202</v>
      </c>
      <c r="AZ280" s="14">
        <v>0.66703642197892399</v>
      </c>
      <c r="BA280" s="14"/>
      <c r="BB280" s="14">
        <v>0.51859098422525496</v>
      </c>
      <c r="BC280" s="14">
        <v>0.659871723194557</v>
      </c>
      <c r="BD280" s="14">
        <v>0.43532251977376601</v>
      </c>
      <c r="BE280" s="14"/>
      <c r="BF280" s="14">
        <v>0.60034319191214702</v>
      </c>
      <c r="BG280" s="14">
        <v>0.43660731555961102</v>
      </c>
      <c r="BH280" s="14">
        <v>0.42503529237246301</v>
      </c>
      <c r="BI280" s="14"/>
      <c r="BJ280" s="14">
        <v>0.472717506357272</v>
      </c>
      <c r="BK280" s="14">
        <v>0.60076308799354095</v>
      </c>
      <c r="BL280" s="14">
        <v>0.48691119045950998</v>
      </c>
      <c r="BM280" s="14"/>
      <c r="BN280" s="14">
        <v>0.48141547441624699</v>
      </c>
      <c r="BO280" s="14">
        <v>0.45882388282447101</v>
      </c>
      <c r="BP280" s="14">
        <v>0.52138930280667295</v>
      </c>
      <c r="BQ280" s="14">
        <v>0.46742473615927799</v>
      </c>
      <c r="BR280" s="14">
        <v>0.47134924261875599</v>
      </c>
      <c r="BS280" s="14">
        <v>0.61481214897324499</v>
      </c>
      <c r="BT280" s="14">
        <v>0.46734892169879799</v>
      </c>
      <c r="BU280" s="14">
        <v>0.56519204243085497</v>
      </c>
      <c r="BV280" s="14"/>
      <c r="BW280" s="14">
        <v>0.368146734998054</v>
      </c>
      <c r="BX280" s="14">
        <v>0.64132907321810995</v>
      </c>
      <c r="BY280" s="14"/>
      <c r="BZ280" s="14">
        <v>0.47159738478040403</v>
      </c>
      <c r="CA280" s="14">
        <v>0.58346680519525496</v>
      </c>
      <c r="CB280" s="14"/>
      <c r="CC280" s="14">
        <v>0.438336457154549</v>
      </c>
      <c r="CD280" s="14">
        <v>0.59798451950989295</v>
      </c>
    </row>
    <row r="281" spans="2:82" x14ac:dyDescent="0.25">
      <c r="B281" t="s">
        <v>131</v>
      </c>
      <c r="C281" s="14">
        <v>5.3589093173703799E-2</v>
      </c>
      <c r="D281" s="14">
        <v>5.01439406831461E-2</v>
      </c>
      <c r="E281" s="14">
        <v>5.7087784136701097E-2</v>
      </c>
      <c r="F281" s="14"/>
      <c r="G281" s="14">
        <v>5.5886678377078301E-2</v>
      </c>
      <c r="H281" s="14">
        <v>5.3654963070945097E-2</v>
      </c>
      <c r="I281" s="14">
        <v>4.8856274334720597E-2</v>
      </c>
      <c r="J281" s="14"/>
      <c r="K281" s="14">
        <v>3.9406406552689503E-2</v>
      </c>
      <c r="L281" s="14">
        <v>3.9117676441944201E-2</v>
      </c>
      <c r="M281" s="14">
        <v>4.1970943633569499E-2</v>
      </c>
      <c r="N281" s="14">
        <v>0.104233033461113</v>
      </c>
      <c r="O281" s="14"/>
      <c r="P281" s="14">
        <v>6.0835605263621903E-2</v>
      </c>
      <c r="Q281" s="14">
        <v>5.0330708276995401E-2</v>
      </c>
      <c r="R281" s="14">
        <v>6.5065783646984801E-2</v>
      </c>
      <c r="S281" s="14">
        <v>4.45835298536724E-2</v>
      </c>
      <c r="T281" s="14">
        <v>5.1058149377913198E-2</v>
      </c>
      <c r="U281" s="14"/>
      <c r="V281" s="14">
        <v>3.5604534067216503E-2</v>
      </c>
      <c r="W281" s="14">
        <v>6.09566113524437E-2</v>
      </c>
      <c r="X281" s="14">
        <v>0.103426896828454</v>
      </c>
      <c r="Y281" s="14"/>
      <c r="Z281" s="14">
        <v>4.7431802509086803E-2</v>
      </c>
      <c r="AA281" s="14">
        <v>5.8931461870166901E-2</v>
      </c>
      <c r="AB281" s="14"/>
      <c r="AC281" s="14">
        <v>0.13283043724027699</v>
      </c>
      <c r="AD281" s="14">
        <v>7.8439492457131596E-2</v>
      </c>
      <c r="AE281" s="14">
        <v>2.69680003515421E-2</v>
      </c>
      <c r="AF281" s="14">
        <v>3.4093617165859798E-2</v>
      </c>
      <c r="AG281" s="14"/>
      <c r="AH281" s="14">
        <v>0.10444695009758399</v>
      </c>
      <c r="AI281" s="14">
        <v>6.2228456220231099E-2</v>
      </c>
      <c r="AJ281" s="14">
        <v>3.2146548368320801E-2</v>
      </c>
      <c r="AK281" s="14">
        <v>2.44888262262551E-2</v>
      </c>
      <c r="AL281" s="14"/>
      <c r="AM281" s="14">
        <v>6.2725072653563793E-2</v>
      </c>
      <c r="AN281" s="14">
        <v>4.3322693234137198E-2</v>
      </c>
      <c r="AO281" s="14">
        <v>3.2170498902956299E-2</v>
      </c>
      <c r="AP281" s="14">
        <v>3.8107147682174401E-2</v>
      </c>
      <c r="AQ281" s="14"/>
      <c r="AR281" s="14">
        <v>5.7293850302171802E-2</v>
      </c>
      <c r="AS281" s="14">
        <v>3.2661036310195603E-2</v>
      </c>
      <c r="AT281" s="14">
        <v>3.0691165075236001E-2</v>
      </c>
      <c r="AU281" s="14">
        <v>2.9084992913346E-2</v>
      </c>
      <c r="AV281" s="14"/>
      <c r="AW281" s="14">
        <v>7.1626606961187306E-2</v>
      </c>
      <c r="AX281" s="14">
        <v>6.1774328408145403E-2</v>
      </c>
      <c r="AY281" s="14">
        <v>3.9105817650870602E-2</v>
      </c>
      <c r="AZ281" s="14">
        <v>1.8194548618945702E-2</v>
      </c>
      <c r="BA281" s="14"/>
      <c r="BB281" s="14">
        <v>2.9178883494783401E-2</v>
      </c>
      <c r="BC281" s="14">
        <v>5.9281378135937798E-2</v>
      </c>
      <c r="BD281" s="14">
        <v>7.4133530255105107E-2</v>
      </c>
      <c r="BE281" s="14"/>
      <c r="BF281" s="14">
        <v>3.5267183834931E-2</v>
      </c>
      <c r="BG281" s="14">
        <v>7.1824427605836405E-2</v>
      </c>
      <c r="BH281" s="14">
        <v>4.9401604394277703E-2</v>
      </c>
      <c r="BI281" s="14"/>
      <c r="BJ281" s="14">
        <v>3.9029845876070501E-2</v>
      </c>
      <c r="BK281" s="14">
        <v>4.5807381306411599E-2</v>
      </c>
      <c r="BL281" s="14">
        <v>7.4544551192272004E-2</v>
      </c>
      <c r="BM281" s="14"/>
      <c r="BN281" s="14">
        <v>6.0169796640998301E-2</v>
      </c>
      <c r="BO281" s="14">
        <v>5.8235527739248803E-2</v>
      </c>
      <c r="BP281" s="14">
        <v>3.1580894092603999E-2</v>
      </c>
      <c r="BQ281" s="14">
        <v>0.13683710520824599</v>
      </c>
      <c r="BR281" s="14">
        <v>2.5485109531112399E-2</v>
      </c>
      <c r="BS281" s="14">
        <v>4.1069286877619703E-2</v>
      </c>
      <c r="BT281" s="14">
        <v>6.2809033106862006E-2</v>
      </c>
      <c r="BU281" s="14">
        <v>3.5419937334880303E-2</v>
      </c>
      <c r="BV281" s="14"/>
      <c r="BW281" s="14">
        <v>4.5512867712348401E-2</v>
      </c>
      <c r="BX281" s="14">
        <v>6.0160948253090998E-2</v>
      </c>
      <c r="BY281" s="14"/>
      <c r="BZ281" s="14">
        <v>4.8808153026496999E-2</v>
      </c>
      <c r="CA281" s="14">
        <v>4.1994255337182602E-2</v>
      </c>
      <c r="CB281" s="14"/>
      <c r="CC281" s="14">
        <v>5.3343894989166703E-2</v>
      </c>
      <c r="CD281" s="14">
        <v>3.84080106329866E-2</v>
      </c>
    </row>
    <row r="282" spans="2:82" x14ac:dyDescent="0.25">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row>
    <row r="283" spans="2:82" x14ac:dyDescent="0.25">
      <c r="B283" s="6" t="s">
        <v>256</v>
      </c>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row>
    <row r="284" spans="2:82" x14ac:dyDescent="0.25">
      <c r="B284" s="24" t="s">
        <v>257</v>
      </c>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row>
    <row r="285" spans="2:82" x14ac:dyDescent="0.25">
      <c r="B285" t="s">
        <v>238</v>
      </c>
      <c r="C285" s="14">
        <v>0.45915144442927702</v>
      </c>
      <c r="D285" s="14">
        <v>0.469690474744764</v>
      </c>
      <c r="E285" s="14">
        <v>0.44732164816883002</v>
      </c>
      <c r="F285" s="14"/>
      <c r="G285" s="14">
        <v>0.42077327429922901</v>
      </c>
      <c r="H285" s="14">
        <v>0.51863565014457702</v>
      </c>
      <c r="I285" s="14">
        <v>0.41580779976051802</v>
      </c>
      <c r="J285" s="14"/>
      <c r="K285" s="14">
        <v>0.47143799911683298</v>
      </c>
      <c r="L285" s="14">
        <v>0.49455168790974502</v>
      </c>
      <c r="M285" s="14">
        <v>0.44310448548060399</v>
      </c>
      <c r="N285" s="14">
        <v>0.396965815102921</v>
      </c>
      <c r="O285" s="14"/>
      <c r="P285" s="14">
        <v>0.44006750512342901</v>
      </c>
      <c r="Q285" s="14">
        <v>0.475995981603131</v>
      </c>
      <c r="R285" s="14">
        <v>0.44866298983380798</v>
      </c>
      <c r="S285" s="14">
        <v>0.434914085087381</v>
      </c>
      <c r="T285" s="14">
        <v>0.51762085862475904</v>
      </c>
      <c r="U285" s="14"/>
      <c r="V285" s="14">
        <v>0.483503110938652</v>
      </c>
      <c r="W285" s="14">
        <v>0.42466842134831001</v>
      </c>
      <c r="X285" s="14">
        <v>0.39707375190901201</v>
      </c>
      <c r="Y285" s="14"/>
      <c r="Z285" s="14">
        <v>0.42087782064142198</v>
      </c>
      <c r="AA285" s="14">
        <v>0.49428088974734602</v>
      </c>
      <c r="AB285" s="14"/>
      <c r="AC285" s="14">
        <v>0.391858483611009</v>
      </c>
      <c r="AD285" s="14">
        <v>0.40848752671560601</v>
      </c>
      <c r="AE285" s="14">
        <v>0.439324948420109</v>
      </c>
      <c r="AF285" s="14">
        <v>0.50951186530051895</v>
      </c>
      <c r="AG285" s="14"/>
      <c r="AH285" s="14">
        <v>0.37445766329997099</v>
      </c>
      <c r="AI285" s="14">
        <v>0.440130846504034</v>
      </c>
      <c r="AJ285" s="14">
        <v>0.49118075588253501</v>
      </c>
      <c r="AK285" s="14">
        <v>0.50444090225436999</v>
      </c>
      <c r="AL285" s="14"/>
      <c r="AM285" s="14">
        <v>0.47090863799577498</v>
      </c>
      <c r="AN285" s="14">
        <v>0.36785678382093101</v>
      </c>
      <c r="AO285" s="14">
        <v>0.45705637164507101</v>
      </c>
      <c r="AP285" s="14">
        <v>0.49304898182164097</v>
      </c>
      <c r="AQ285" s="14"/>
      <c r="AR285" s="14">
        <v>0.452063189278539</v>
      </c>
      <c r="AS285" s="14">
        <v>0.48831496798195401</v>
      </c>
      <c r="AT285" s="14">
        <v>0.45294051755639497</v>
      </c>
      <c r="AU285" s="14">
        <v>0.44288066846285301</v>
      </c>
      <c r="AV285" s="14"/>
      <c r="AW285" s="14">
        <v>0.38163020027743499</v>
      </c>
      <c r="AX285" s="14">
        <v>0.48173952894049799</v>
      </c>
      <c r="AY285" s="14">
        <v>0.47651663234654301</v>
      </c>
      <c r="AZ285" s="14">
        <v>0.43712381166271902</v>
      </c>
      <c r="BA285" s="14"/>
      <c r="BB285" s="14">
        <v>0.53809403053193205</v>
      </c>
      <c r="BC285" s="14">
        <v>0.43908258690534502</v>
      </c>
      <c r="BD285" s="14" t="s">
        <v>208</v>
      </c>
      <c r="BE285" s="14"/>
      <c r="BF285" s="14">
        <v>0.44267592059449901</v>
      </c>
      <c r="BG285" s="14">
        <v>0.49893420096809099</v>
      </c>
      <c r="BH285" s="14">
        <v>0.48637442285239701</v>
      </c>
      <c r="BI285" s="14"/>
      <c r="BJ285" s="14">
        <v>0.47767887185605701</v>
      </c>
      <c r="BK285" s="14">
        <v>0.47315975778143499</v>
      </c>
      <c r="BL285" s="14">
        <v>0.47236325192540901</v>
      </c>
      <c r="BM285" s="14"/>
      <c r="BN285" s="14">
        <v>0.46416956944028498</v>
      </c>
      <c r="BO285" s="14">
        <v>0.45454783158040002</v>
      </c>
      <c r="BP285" s="14">
        <v>0.49974495360520499</v>
      </c>
      <c r="BQ285" s="14">
        <v>0.414893242534221</v>
      </c>
      <c r="BR285" s="14">
        <v>0.42546062222514702</v>
      </c>
      <c r="BS285" s="14">
        <v>0.50433283159610498</v>
      </c>
      <c r="BT285" s="14">
        <v>0.47678027555008901</v>
      </c>
      <c r="BU285" s="14">
        <v>0.43372502841188199</v>
      </c>
      <c r="BV285" s="14"/>
      <c r="BW285" s="14">
        <v>0.52276105474043</v>
      </c>
      <c r="BX285" s="14">
        <v>0.406963844489521</v>
      </c>
      <c r="BY285" s="14"/>
      <c r="BZ285" s="14">
        <v>0.495652041304802</v>
      </c>
      <c r="CA285" s="14">
        <v>0.42322462670866501</v>
      </c>
      <c r="CB285" s="14"/>
      <c r="CC285" s="14">
        <v>0.48298626256940802</v>
      </c>
      <c r="CD285" s="14">
        <v>0.45114048346081398</v>
      </c>
    </row>
    <row r="286" spans="2:82" x14ac:dyDescent="0.25">
      <c r="B286" t="s">
        <v>239</v>
      </c>
      <c r="C286" s="14">
        <v>0.42549650208715201</v>
      </c>
      <c r="D286" s="14">
        <v>0.42632730312973399</v>
      </c>
      <c r="E286" s="14">
        <v>0.42495185627591098</v>
      </c>
      <c r="F286" s="14"/>
      <c r="G286" s="14">
        <v>0.43367400518323801</v>
      </c>
      <c r="H286" s="14">
        <v>0.39945263939155901</v>
      </c>
      <c r="I286" s="14">
        <v>0.45981367560701503</v>
      </c>
      <c r="J286" s="14"/>
      <c r="K286" s="14">
        <v>0.39076569893093699</v>
      </c>
      <c r="L286" s="14">
        <v>0.41649471853639902</v>
      </c>
      <c r="M286" s="14">
        <v>0.51348878474168902</v>
      </c>
      <c r="N286" s="14">
        <v>0.44388917315472998</v>
      </c>
      <c r="O286" s="14"/>
      <c r="P286" s="14">
        <v>0.40727997688658701</v>
      </c>
      <c r="Q286" s="14">
        <v>0.42299879768388698</v>
      </c>
      <c r="R286" s="14">
        <v>0.43174142693287398</v>
      </c>
      <c r="S286" s="14">
        <v>0.41417744711895399</v>
      </c>
      <c r="T286" s="14">
        <v>0.45506374892628698</v>
      </c>
      <c r="U286" s="14"/>
      <c r="V286" s="14">
        <v>0.42659313676096899</v>
      </c>
      <c r="W286" s="14">
        <v>0.43492998216644302</v>
      </c>
      <c r="X286" s="14">
        <v>0.40584632791796399</v>
      </c>
      <c r="Y286" s="14"/>
      <c r="Z286" s="14">
        <v>0.43288704558614399</v>
      </c>
      <c r="AA286" s="14">
        <v>0.41871309178982202</v>
      </c>
      <c r="AB286" s="14"/>
      <c r="AC286" s="14">
        <v>0.35481272319709101</v>
      </c>
      <c r="AD286" s="14">
        <v>0.46517182037333998</v>
      </c>
      <c r="AE286" s="14">
        <v>0.43345782393622501</v>
      </c>
      <c r="AF286" s="14">
        <v>0.399377336317709</v>
      </c>
      <c r="AG286" s="14"/>
      <c r="AH286" s="14">
        <v>0.49879316292362702</v>
      </c>
      <c r="AI286" s="14">
        <v>0.443140401936711</v>
      </c>
      <c r="AJ286" s="14">
        <v>0.427347005419557</v>
      </c>
      <c r="AK286" s="14">
        <v>0.355114978571347</v>
      </c>
      <c r="AL286" s="14"/>
      <c r="AM286" s="14">
        <v>0.348943970624708</v>
      </c>
      <c r="AN286" s="14">
        <v>0.374768793250916</v>
      </c>
      <c r="AO286" s="14">
        <v>0.43617265601577199</v>
      </c>
      <c r="AP286" s="14">
        <v>0.460678410231465</v>
      </c>
      <c r="AQ286" s="14"/>
      <c r="AR286" s="14">
        <v>0.47093152241869601</v>
      </c>
      <c r="AS286" s="14">
        <v>0.40195600599558101</v>
      </c>
      <c r="AT286" s="14">
        <v>0.38230328541493402</v>
      </c>
      <c r="AU286" s="14">
        <v>0.35846975403228898</v>
      </c>
      <c r="AV286" s="14"/>
      <c r="AW286" s="14">
        <v>0.40495991351992899</v>
      </c>
      <c r="AX286" s="14">
        <v>0.47576939253265499</v>
      </c>
      <c r="AY286" s="14">
        <v>0.40042610876233198</v>
      </c>
      <c r="AZ286" s="14">
        <v>0.32835255210812597</v>
      </c>
      <c r="BA286" s="14"/>
      <c r="BB286" s="14">
        <v>0.39017460986344599</v>
      </c>
      <c r="BC286" s="14">
        <v>0.32073569692992498</v>
      </c>
      <c r="BD286" s="14" t="s">
        <v>208</v>
      </c>
      <c r="BE286" s="14"/>
      <c r="BF286" s="14">
        <v>0.42973662939469598</v>
      </c>
      <c r="BG286" s="14">
        <v>0.41113941794778303</v>
      </c>
      <c r="BH286" s="14">
        <v>0.42466079380841198</v>
      </c>
      <c r="BI286" s="14"/>
      <c r="BJ286" s="14">
        <v>0.425615063990326</v>
      </c>
      <c r="BK286" s="14">
        <v>0.44767305007914199</v>
      </c>
      <c r="BL286" s="14">
        <v>0.38824925714075897</v>
      </c>
      <c r="BM286" s="14"/>
      <c r="BN286" s="14">
        <v>0.40340472704031399</v>
      </c>
      <c r="BO286" s="14">
        <v>0.39885060063716099</v>
      </c>
      <c r="BP286" s="14">
        <v>0.40958335616749603</v>
      </c>
      <c r="BQ286" s="14">
        <v>0.38750404183293302</v>
      </c>
      <c r="BR286" s="14">
        <v>0.40190980347300398</v>
      </c>
      <c r="BS286" s="14">
        <v>0.46276845005026601</v>
      </c>
      <c r="BT286" s="14">
        <v>0.38953306124671899</v>
      </c>
      <c r="BU286" s="14">
        <v>0.51068031973818895</v>
      </c>
      <c r="BV286" s="14"/>
      <c r="BW286" s="14">
        <v>0.45392565540241397</v>
      </c>
      <c r="BX286" s="14">
        <v>0.40217220765136702</v>
      </c>
      <c r="BY286" s="14"/>
      <c r="BZ286" s="14">
        <v>0.44588417930274299</v>
      </c>
      <c r="CA286" s="14">
        <v>0.39418411380238799</v>
      </c>
      <c r="CB286" s="14"/>
      <c r="CC286" s="14">
        <v>0.44744569433701697</v>
      </c>
      <c r="CD286" s="14">
        <v>0.40370118813231898</v>
      </c>
    </row>
    <row r="287" spans="2:82" x14ac:dyDescent="0.25">
      <c r="B287" t="s">
        <v>240</v>
      </c>
      <c r="C287" s="14">
        <v>0.40841219189021899</v>
      </c>
      <c r="D287" s="14">
        <v>0.39662466506208299</v>
      </c>
      <c r="E287" s="14">
        <v>0.42105718676620302</v>
      </c>
      <c r="F287" s="14"/>
      <c r="G287" s="14">
        <v>0.377996675019658</v>
      </c>
      <c r="H287" s="14">
        <v>0.42187457175050702</v>
      </c>
      <c r="I287" s="14">
        <v>0.43724814827062197</v>
      </c>
      <c r="J287" s="14"/>
      <c r="K287" s="14">
        <v>0.39707455982454598</v>
      </c>
      <c r="L287" s="14">
        <v>0.43198161859207301</v>
      </c>
      <c r="M287" s="14">
        <v>0.414291598507536</v>
      </c>
      <c r="N287" s="14">
        <v>0.38888544852942097</v>
      </c>
      <c r="O287" s="14"/>
      <c r="P287" s="14">
        <v>0.39920674332331502</v>
      </c>
      <c r="Q287" s="14">
        <v>0.39116544765855998</v>
      </c>
      <c r="R287" s="14">
        <v>0.388587774203492</v>
      </c>
      <c r="S287" s="14">
        <v>0.44684398204613601</v>
      </c>
      <c r="T287" s="14">
        <v>0.39046688977835697</v>
      </c>
      <c r="U287" s="14"/>
      <c r="V287" s="14">
        <v>0.39423810501984302</v>
      </c>
      <c r="W287" s="14">
        <v>0.49582252000979299</v>
      </c>
      <c r="X287" s="14">
        <v>0.34123728474658299</v>
      </c>
      <c r="Y287" s="14"/>
      <c r="Z287" s="14">
        <v>0.37370508347264603</v>
      </c>
      <c r="AA287" s="14">
        <v>0.44026811110135899</v>
      </c>
      <c r="AB287" s="14"/>
      <c r="AC287" s="14">
        <v>0.321617902487912</v>
      </c>
      <c r="AD287" s="14">
        <v>0.40718442996620802</v>
      </c>
      <c r="AE287" s="14">
        <v>0.41447536361731002</v>
      </c>
      <c r="AF287" s="14">
        <v>0.40916918305176098</v>
      </c>
      <c r="AG287" s="14"/>
      <c r="AH287" s="14">
        <v>0.44605270876609099</v>
      </c>
      <c r="AI287" s="14">
        <v>0.409432110946087</v>
      </c>
      <c r="AJ287" s="14">
        <v>0.40230520107850298</v>
      </c>
      <c r="AK287" s="14">
        <v>0.410834677084014</v>
      </c>
      <c r="AL287" s="14"/>
      <c r="AM287" s="14">
        <v>0.44159373620266501</v>
      </c>
      <c r="AN287" s="14">
        <v>0.37942776662109501</v>
      </c>
      <c r="AO287" s="14">
        <v>0.41817892786755101</v>
      </c>
      <c r="AP287" s="14">
        <v>0.40838826633740899</v>
      </c>
      <c r="AQ287" s="14"/>
      <c r="AR287" s="14">
        <v>0.41771584565208397</v>
      </c>
      <c r="AS287" s="14">
        <v>0.413637071825259</v>
      </c>
      <c r="AT287" s="14">
        <v>0.37093175969688302</v>
      </c>
      <c r="AU287" s="14">
        <v>0.387606981085726</v>
      </c>
      <c r="AV287" s="14"/>
      <c r="AW287" s="14">
        <v>0.37104759719591601</v>
      </c>
      <c r="AX287" s="14">
        <v>0.41930603683831602</v>
      </c>
      <c r="AY287" s="14">
        <v>0.41391637084410499</v>
      </c>
      <c r="AZ287" s="14">
        <v>0.41448163504709901</v>
      </c>
      <c r="BA287" s="14"/>
      <c r="BB287" s="14">
        <v>0.50232784178009904</v>
      </c>
      <c r="BC287" s="14">
        <v>0.381272546087841</v>
      </c>
      <c r="BD287" s="14" t="s">
        <v>208</v>
      </c>
      <c r="BE287" s="14"/>
      <c r="BF287" s="14">
        <v>0.42532536410137101</v>
      </c>
      <c r="BG287" s="14">
        <v>0.39066546670626301</v>
      </c>
      <c r="BH287" s="14">
        <v>0.406651225686953</v>
      </c>
      <c r="BI287" s="14"/>
      <c r="BJ287" s="14">
        <v>0.411109726880031</v>
      </c>
      <c r="BK287" s="14">
        <v>0.414909704239046</v>
      </c>
      <c r="BL287" s="14">
        <v>0.455615748298832</v>
      </c>
      <c r="BM287" s="14"/>
      <c r="BN287" s="14">
        <v>0.45859723522242701</v>
      </c>
      <c r="BO287" s="14">
        <v>0.37312488574890101</v>
      </c>
      <c r="BP287" s="14">
        <v>0.36656892001108698</v>
      </c>
      <c r="BQ287" s="14">
        <v>0.27391047227917997</v>
      </c>
      <c r="BR287" s="14">
        <v>0.44255646990125702</v>
      </c>
      <c r="BS287" s="14">
        <v>0.43162612682739498</v>
      </c>
      <c r="BT287" s="14">
        <v>0.37879367035178901</v>
      </c>
      <c r="BU287" s="14">
        <v>0.41035874200934103</v>
      </c>
      <c r="BV287" s="14"/>
      <c r="BW287" s="14">
        <v>0.457690085358612</v>
      </c>
      <c r="BX287" s="14">
        <v>0.36798284516693802</v>
      </c>
      <c r="BY287" s="14"/>
      <c r="BZ287" s="14">
        <v>0.44114522868330502</v>
      </c>
      <c r="CA287" s="14">
        <v>0.375257146272234</v>
      </c>
      <c r="CB287" s="14"/>
      <c r="CC287" s="14">
        <v>0.42548538809584302</v>
      </c>
      <c r="CD287" s="14">
        <v>0.40471492739362802</v>
      </c>
    </row>
    <row r="288" spans="2:82" x14ac:dyDescent="0.25">
      <c r="B288" t="s">
        <v>241</v>
      </c>
      <c r="C288" s="14">
        <v>0.36751931820728201</v>
      </c>
      <c r="D288" s="14">
        <v>0.39537295625083302</v>
      </c>
      <c r="E288" s="14">
        <v>0.33731992165722802</v>
      </c>
      <c r="F288" s="14"/>
      <c r="G288" s="14">
        <v>0.35271166600686499</v>
      </c>
      <c r="H288" s="14">
        <v>0.38964637785115902</v>
      </c>
      <c r="I288" s="14">
        <v>0.35234178948925599</v>
      </c>
      <c r="J288" s="14"/>
      <c r="K288" s="14">
        <v>0.470450230906028</v>
      </c>
      <c r="L288" s="14">
        <v>0.35836742447214598</v>
      </c>
      <c r="M288" s="14">
        <v>0.266327051586423</v>
      </c>
      <c r="N288" s="14">
        <v>0.257486199602324</v>
      </c>
      <c r="O288" s="14"/>
      <c r="P288" s="14">
        <v>0.39049028723713097</v>
      </c>
      <c r="Q288" s="14">
        <v>0.36668653140572299</v>
      </c>
      <c r="R288" s="14">
        <v>0.36331296187598799</v>
      </c>
      <c r="S288" s="14">
        <v>0.356814344509576</v>
      </c>
      <c r="T288" s="14">
        <v>0.375187456332507</v>
      </c>
      <c r="U288" s="14"/>
      <c r="V288" s="14">
        <v>0.40193082938424302</v>
      </c>
      <c r="W288" s="14">
        <v>0.35857721990919</v>
      </c>
      <c r="X288" s="14">
        <v>0.21875945682113701</v>
      </c>
      <c r="Y288" s="14"/>
      <c r="Z288" s="14">
        <v>0.37262003418455097</v>
      </c>
      <c r="AA288" s="14">
        <v>0.362837626084277</v>
      </c>
      <c r="AB288" s="14"/>
      <c r="AC288" s="14">
        <v>0.23663618995774</v>
      </c>
      <c r="AD288" s="14">
        <v>0.27788971502403698</v>
      </c>
      <c r="AE288" s="14">
        <v>0.33514549528770499</v>
      </c>
      <c r="AF288" s="14">
        <v>0.47170508458112598</v>
      </c>
      <c r="AG288" s="14"/>
      <c r="AH288" s="14">
        <v>0.214269625590334</v>
      </c>
      <c r="AI288" s="14">
        <v>0.32541200414572902</v>
      </c>
      <c r="AJ288" s="14">
        <v>0.38459750260986802</v>
      </c>
      <c r="AK288" s="14">
        <v>0.534755738645603</v>
      </c>
      <c r="AL288" s="14"/>
      <c r="AM288" s="14">
        <v>0.37542162428850501</v>
      </c>
      <c r="AN288" s="14">
        <v>0.37475106537317998</v>
      </c>
      <c r="AO288" s="14">
        <v>0.346863178923565</v>
      </c>
      <c r="AP288" s="14">
        <v>0.40032618256452501</v>
      </c>
      <c r="AQ288" s="14"/>
      <c r="AR288" s="14">
        <v>0.309714718186341</v>
      </c>
      <c r="AS288" s="14">
        <v>0.41973797537257201</v>
      </c>
      <c r="AT288" s="14">
        <v>0.45602492660947302</v>
      </c>
      <c r="AU288" s="14">
        <v>0.46439241052635499</v>
      </c>
      <c r="AV288" s="14"/>
      <c r="AW288" s="14">
        <v>0.241041750779108</v>
      </c>
      <c r="AX288" s="14">
        <v>0.32884668165894498</v>
      </c>
      <c r="AY288" s="14">
        <v>0.42997140111301602</v>
      </c>
      <c r="AZ288" s="14">
        <v>0.58345634973112503</v>
      </c>
      <c r="BA288" s="14"/>
      <c r="BB288" s="14">
        <v>0.49923939589282201</v>
      </c>
      <c r="BC288" s="14">
        <v>0.350116143184102</v>
      </c>
      <c r="BD288" s="14" t="s">
        <v>208</v>
      </c>
      <c r="BE288" s="14"/>
      <c r="BF288" s="14">
        <v>0.40879431488472801</v>
      </c>
      <c r="BG288" s="14">
        <v>0.30776898433397898</v>
      </c>
      <c r="BH288" s="14">
        <v>0.35807752847527302</v>
      </c>
      <c r="BI288" s="14"/>
      <c r="BJ288" s="14">
        <v>0.37983322402881298</v>
      </c>
      <c r="BK288" s="14">
        <v>0.36734985142197302</v>
      </c>
      <c r="BL288" s="14">
        <v>0.40620128761124003</v>
      </c>
      <c r="BM288" s="14"/>
      <c r="BN288" s="14">
        <v>0.38942602845901297</v>
      </c>
      <c r="BO288" s="14">
        <v>0.33612289860323902</v>
      </c>
      <c r="BP288" s="14">
        <v>0.43852468543969197</v>
      </c>
      <c r="BQ288" s="14">
        <v>0.41360841694108103</v>
      </c>
      <c r="BR288" s="14">
        <v>0.38743412613411798</v>
      </c>
      <c r="BS288" s="14">
        <v>0.37748757346829698</v>
      </c>
      <c r="BT288" s="14">
        <v>0.38960999444588001</v>
      </c>
      <c r="BU288" s="14">
        <v>0.31580237962568097</v>
      </c>
      <c r="BV288" s="14"/>
      <c r="BW288" s="14">
        <v>0.39152968511761699</v>
      </c>
      <c r="BX288" s="14">
        <v>0.347820354220647</v>
      </c>
      <c r="BY288" s="14"/>
      <c r="BZ288" s="14">
        <v>0.40094709198685502</v>
      </c>
      <c r="CA288" s="14">
        <v>0.34569620084986202</v>
      </c>
      <c r="CB288" s="14"/>
      <c r="CC288" s="14">
        <v>0.392612116462496</v>
      </c>
      <c r="CD288" s="14">
        <v>0.36568875276865898</v>
      </c>
    </row>
    <row r="289" spans="2:82" x14ac:dyDescent="0.25">
      <c r="B289" t="s">
        <v>242</v>
      </c>
      <c r="C289" s="14">
        <v>0.36657710171080998</v>
      </c>
      <c r="D289" s="14">
        <v>0.34752157133184503</v>
      </c>
      <c r="E289" s="14">
        <v>0.38745989250712198</v>
      </c>
      <c r="F289" s="14"/>
      <c r="G289" s="14">
        <v>0.38204662707250697</v>
      </c>
      <c r="H289" s="14">
        <v>0.36257507492074598</v>
      </c>
      <c r="I289" s="14">
        <v>0.34657344586085398</v>
      </c>
      <c r="J289" s="14"/>
      <c r="K289" s="14">
        <v>0.41529046749023202</v>
      </c>
      <c r="L289" s="14">
        <v>0.34506487669134001</v>
      </c>
      <c r="M289" s="14">
        <v>0.32210767194593798</v>
      </c>
      <c r="N289" s="14">
        <v>0.32879275543715902</v>
      </c>
      <c r="O289" s="14"/>
      <c r="P289" s="14">
        <v>0.37728890654673602</v>
      </c>
      <c r="Q289" s="14">
        <v>0.33199726967195797</v>
      </c>
      <c r="R289" s="14">
        <v>0.35723000091752799</v>
      </c>
      <c r="S289" s="14">
        <v>0.38683910133572802</v>
      </c>
      <c r="T289" s="14">
        <v>0.36834791287619301</v>
      </c>
      <c r="U289" s="14"/>
      <c r="V289" s="14">
        <v>0.36971620225100499</v>
      </c>
      <c r="W289" s="14">
        <v>0.37899479748439202</v>
      </c>
      <c r="X289" s="14">
        <v>0.332704963996799</v>
      </c>
      <c r="Y289" s="14"/>
      <c r="Z289" s="14">
        <v>0.41630979480434899</v>
      </c>
      <c r="AA289" s="14">
        <v>0.32092994971303501</v>
      </c>
      <c r="AB289" s="14"/>
      <c r="AC289" s="14">
        <v>0.25129717376743899</v>
      </c>
      <c r="AD289" s="14">
        <v>0.31607367022342497</v>
      </c>
      <c r="AE289" s="14">
        <v>0.35336006838450001</v>
      </c>
      <c r="AF289" s="14">
        <v>0.40915082981773598</v>
      </c>
      <c r="AG289" s="14"/>
      <c r="AH289" s="14">
        <v>0.35088234543143898</v>
      </c>
      <c r="AI289" s="14">
        <v>0.353787705013342</v>
      </c>
      <c r="AJ289" s="14">
        <v>0.36871796729638501</v>
      </c>
      <c r="AK289" s="14">
        <v>0.41517525576357101</v>
      </c>
      <c r="AL289" s="14"/>
      <c r="AM289" s="14">
        <v>0.268343422699096</v>
      </c>
      <c r="AN289" s="14">
        <v>0.36524920579966103</v>
      </c>
      <c r="AO289" s="14">
        <v>0.38860196486365101</v>
      </c>
      <c r="AP289" s="14">
        <v>0.39569426030288901</v>
      </c>
      <c r="AQ289" s="14"/>
      <c r="AR289" s="14">
        <v>0.36264400903073102</v>
      </c>
      <c r="AS289" s="14">
        <v>0.40131296407783901</v>
      </c>
      <c r="AT289" s="14">
        <v>0.36296058452110902</v>
      </c>
      <c r="AU289" s="14">
        <v>0.33839712591822202</v>
      </c>
      <c r="AV289" s="14"/>
      <c r="AW289" s="14">
        <v>0.33355728360258202</v>
      </c>
      <c r="AX289" s="14">
        <v>0.34780628938536601</v>
      </c>
      <c r="AY289" s="14">
        <v>0.39170146101128001</v>
      </c>
      <c r="AZ289" s="14">
        <v>0.42327657865357199</v>
      </c>
      <c r="BA289" s="14"/>
      <c r="BB289" s="14">
        <v>0.445754903953061</v>
      </c>
      <c r="BC289" s="14">
        <v>0.31588698449418101</v>
      </c>
      <c r="BD289" s="14" t="s">
        <v>208</v>
      </c>
      <c r="BE289" s="14"/>
      <c r="BF289" s="14">
        <v>0.38010479957110399</v>
      </c>
      <c r="BG289" s="14">
        <v>0.35614317667224399</v>
      </c>
      <c r="BH289" s="14">
        <v>0.35895436526229202</v>
      </c>
      <c r="BI289" s="14"/>
      <c r="BJ289" s="14">
        <v>0.357267303641784</v>
      </c>
      <c r="BK289" s="14">
        <v>0.41525398512540801</v>
      </c>
      <c r="BL289" s="14">
        <v>0.315332060401532</v>
      </c>
      <c r="BM289" s="14"/>
      <c r="BN289" s="14">
        <v>0.37600832691125402</v>
      </c>
      <c r="BO289" s="14">
        <v>0.34534244322518398</v>
      </c>
      <c r="BP289" s="14">
        <v>0.34896185419718001</v>
      </c>
      <c r="BQ289" s="14">
        <v>0.31301835512850501</v>
      </c>
      <c r="BR289" s="14">
        <v>0.449353811834311</v>
      </c>
      <c r="BS289" s="14">
        <v>0.396269481606567</v>
      </c>
      <c r="BT289" s="14">
        <v>0.294346346667968</v>
      </c>
      <c r="BU289" s="14">
        <v>0.34130091413520203</v>
      </c>
      <c r="BV289" s="14"/>
      <c r="BW289" s="14">
        <v>0.39502277843269001</v>
      </c>
      <c r="BX289" s="14">
        <v>0.34323925088110901</v>
      </c>
      <c r="BY289" s="14"/>
      <c r="BZ289" s="14">
        <v>0.37944333849906398</v>
      </c>
      <c r="CA289" s="14">
        <v>0.36340176072056701</v>
      </c>
      <c r="CB289" s="14"/>
      <c r="CC289" s="14">
        <v>0.36061238175821297</v>
      </c>
      <c r="CD289" s="14">
        <v>0.3853189739756</v>
      </c>
    </row>
    <row r="290" spans="2:82" x14ac:dyDescent="0.25">
      <c r="B290" t="s">
        <v>243</v>
      </c>
      <c r="C290" s="14">
        <v>0.29665272715072</v>
      </c>
      <c r="D290" s="14">
        <v>0.36381439971923102</v>
      </c>
      <c r="E290" s="14">
        <v>0.22353861389451599</v>
      </c>
      <c r="F290" s="14"/>
      <c r="G290" s="14">
        <v>0.26580285154152899</v>
      </c>
      <c r="H290" s="14">
        <v>0.32244688597945398</v>
      </c>
      <c r="I290" s="14">
        <v>0.30312572184389902</v>
      </c>
      <c r="J290" s="14"/>
      <c r="K290" s="14">
        <v>0.36907749946937402</v>
      </c>
      <c r="L290" s="14">
        <v>0.28617386692909502</v>
      </c>
      <c r="M290" s="14">
        <v>0.243521987392878</v>
      </c>
      <c r="N290" s="14">
        <v>0.20430129969034999</v>
      </c>
      <c r="O290" s="14"/>
      <c r="P290" s="14">
        <v>0.27404478546685601</v>
      </c>
      <c r="Q290" s="14">
        <v>0.29517725666037897</v>
      </c>
      <c r="R290" s="14">
        <v>0.29297501374439999</v>
      </c>
      <c r="S290" s="14">
        <v>0.31002475129086499</v>
      </c>
      <c r="T290" s="14">
        <v>0.297273052452106</v>
      </c>
      <c r="U290" s="14"/>
      <c r="V290" s="14">
        <v>0.31738596056190999</v>
      </c>
      <c r="W290" s="14">
        <v>0.276477033434054</v>
      </c>
      <c r="X290" s="14">
        <v>0.22971048223356999</v>
      </c>
      <c r="Y290" s="14"/>
      <c r="Z290" s="14">
        <v>0.264804779892999</v>
      </c>
      <c r="AA290" s="14">
        <v>0.32588436531187798</v>
      </c>
      <c r="AB290" s="14"/>
      <c r="AC290" s="14">
        <v>0.22143553174891001</v>
      </c>
      <c r="AD290" s="14">
        <v>0.20514824585473199</v>
      </c>
      <c r="AE290" s="14">
        <v>0.30521612448482099</v>
      </c>
      <c r="AF290" s="14">
        <v>0.36701067916708202</v>
      </c>
      <c r="AG290" s="14"/>
      <c r="AH290" s="14">
        <v>0.187327291924515</v>
      </c>
      <c r="AI290" s="14">
        <v>0.21909148294887301</v>
      </c>
      <c r="AJ290" s="14">
        <v>0.366267910597737</v>
      </c>
      <c r="AK290" s="14">
        <v>0.452825850293262</v>
      </c>
      <c r="AL290" s="14"/>
      <c r="AM290" s="14">
        <v>0.31398148301475198</v>
      </c>
      <c r="AN290" s="14">
        <v>0.304373902671704</v>
      </c>
      <c r="AO290" s="14">
        <v>0.28150284140403198</v>
      </c>
      <c r="AP290" s="14">
        <v>0.32475852785200099</v>
      </c>
      <c r="AQ290" s="14"/>
      <c r="AR290" s="14">
        <v>0.22006754333078901</v>
      </c>
      <c r="AS290" s="14">
        <v>0.34585521434202798</v>
      </c>
      <c r="AT290" s="14">
        <v>0.38609417316947198</v>
      </c>
      <c r="AU290" s="14">
        <v>0.37449713301292997</v>
      </c>
      <c r="AV290" s="14"/>
      <c r="AW290" s="14">
        <v>6.7779704699282198E-2</v>
      </c>
      <c r="AX290" s="14">
        <v>0.21855964665793201</v>
      </c>
      <c r="AY290" s="14">
        <v>0.43045180689065399</v>
      </c>
      <c r="AZ290" s="14">
        <v>0.61452996927472403</v>
      </c>
      <c r="BA290" s="14"/>
      <c r="BB290" s="14">
        <v>0.48224235931106901</v>
      </c>
      <c r="BC290" s="14">
        <v>0.43471309127037</v>
      </c>
      <c r="BD290" s="14" t="s">
        <v>208</v>
      </c>
      <c r="BE290" s="14"/>
      <c r="BF290" s="14">
        <v>0.34291299966760902</v>
      </c>
      <c r="BG290" s="14">
        <v>0.23582921616688499</v>
      </c>
      <c r="BH290" s="14">
        <v>0.25695244666072298</v>
      </c>
      <c r="BI290" s="14"/>
      <c r="BJ290" s="14">
        <v>0.32882871609641301</v>
      </c>
      <c r="BK290" s="14">
        <v>0.26044224294634899</v>
      </c>
      <c r="BL290" s="14">
        <v>0.35271194979537801</v>
      </c>
      <c r="BM290" s="14"/>
      <c r="BN290" s="14">
        <v>0.26647525280024198</v>
      </c>
      <c r="BO290" s="14">
        <v>0.32199875064397698</v>
      </c>
      <c r="BP290" s="14">
        <v>0.42096973608587102</v>
      </c>
      <c r="BQ290" s="14">
        <v>0.35621089891601998</v>
      </c>
      <c r="BR290" s="14">
        <v>0.31210270493675002</v>
      </c>
      <c r="BS290" s="14">
        <v>0.25244614115771502</v>
      </c>
      <c r="BT290" s="14">
        <v>0.29382913304834501</v>
      </c>
      <c r="BU290" s="14">
        <v>0.31868038177226599</v>
      </c>
      <c r="BV290" s="14"/>
      <c r="BW290" s="14">
        <v>0.29422361446746098</v>
      </c>
      <c r="BX290" s="14">
        <v>0.298645658097827</v>
      </c>
      <c r="BY290" s="14"/>
      <c r="BZ290" s="14">
        <v>0.29734688979732898</v>
      </c>
      <c r="CA290" s="14">
        <v>0.31583561756287998</v>
      </c>
      <c r="CB290" s="14"/>
      <c r="CC290" s="14">
        <v>0.27407091524930799</v>
      </c>
      <c r="CD290" s="14">
        <v>0.33473663247783803</v>
      </c>
    </row>
    <row r="291" spans="2:82" x14ac:dyDescent="0.25">
      <c r="B291" t="s">
        <v>244</v>
      </c>
      <c r="C291" s="14">
        <v>0.23450111249938099</v>
      </c>
      <c r="D291" s="14">
        <v>0.24960188185625701</v>
      </c>
      <c r="E291" s="14">
        <v>0.218387339280527</v>
      </c>
      <c r="F291" s="14"/>
      <c r="G291" s="14">
        <v>0.25183785053517899</v>
      </c>
      <c r="H291" s="14">
        <v>0.24769721690666199</v>
      </c>
      <c r="I291" s="14">
        <v>0.17891157978581201</v>
      </c>
      <c r="J291" s="14"/>
      <c r="K291" s="14">
        <v>0.29326406964875701</v>
      </c>
      <c r="L291" s="14">
        <v>0.23270605537467301</v>
      </c>
      <c r="M291" s="14">
        <v>0.227547456046584</v>
      </c>
      <c r="N291" s="14">
        <v>0.12836822817947199</v>
      </c>
      <c r="O291" s="14"/>
      <c r="P291" s="14">
        <v>0.18854728547104299</v>
      </c>
      <c r="Q291" s="14">
        <v>0.23345022452876399</v>
      </c>
      <c r="R291" s="14">
        <v>0.228386685246836</v>
      </c>
      <c r="S291" s="14">
        <v>0.26165633324497101</v>
      </c>
      <c r="T291" s="14">
        <v>0.23191742818719999</v>
      </c>
      <c r="U291" s="14"/>
      <c r="V291" s="14">
        <v>0.26478251724267698</v>
      </c>
      <c r="W291" s="14">
        <v>0.21107347417667299</v>
      </c>
      <c r="X291" s="14">
        <v>0.127464909833683</v>
      </c>
      <c r="Y291" s="14"/>
      <c r="Z291" s="14">
        <v>0.27501197203366801</v>
      </c>
      <c r="AA291" s="14">
        <v>0.197318220367559</v>
      </c>
      <c r="AB291" s="14"/>
      <c r="AC291" s="14">
        <v>6.7457478058706305E-2</v>
      </c>
      <c r="AD291" s="14">
        <v>0.12934915184108101</v>
      </c>
      <c r="AE291" s="14">
        <v>0.24703990483506</v>
      </c>
      <c r="AF291" s="14">
        <v>0.31974758939550901</v>
      </c>
      <c r="AG291" s="14"/>
      <c r="AH291" s="14">
        <v>9.2478400999764801E-2</v>
      </c>
      <c r="AI291" s="14">
        <v>0.18730174875991101</v>
      </c>
      <c r="AJ291" s="14">
        <v>0.29893649005983303</v>
      </c>
      <c r="AK291" s="14">
        <v>0.32513298195530499</v>
      </c>
      <c r="AL291" s="14"/>
      <c r="AM291" s="14">
        <v>0.165417405423125</v>
      </c>
      <c r="AN291" s="14">
        <v>0.20955723693210801</v>
      </c>
      <c r="AO291" s="14">
        <v>0.24321471569679601</v>
      </c>
      <c r="AP291" s="14">
        <v>0.284093565826955</v>
      </c>
      <c r="AQ291" s="14"/>
      <c r="AR291" s="14">
        <v>0.21505893724307301</v>
      </c>
      <c r="AS291" s="14">
        <v>0.308774627497793</v>
      </c>
      <c r="AT291" s="14">
        <v>0.28980410241261401</v>
      </c>
      <c r="AU291" s="14">
        <v>0.13373511328722801</v>
      </c>
      <c r="AV291" s="14"/>
      <c r="AW291" s="14">
        <v>0.153110149194912</v>
      </c>
      <c r="AX291" s="14">
        <v>0.21818102998991901</v>
      </c>
      <c r="AY291" s="14">
        <v>0.28461446855344902</v>
      </c>
      <c r="AZ291" s="14">
        <v>0.26438056031282198</v>
      </c>
      <c r="BA291" s="14"/>
      <c r="BB291" s="14">
        <v>0.31220906135352899</v>
      </c>
      <c r="BC291" s="14">
        <v>0.17480939988218</v>
      </c>
      <c r="BD291" s="14" t="s">
        <v>208</v>
      </c>
      <c r="BE291" s="14"/>
      <c r="BF291" s="14">
        <v>0.27088201181534799</v>
      </c>
      <c r="BG291" s="14">
        <v>0.194181388670115</v>
      </c>
      <c r="BH291" s="14">
        <v>0.19953594882937101</v>
      </c>
      <c r="BI291" s="14"/>
      <c r="BJ291" s="14">
        <v>0.25924289037123099</v>
      </c>
      <c r="BK291" s="14">
        <v>0.252104136902219</v>
      </c>
      <c r="BL291" s="14">
        <v>0.14504727140924001</v>
      </c>
      <c r="BM291" s="14"/>
      <c r="BN291" s="14">
        <v>0.18767784119222</v>
      </c>
      <c r="BO291" s="14">
        <v>0.235522962235137</v>
      </c>
      <c r="BP291" s="14">
        <v>0.28556754661016498</v>
      </c>
      <c r="BQ291" s="14">
        <v>0.198650803862396</v>
      </c>
      <c r="BR291" s="14">
        <v>0.32615050280013103</v>
      </c>
      <c r="BS291" s="14">
        <v>0.219037988976402</v>
      </c>
      <c r="BT291" s="14">
        <v>0.252893750250268</v>
      </c>
      <c r="BU291" s="14">
        <v>0.24765441708978</v>
      </c>
      <c r="BV291" s="14"/>
      <c r="BW291" s="14">
        <v>0.23681171744750701</v>
      </c>
      <c r="BX291" s="14">
        <v>0.23260540953780401</v>
      </c>
      <c r="BY291" s="14"/>
      <c r="BZ291" s="14">
        <v>0.23783383872642899</v>
      </c>
      <c r="CA291" s="14">
        <v>0.24054500133596701</v>
      </c>
      <c r="CB291" s="14"/>
      <c r="CC291" s="14">
        <v>0.23260495866047201</v>
      </c>
      <c r="CD291" s="14">
        <v>0.24509932665287801</v>
      </c>
    </row>
    <row r="292" spans="2:82" x14ac:dyDescent="0.25">
      <c r="B292" t="s">
        <v>245</v>
      </c>
      <c r="C292" s="14">
        <v>0.23089385681384</v>
      </c>
      <c r="D292" s="14">
        <v>0.27820908523216997</v>
      </c>
      <c r="E292" s="14">
        <v>0.17956368908348</v>
      </c>
      <c r="F292" s="14"/>
      <c r="G292" s="14">
        <v>0.17609338820667</v>
      </c>
      <c r="H292" s="14">
        <v>0.278266599369625</v>
      </c>
      <c r="I292" s="14">
        <v>0.23947858135804401</v>
      </c>
      <c r="J292" s="14"/>
      <c r="K292" s="14">
        <v>0.27774425711127299</v>
      </c>
      <c r="L292" s="14">
        <v>0.19572644926742899</v>
      </c>
      <c r="M292" s="14">
        <v>0.21938764680408099</v>
      </c>
      <c r="N292" s="14">
        <v>0.19120719554898999</v>
      </c>
      <c r="O292" s="14"/>
      <c r="P292" s="14">
        <v>0.229882882698138</v>
      </c>
      <c r="Q292" s="14">
        <v>0.199599188113739</v>
      </c>
      <c r="R292" s="14">
        <v>0.21446714803994599</v>
      </c>
      <c r="S292" s="14">
        <v>0.254736149304992</v>
      </c>
      <c r="T292" s="14">
        <v>0.242456407651859</v>
      </c>
      <c r="U292" s="14"/>
      <c r="V292" s="14">
        <v>0.24811020137773199</v>
      </c>
      <c r="W292" s="14">
        <v>0.179468807293861</v>
      </c>
      <c r="X292" s="14">
        <v>0.22849792000484601</v>
      </c>
      <c r="Y292" s="14"/>
      <c r="Z292" s="14">
        <v>0.21795119929752499</v>
      </c>
      <c r="AA292" s="14">
        <v>0.242773274921987</v>
      </c>
      <c r="AB292" s="14"/>
      <c r="AC292" s="14">
        <v>0.15274535491098001</v>
      </c>
      <c r="AD292" s="14">
        <v>0.17473259299650001</v>
      </c>
      <c r="AE292" s="14">
        <v>0.21337350090683799</v>
      </c>
      <c r="AF292" s="14">
        <v>0.29093595004062001</v>
      </c>
      <c r="AG292" s="14"/>
      <c r="AH292" s="14">
        <v>0.159959337161589</v>
      </c>
      <c r="AI292" s="14">
        <v>0.17864516299495001</v>
      </c>
      <c r="AJ292" s="14">
        <v>0.26498139267930099</v>
      </c>
      <c r="AK292" s="14">
        <v>0.35353336824907</v>
      </c>
      <c r="AL292" s="14"/>
      <c r="AM292" s="14">
        <v>0.206274123398623</v>
      </c>
      <c r="AN292" s="14">
        <v>0.19546981726193899</v>
      </c>
      <c r="AO292" s="14">
        <v>0.16399028965942899</v>
      </c>
      <c r="AP292" s="14">
        <v>0.28283324939387899</v>
      </c>
      <c r="AQ292" s="14"/>
      <c r="AR292" s="14">
        <v>0.19066210528539501</v>
      </c>
      <c r="AS292" s="14">
        <v>0.257181981690698</v>
      </c>
      <c r="AT292" s="14">
        <v>0.271795460974179</v>
      </c>
      <c r="AU292" s="14">
        <v>0.26834131407766598</v>
      </c>
      <c r="AV292" s="14"/>
      <c r="AW292" s="14">
        <v>9.1828966122977904E-2</v>
      </c>
      <c r="AX292" s="14">
        <v>0.18895401883226001</v>
      </c>
      <c r="AY292" s="14">
        <v>0.30974511376909603</v>
      </c>
      <c r="AZ292" s="14">
        <v>0.405409795970473</v>
      </c>
      <c r="BA292" s="14"/>
      <c r="BB292" s="14">
        <v>0.37171031808882798</v>
      </c>
      <c r="BC292" s="14">
        <v>0.30746466708771097</v>
      </c>
      <c r="BD292" s="14" t="s">
        <v>208</v>
      </c>
      <c r="BE292" s="14"/>
      <c r="BF292" s="14">
        <v>0.26286636503931499</v>
      </c>
      <c r="BG292" s="14">
        <v>0.19712094954612799</v>
      </c>
      <c r="BH292" s="14">
        <v>0.188722541510181</v>
      </c>
      <c r="BI292" s="14"/>
      <c r="BJ292" s="14">
        <v>0.24781185777359399</v>
      </c>
      <c r="BK292" s="14">
        <v>0.234894630220013</v>
      </c>
      <c r="BL292" s="14">
        <v>0.23642031425603599</v>
      </c>
      <c r="BM292" s="14"/>
      <c r="BN292" s="14">
        <v>0.22881172072202799</v>
      </c>
      <c r="BO292" s="14">
        <v>0.25541562940518697</v>
      </c>
      <c r="BP292" s="14">
        <v>0.30460022594304798</v>
      </c>
      <c r="BQ292" s="14">
        <v>0.24278642867688899</v>
      </c>
      <c r="BR292" s="14">
        <v>0.25558007986060899</v>
      </c>
      <c r="BS292" s="14">
        <v>0.216983241018639</v>
      </c>
      <c r="BT292" s="14">
        <v>0.22123960178609101</v>
      </c>
      <c r="BU292" s="14">
        <v>0.20730028897146299</v>
      </c>
      <c r="BV292" s="14"/>
      <c r="BW292" s="14">
        <v>0.25668300300524199</v>
      </c>
      <c r="BX292" s="14">
        <v>0.209735518669001</v>
      </c>
      <c r="BY292" s="14"/>
      <c r="BZ292" s="14">
        <v>0.24377052688532</v>
      </c>
      <c r="CA292" s="14">
        <v>0.22195977545867199</v>
      </c>
      <c r="CB292" s="14"/>
      <c r="CC292" s="14">
        <v>0.21662846187432699</v>
      </c>
      <c r="CD292" s="14">
        <v>0.25327005417169302</v>
      </c>
    </row>
    <row r="293" spans="2:82" x14ac:dyDescent="0.25">
      <c r="B293" t="s">
        <v>246</v>
      </c>
      <c r="C293" s="14">
        <v>0.17560638355038999</v>
      </c>
      <c r="D293" s="14">
        <v>0.17598413958631801</v>
      </c>
      <c r="E293" s="14">
        <v>0.17492056239335099</v>
      </c>
      <c r="F293" s="14"/>
      <c r="G293" s="14">
        <v>0.160193097390598</v>
      </c>
      <c r="H293" s="14">
        <v>0.19295016655889399</v>
      </c>
      <c r="I293" s="14">
        <v>0.170479771646106</v>
      </c>
      <c r="J293" s="14"/>
      <c r="K293" s="14">
        <v>0.19060185117361</v>
      </c>
      <c r="L293" s="14">
        <v>0.19792005480060901</v>
      </c>
      <c r="M293" s="14">
        <v>0.179334648603587</v>
      </c>
      <c r="N293" s="14">
        <v>0.109125456694755</v>
      </c>
      <c r="O293" s="14"/>
      <c r="P293" s="14">
        <v>0.18368923498696299</v>
      </c>
      <c r="Q293" s="14">
        <v>0.17318022540151401</v>
      </c>
      <c r="R293" s="14">
        <v>0.15570243432139899</v>
      </c>
      <c r="S293" s="14">
        <v>0.18430205680263001</v>
      </c>
      <c r="T293" s="14">
        <v>0.183581437139959</v>
      </c>
      <c r="U293" s="14"/>
      <c r="V293" s="14">
        <v>0.18437872882200901</v>
      </c>
      <c r="W293" s="14">
        <v>0.17709784599887499</v>
      </c>
      <c r="X293" s="14">
        <v>0.13189853778549099</v>
      </c>
      <c r="Y293" s="14"/>
      <c r="Z293" s="14">
        <v>0.188945942355674</v>
      </c>
      <c r="AA293" s="14">
        <v>0.163362669597021</v>
      </c>
      <c r="AB293" s="14"/>
      <c r="AC293" s="14">
        <v>0.101554098161682</v>
      </c>
      <c r="AD293" s="14">
        <v>0.16577887902001601</v>
      </c>
      <c r="AE293" s="14">
        <v>0.17446832645441801</v>
      </c>
      <c r="AF293" s="14">
        <v>0.19264566658785101</v>
      </c>
      <c r="AG293" s="14"/>
      <c r="AH293" s="14">
        <v>0.114984100266977</v>
      </c>
      <c r="AI293" s="14">
        <v>0.162236416200356</v>
      </c>
      <c r="AJ293" s="14">
        <v>0.18630227658562801</v>
      </c>
      <c r="AK293" s="14">
        <v>0.22266091656784301</v>
      </c>
      <c r="AL293" s="14"/>
      <c r="AM293" s="14">
        <v>0.18310747786588299</v>
      </c>
      <c r="AN293" s="14">
        <v>0.170696721209321</v>
      </c>
      <c r="AO293" s="14">
        <v>0.15766177597244199</v>
      </c>
      <c r="AP293" s="14">
        <v>0.19510412675951899</v>
      </c>
      <c r="AQ293" s="14"/>
      <c r="AR293" s="14">
        <v>0.18031609826789599</v>
      </c>
      <c r="AS293" s="14">
        <v>0.16698521507561601</v>
      </c>
      <c r="AT293" s="14">
        <v>0.21886808095787599</v>
      </c>
      <c r="AU293" s="14">
        <v>0.17440837935988401</v>
      </c>
      <c r="AV293" s="14"/>
      <c r="AW293" s="14">
        <v>0.167277612731975</v>
      </c>
      <c r="AX293" s="14">
        <v>0.166524676018694</v>
      </c>
      <c r="AY293" s="14">
        <v>0.18671304755079801</v>
      </c>
      <c r="AZ293" s="14">
        <v>0.18803056674872801</v>
      </c>
      <c r="BA293" s="14"/>
      <c r="BB293" s="14">
        <v>0.22872699493582199</v>
      </c>
      <c r="BC293" s="14">
        <v>0.16314919754995799</v>
      </c>
      <c r="BD293" s="14" t="s">
        <v>208</v>
      </c>
      <c r="BE293" s="14"/>
      <c r="BF293" s="14">
        <v>0.18116859424199</v>
      </c>
      <c r="BG293" s="14">
        <v>0.16582256289466701</v>
      </c>
      <c r="BH293" s="14">
        <v>0.182175668610184</v>
      </c>
      <c r="BI293" s="14"/>
      <c r="BJ293" s="14">
        <v>0.173228991071599</v>
      </c>
      <c r="BK293" s="14">
        <v>0.18136499871638501</v>
      </c>
      <c r="BL293" s="14">
        <v>0.204996073228121</v>
      </c>
      <c r="BM293" s="14"/>
      <c r="BN293" s="14">
        <v>0.16544499123759901</v>
      </c>
      <c r="BO293" s="14">
        <v>0.17344085000340301</v>
      </c>
      <c r="BP293" s="14">
        <v>0.20466908698733099</v>
      </c>
      <c r="BQ293" s="14">
        <v>0.114239736410899</v>
      </c>
      <c r="BR293" s="14">
        <v>0.19902082806590801</v>
      </c>
      <c r="BS293" s="14">
        <v>0.19706399185649101</v>
      </c>
      <c r="BT293" s="14">
        <v>0.12551278047786901</v>
      </c>
      <c r="BU293" s="14">
        <v>0.12651361371139599</v>
      </c>
      <c r="BV293" s="14"/>
      <c r="BW293" s="14">
        <v>0.19727477957802</v>
      </c>
      <c r="BX293" s="14">
        <v>0.15782885626018101</v>
      </c>
      <c r="BY293" s="14"/>
      <c r="BZ293" s="14">
        <v>0.18593117267745199</v>
      </c>
      <c r="CA293" s="14">
        <v>0.17174273229093601</v>
      </c>
      <c r="CB293" s="14"/>
      <c r="CC293" s="14">
        <v>0.20224601201056999</v>
      </c>
      <c r="CD293" s="14">
        <v>0.15875714502521299</v>
      </c>
    </row>
    <row r="294" spans="2:82" x14ac:dyDescent="0.25">
      <c r="B294" t="s">
        <v>247</v>
      </c>
      <c r="C294" s="14">
        <v>0.157553417305072</v>
      </c>
      <c r="D294" s="14">
        <v>0.15361396537820701</v>
      </c>
      <c r="E294" s="14">
        <v>0.16151500900443799</v>
      </c>
      <c r="F294" s="14"/>
      <c r="G294" s="14">
        <v>0.16977668978183899</v>
      </c>
      <c r="H294" s="14">
        <v>0.14055761029105901</v>
      </c>
      <c r="I294" s="14">
        <v>0.167700480108297</v>
      </c>
      <c r="J294" s="14"/>
      <c r="K294" s="14">
        <v>0.11702989678357199</v>
      </c>
      <c r="L294" s="14">
        <v>0.13823635582069099</v>
      </c>
      <c r="M294" s="14">
        <v>0.191158043783343</v>
      </c>
      <c r="N294" s="14">
        <v>0.24580370633687601</v>
      </c>
      <c r="O294" s="14"/>
      <c r="P294" s="14">
        <v>0.14302076589563101</v>
      </c>
      <c r="Q294" s="14">
        <v>0.22408285083304499</v>
      </c>
      <c r="R294" s="14">
        <v>0.12912029419328</v>
      </c>
      <c r="S294" s="14">
        <v>0.15660618961473999</v>
      </c>
      <c r="T294" s="14">
        <v>0.14476539447539699</v>
      </c>
      <c r="U294" s="14"/>
      <c r="V294" s="14">
        <v>0.13284352676175701</v>
      </c>
      <c r="W294" s="14">
        <v>0.17109074215005901</v>
      </c>
      <c r="X294" s="14">
        <v>0.253456134752648</v>
      </c>
      <c r="Y294" s="14"/>
      <c r="Z294" s="14">
        <v>0.154283459015923</v>
      </c>
      <c r="AA294" s="14">
        <v>0.16055474849722001</v>
      </c>
      <c r="AB294" s="14"/>
      <c r="AC294" s="14">
        <v>0.221347497728655</v>
      </c>
      <c r="AD294" s="14">
        <v>0.21552897278081001</v>
      </c>
      <c r="AE294" s="14">
        <v>0.16130878922029299</v>
      </c>
      <c r="AF294" s="14">
        <v>0.110570449057347</v>
      </c>
      <c r="AG294" s="14"/>
      <c r="AH294" s="14">
        <v>0.206359813353585</v>
      </c>
      <c r="AI294" s="14">
        <v>0.19310963187942201</v>
      </c>
      <c r="AJ294" s="14">
        <v>0.124736205703426</v>
      </c>
      <c r="AK294" s="14">
        <v>8.8690053140557404E-2</v>
      </c>
      <c r="AL294" s="14"/>
      <c r="AM294" s="14">
        <v>0.220383815613102</v>
      </c>
      <c r="AN294" s="14">
        <v>0.10676987475195</v>
      </c>
      <c r="AO294" s="14">
        <v>0.13507798340528501</v>
      </c>
      <c r="AP294" s="14">
        <v>0.13878179541094801</v>
      </c>
      <c r="AQ294" s="14"/>
      <c r="AR294" s="14">
        <v>0.16569226048011601</v>
      </c>
      <c r="AS294" s="14">
        <v>0.11805843023167301</v>
      </c>
      <c r="AT294" s="14">
        <v>0.13187513496252401</v>
      </c>
      <c r="AU294" s="14">
        <v>0.19705133714488299</v>
      </c>
      <c r="AV294" s="14"/>
      <c r="AW294" s="14">
        <v>0.26825248958286102</v>
      </c>
      <c r="AX294" s="14">
        <v>0.18947839393539601</v>
      </c>
      <c r="AY294" s="14">
        <v>9.4653725144904804E-2</v>
      </c>
      <c r="AZ294" s="14">
        <v>2.8125540223484801E-2</v>
      </c>
      <c r="BA294" s="14"/>
      <c r="BB294" s="14">
        <v>0.13863822163828601</v>
      </c>
      <c r="BC294" s="14">
        <v>0.103001769529612</v>
      </c>
      <c r="BD294" s="14" t="s">
        <v>208</v>
      </c>
      <c r="BE294" s="14"/>
      <c r="BF294" s="14">
        <v>0.14608320565368099</v>
      </c>
      <c r="BG294" s="14">
        <v>0.15115732897228501</v>
      </c>
      <c r="BH294" s="14">
        <v>0.184769090280404</v>
      </c>
      <c r="BI294" s="14"/>
      <c r="BJ294" s="14">
        <v>0.13861969334240701</v>
      </c>
      <c r="BK294" s="14">
        <v>0.139728954629908</v>
      </c>
      <c r="BL294" s="14">
        <v>0.24180800408806799</v>
      </c>
      <c r="BM294" s="14"/>
      <c r="BN294" s="14">
        <v>0.24825597943352001</v>
      </c>
      <c r="BO294" s="14">
        <v>0.122743533045081</v>
      </c>
      <c r="BP294" s="14">
        <v>9.7175930788945195E-2</v>
      </c>
      <c r="BQ294" s="14">
        <v>0.14193367889557401</v>
      </c>
      <c r="BR294" s="14">
        <v>0.142213518471376</v>
      </c>
      <c r="BS294" s="14">
        <v>0.14202394376324901</v>
      </c>
      <c r="BT294" s="14">
        <v>0.14593778241240701</v>
      </c>
      <c r="BU294" s="14">
        <v>0.169895410948357</v>
      </c>
      <c r="BV294" s="14"/>
      <c r="BW294" s="14">
        <v>0.184853645989386</v>
      </c>
      <c r="BX294" s="14">
        <v>0.135155333023914</v>
      </c>
      <c r="BY294" s="14"/>
      <c r="BZ294" s="14">
        <v>0.16866439376672501</v>
      </c>
      <c r="CA294" s="14">
        <v>0.134583533762033</v>
      </c>
      <c r="CB294" s="14"/>
      <c r="CC294" s="14">
        <v>0.16624956673306701</v>
      </c>
      <c r="CD294" s="14">
        <v>0.14423877698102799</v>
      </c>
    </row>
    <row r="295" spans="2:82" x14ac:dyDescent="0.25">
      <c r="B295" t="s">
        <v>248</v>
      </c>
      <c r="C295" s="14">
        <v>0.14750175913161401</v>
      </c>
      <c r="D295" s="14">
        <v>0.13996163072270501</v>
      </c>
      <c r="E295" s="14">
        <v>0.155766950716827</v>
      </c>
      <c r="F295" s="14"/>
      <c r="G295" s="14">
        <v>0.15185202538169201</v>
      </c>
      <c r="H295" s="14">
        <v>0.15441810446263199</v>
      </c>
      <c r="I295" s="14">
        <v>0.12678938233961401</v>
      </c>
      <c r="J295" s="14"/>
      <c r="K295" s="14">
        <v>0.159493247563471</v>
      </c>
      <c r="L295" s="14">
        <v>0.14819119246561899</v>
      </c>
      <c r="M295" s="14">
        <v>0.13195400824943501</v>
      </c>
      <c r="N295" s="14">
        <v>0.14181296746347</v>
      </c>
      <c r="O295" s="14"/>
      <c r="P295" s="14">
        <v>0.17043853515544699</v>
      </c>
      <c r="Q295" s="14">
        <v>0.15328450984026501</v>
      </c>
      <c r="R295" s="14">
        <v>0.13247487219225901</v>
      </c>
      <c r="S295" s="14">
        <v>0.145466958158779</v>
      </c>
      <c r="T295" s="14">
        <v>0.147890477769514</v>
      </c>
      <c r="U295" s="14"/>
      <c r="V295" s="14">
        <v>0.15239217015237799</v>
      </c>
      <c r="W295" s="14">
        <v>0.151113928658723</v>
      </c>
      <c r="X295" s="14">
        <v>0.11886949464872799</v>
      </c>
      <c r="Y295" s="14"/>
      <c r="Z295" s="14">
        <v>0.15545152514036101</v>
      </c>
      <c r="AA295" s="14">
        <v>0.14020506645773201</v>
      </c>
      <c r="AB295" s="14"/>
      <c r="AC295" s="14">
        <v>0.10356174932055499</v>
      </c>
      <c r="AD295" s="14">
        <v>0.156421610465629</v>
      </c>
      <c r="AE295" s="14">
        <v>0.15964461615306699</v>
      </c>
      <c r="AF295" s="14">
        <v>0.13178670718764099</v>
      </c>
      <c r="AG295" s="14"/>
      <c r="AH295" s="14">
        <v>0.10217371915559199</v>
      </c>
      <c r="AI295" s="14">
        <v>0.15980650665343701</v>
      </c>
      <c r="AJ295" s="14">
        <v>0.145983555325428</v>
      </c>
      <c r="AK295" s="14">
        <v>0.13699046506419901</v>
      </c>
      <c r="AL295" s="14"/>
      <c r="AM295" s="14">
        <v>0.13669730738413399</v>
      </c>
      <c r="AN295" s="14">
        <v>0.112134171527364</v>
      </c>
      <c r="AO295" s="14">
        <v>0.14258719088868399</v>
      </c>
      <c r="AP295" s="14">
        <v>0.16999120375905599</v>
      </c>
      <c r="AQ295" s="14"/>
      <c r="AR295" s="14">
        <v>0.15003473410829801</v>
      </c>
      <c r="AS295" s="14">
        <v>0.166992311713487</v>
      </c>
      <c r="AT295" s="14">
        <v>0.159139558630709</v>
      </c>
      <c r="AU295" s="14">
        <v>8.4806714350838405E-2</v>
      </c>
      <c r="AV295" s="14"/>
      <c r="AW295" s="14">
        <v>0.18405883758446601</v>
      </c>
      <c r="AX295" s="14">
        <v>0.17171539798546501</v>
      </c>
      <c r="AY295" s="14">
        <v>0.119351386768673</v>
      </c>
      <c r="AZ295" s="14">
        <v>6.6185881795414098E-2</v>
      </c>
      <c r="BA295" s="14"/>
      <c r="BB295" s="14">
        <v>0.13971886574657899</v>
      </c>
      <c r="BC295" s="14">
        <v>0.120286440676626</v>
      </c>
      <c r="BD295" s="14" t="s">
        <v>208</v>
      </c>
      <c r="BE295" s="14"/>
      <c r="BF295" s="14">
        <v>0.110270920951407</v>
      </c>
      <c r="BG295" s="14">
        <v>0.14335636081404801</v>
      </c>
      <c r="BH295" s="14">
        <v>0.25772471596326502</v>
      </c>
      <c r="BI295" s="14"/>
      <c r="BJ295" s="14">
        <v>0.13382169975334199</v>
      </c>
      <c r="BK295" s="14">
        <v>0.201180598970466</v>
      </c>
      <c r="BL295" s="14">
        <v>0.110122161794125</v>
      </c>
      <c r="BM295" s="14"/>
      <c r="BN295" s="14">
        <v>0.16055621624914701</v>
      </c>
      <c r="BO295" s="14">
        <v>0.118647444761547</v>
      </c>
      <c r="BP295" s="14">
        <v>8.9124281891995796E-2</v>
      </c>
      <c r="BQ295" s="14">
        <v>8.5948778396981701E-2</v>
      </c>
      <c r="BR295" s="14">
        <v>0.116532791258369</v>
      </c>
      <c r="BS295" s="14">
        <v>0.20176304974064499</v>
      </c>
      <c r="BT295" s="14">
        <v>0.105495713071581</v>
      </c>
      <c r="BU295" s="14">
        <v>0.153211829874109</v>
      </c>
      <c r="BV295" s="14"/>
      <c r="BW295" s="14">
        <v>0.149009332246612</v>
      </c>
      <c r="BX295" s="14">
        <v>0.14626489221448299</v>
      </c>
      <c r="BY295" s="14"/>
      <c r="BZ295" s="14">
        <v>0.14170594555229499</v>
      </c>
      <c r="CA295" s="14">
        <v>0.161730496642123</v>
      </c>
      <c r="CB295" s="14"/>
      <c r="CC295" s="14">
        <v>0.16510934418179599</v>
      </c>
      <c r="CD295" s="14">
        <v>0.134472678070717</v>
      </c>
    </row>
    <row r="296" spans="2:82" x14ac:dyDescent="0.25">
      <c r="B296" t="s">
        <v>249</v>
      </c>
      <c r="C296" s="14">
        <v>0.108231384362647</v>
      </c>
      <c r="D296" s="14">
        <v>0.10502530975853799</v>
      </c>
      <c r="E296" s="14">
        <v>0.111783470672962</v>
      </c>
      <c r="F296" s="14"/>
      <c r="G296" s="14">
        <v>7.6846989850066202E-2</v>
      </c>
      <c r="H296" s="14">
        <v>0.116431005660409</v>
      </c>
      <c r="I296" s="14">
        <v>0.148663816782795</v>
      </c>
      <c r="J296" s="14"/>
      <c r="K296" s="14">
        <v>6.3752461568764102E-2</v>
      </c>
      <c r="L296" s="14">
        <v>8.4714913599998304E-2</v>
      </c>
      <c r="M296" s="14">
        <v>0.116242723232746</v>
      </c>
      <c r="N296" s="14">
        <v>0.226233513955891</v>
      </c>
      <c r="O296" s="14"/>
      <c r="P296" s="14">
        <v>0.116826799306592</v>
      </c>
      <c r="Q296" s="14">
        <v>0.13596542339570999</v>
      </c>
      <c r="R296" s="14">
        <v>8.5136563187281994E-2</v>
      </c>
      <c r="S296" s="14">
        <v>0.111122254324263</v>
      </c>
      <c r="T296" s="14">
        <v>0.100720224653883</v>
      </c>
      <c r="U296" s="14"/>
      <c r="V296" s="14">
        <v>7.1671005551142197E-2</v>
      </c>
      <c r="W296" s="14">
        <v>9.1663601047967599E-2</v>
      </c>
      <c r="X296" s="14">
        <v>0.306273114623691</v>
      </c>
      <c r="Y296" s="14"/>
      <c r="Z296" s="14">
        <v>9.60406850119917E-2</v>
      </c>
      <c r="AA296" s="14">
        <v>0.11942061767386</v>
      </c>
      <c r="AB296" s="14"/>
      <c r="AC296" s="14">
        <v>0.34003095462175498</v>
      </c>
      <c r="AD296" s="14">
        <v>0.180073376896006</v>
      </c>
      <c r="AE296" s="14">
        <v>7.8509237791983502E-2</v>
      </c>
      <c r="AF296" s="14">
        <v>5.9045158994509198E-2</v>
      </c>
      <c r="AG296" s="14"/>
      <c r="AH296" s="14">
        <v>0.21176686043614801</v>
      </c>
      <c r="AI296" s="14">
        <v>0.12841624943233901</v>
      </c>
      <c r="AJ296" s="14">
        <v>8.2912728409085104E-2</v>
      </c>
      <c r="AK296" s="14">
        <v>4.7911711836887097E-2</v>
      </c>
      <c r="AL296" s="14"/>
      <c r="AM296" s="14">
        <v>0.15400301335001301</v>
      </c>
      <c r="AN296" s="14">
        <v>9.3011671665259199E-2</v>
      </c>
      <c r="AO296" s="14">
        <v>7.1572906944850301E-2</v>
      </c>
      <c r="AP296" s="14">
        <v>7.7600733192671897E-2</v>
      </c>
      <c r="AQ296" s="14"/>
      <c r="AR296" s="14">
        <v>0.102337546314448</v>
      </c>
      <c r="AS296" s="14">
        <v>7.5417764970525603E-2</v>
      </c>
      <c r="AT296" s="14">
        <v>8.6391251183265294E-2</v>
      </c>
      <c r="AU296" s="14">
        <v>8.4103830683657704E-2</v>
      </c>
      <c r="AV296" s="14"/>
      <c r="AW296" s="14">
        <v>0.22105138979931199</v>
      </c>
      <c r="AX296" s="14">
        <v>0.102559165135944</v>
      </c>
      <c r="AY296" s="14">
        <v>7.1225811006053505E-2</v>
      </c>
      <c r="AZ296" s="14">
        <v>4.6331790400450497E-2</v>
      </c>
      <c r="BA296" s="14"/>
      <c r="BB296" s="14">
        <v>0.14550972686387501</v>
      </c>
      <c r="BC296" s="14">
        <v>0.12562824308180001</v>
      </c>
      <c r="BD296" s="14" t="s">
        <v>208</v>
      </c>
      <c r="BE296" s="14"/>
      <c r="BF296" s="14">
        <v>7.8169365905316604E-2</v>
      </c>
      <c r="BG296" s="14">
        <v>0.15151395571749601</v>
      </c>
      <c r="BH296" s="14">
        <v>0.106981142791661</v>
      </c>
      <c r="BI296" s="14"/>
      <c r="BJ296" s="14">
        <v>8.9761293131959005E-2</v>
      </c>
      <c r="BK296" s="14">
        <v>9.6922519246016206E-2</v>
      </c>
      <c r="BL296" s="14">
        <v>9.66195705770128E-2</v>
      </c>
      <c r="BM296" s="14"/>
      <c r="BN296" s="14">
        <v>0.13242534246073101</v>
      </c>
      <c r="BO296" s="14">
        <v>8.2380418961998506E-2</v>
      </c>
      <c r="BP296" s="14">
        <v>8.8789907864386799E-2</v>
      </c>
      <c r="BQ296" s="14">
        <v>0.100699853970796</v>
      </c>
      <c r="BR296" s="14">
        <v>8.1436611117365401E-2</v>
      </c>
      <c r="BS296" s="14">
        <v>9.5385159669500993E-2</v>
      </c>
      <c r="BT296" s="14">
        <v>0.13627044191589699</v>
      </c>
      <c r="BU296" s="14">
        <v>0.13059996942110699</v>
      </c>
      <c r="BV296" s="14"/>
      <c r="BW296" s="14">
        <v>0.11374392921995501</v>
      </c>
      <c r="BX296" s="14">
        <v>0.10370869534984101</v>
      </c>
      <c r="BY296" s="14"/>
      <c r="BZ296" s="14">
        <v>0.101797522757088</v>
      </c>
      <c r="CA296" s="14">
        <v>0.105834730339809</v>
      </c>
      <c r="CB296" s="14"/>
      <c r="CC296" s="14">
        <v>9.4762956802544193E-2</v>
      </c>
      <c r="CD296" s="14">
        <v>0.11187848326654901</v>
      </c>
    </row>
    <row r="297" spans="2:82" x14ac:dyDescent="0.25">
      <c r="B297" t="s">
        <v>250</v>
      </c>
      <c r="C297" s="14">
        <v>9.3494015684077794E-2</v>
      </c>
      <c r="D297" s="14">
        <v>0.112864947644229</v>
      </c>
      <c r="E297" s="14">
        <v>7.2651834622756206E-2</v>
      </c>
      <c r="F297" s="14"/>
      <c r="G297" s="14">
        <v>0.103283676091504</v>
      </c>
      <c r="H297" s="14">
        <v>8.7125631715129395E-2</v>
      </c>
      <c r="I297" s="14">
        <v>8.8031204902139601E-2</v>
      </c>
      <c r="J297" s="14"/>
      <c r="K297" s="14">
        <v>0.165845863825656</v>
      </c>
      <c r="L297" s="14">
        <v>5.5039470280366501E-2</v>
      </c>
      <c r="M297" s="14">
        <v>6.7243807382476095E-2</v>
      </c>
      <c r="N297" s="14">
        <v>2.9674083748791501E-2</v>
      </c>
      <c r="O297" s="14"/>
      <c r="P297" s="14">
        <v>0.139225493723761</v>
      </c>
      <c r="Q297" s="14">
        <v>7.22675251857504E-2</v>
      </c>
      <c r="R297" s="14">
        <v>0.10111320968596001</v>
      </c>
      <c r="S297" s="14">
        <v>8.5102639769027294E-2</v>
      </c>
      <c r="T297" s="14">
        <v>8.18467611265217E-2</v>
      </c>
      <c r="U297" s="14"/>
      <c r="V297" s="14">
        <v>0.10844276346279599</v>
      </c>
      <c r="W297" s="14">
        <v>6.8559873758291506E-2</v>
      </c>
      <c r="X297" s="14">
        <v>6.1164072760927599E-2</v>
      </c>
      <c r="Y297" s="14"/>
      <c r="Z297" s="14">
        <v>0.107325653400931</v>
      </c>
      <c r="AA297" s="14">
        <v>8.0798647105267005E-2</v>
      </c>
      <c r="AB297" s="14"/>
      <c r="AC297" s="14">
        <v>1.6607967816048501E-2</v>
      </c>
      <c r="AD297" s="14">
        <v>5.25534187263864E-2</v>
      </c>
      <c r="AE297" s="14">
        <v>8.5025182370549401E-2</v>
      </c>
      <c r="AF297" s="14">
        <v>0.13521385506745301</v>
      </c>
      <c r="AG297" s="14"/>
      <c r="AH297" s="14">
        <v>1.8661391334461298E-2</v>
      </c>
      <c r="AI297" s="14">
        <v>5.3791064795815698E-2</v>
      </c>
      <c r="AJ297" s="14">
        <v>0.103607728439436</v>
      </c>
      <c r="AK297" s="14">
        <v>0.225455403999861</v>
      </c>
      <c r="AL297" s="14"/>
      <c r="AM297" s="14">
        <v>0.106540148507609</v>
      </c>
      <c r="AN297" s="14">
        <v>8.2888460053504795E-2</v>
      </c>
      <c r="AO297" s="14">
        <v>0.103336148652393</v>
      </c>
      <c r="AP297" s="14">
        <v>0.10119757639659099</v>
      </c>
      <c r="AQ297" s="14"/>
      <c r="AR297" s="14">
        <v>4.1469077600748902E-2</v>
      </c>
      <c r="AS297" s="14">
        <v>9.8402098350061598E-2</v>
      </c>
      <c r="AT297" s="14">
        <v>0.22482506309155001</v>
      </c>
      <c r="AU297" s="14">
        <v>0.175977621480609</v>
      </c>
      <c r="AV297" s="14"/>
      <c r="AW297" s="14">
        <v>3.06924966997973E-2</v>
      </c>
      <c r="AX297" s="14">
        <v>7.3736697867857498E-2</v>
      </c>
      <c r="AY297" s="14">
        <v>0.114587800264358</v>
      </c>
      <c r="AZ297" s="14">
        <v>0.26190599650102903</v>
      </c>
      <c r="BA297" s="14"/>
      <c r="BB297" s="14">
        <v>0.14881228575237501</v>
      </c>
      <c r="BC297" s="14">
        <v>0.136839628892992</v>
      </c>
      <c r="BD297" s="14" t="s">
        <v>208</v>
      </c>
      <c r="BE297" s="14"/>
      <c r="BF297" s="14">
        <v>0.13250983196103999</v>
      </c>
      <c r="BG297" s="14">
        <v>3.6883410669556298E-2</v>
      </c>
      <c r="BH297" s="14">
        <v>5.7670203035830599E-2</v>
      </c>
      <c r="BI297" s="14"/>
      <c r="BJ297" s="14">
        <v>8.8141033219391193E-2</v>
      </c>
      <c r="BK297" s="14">
        <v>0.102828490977056</v>
      </c>
      <c r="BL297" s="14">
        <v>0.12116370166066399</v>
      </c>
      <c r="BM297" s="14"/>
      <c r="BN297" s="14">
        <v>6.9132478153655294E-2</v>
      </c>
      <c r="BO297" s="14">
        <v>6.2998359634463097E-2</v>
      </c>
      <c r="BP297" s="14">
        <v>0.116937871152737</v>
      </c>
      <c r="BQ297" s="14">
        <v>0.18449471286600899</v>
      </c>
      <c r="BR297" s="14">
        <v>0.15275094694055999</v>
      </c>
      <c r="BS297" s="14">
        <v>9.2320686590640397E-2</v>
      </c>
      <c r="BT297" s="14">
        <v>5.27581741649037E-2</v>
      </c>
      <c r="BU297" s="14">
        <v>5.8075456688081797E-2</v>
      </c>
      <c r="BV297" s="14"/>
      <c r="BW297" s="14">
        <v>0.10567535359798499</v>
      </c>
      <c r="BX297" s="14">
        <v>8.3500010270866301E-2</v>
      </c>
      <c r="BY297" s="14"/>
      <c r="BZ297" s="14">
        <v>9.31347296636309E-2</v>
      </c>
      <c r="CA297" s="14">
        <v>0.100651551546746</v>
      </c>
      <c r="CB297" s="14"/>
      <c r="CC297" s="14">
        <v>7.1356892950311696E-2</v>
      </c>
      <c r="CD297" s="14">
        <v>0.120426767907597</v>
      </c>
    </row>
    <row r="298" spans="2:82" x14ac:dyDescent="0.25">
      <c r="B298" t="s">
        <v>251</v>
      </c>
      <c r="C298" s="14">
        <v>8.3273096625236298E-2</v>
      </c>
      <c r="D298" s="14">
        <v>8.9565938125846206E-2</v>
      </c>
      <c r="E298" s="14">
        <v>7.6546140053989895E-2</v>
      </c>
      <c r="F298" s="14"/>
      <c r="G298" s="14">
        <v>8.3066221400665302E-2</v>
      </c>
      <c r="H298" s="14">
        <v>7.9308555851508103E-2</v>
      </c>
      <c r="I298" s="14">
        <v>9.1078823715302404E-2</v>
      </c>
      <c r="J298" s="14"/>
      <c r="K298" s="14">
        <v>9.1063395914960293E-2</v>
      </c>
      <c r="L298" s="14">
        <v>9.0777022332221E-2</v>
      </c>
      <c r="M298" s="14">
        <v>5.1840673734418197E-2</v>
      </c>
      <c r="N298" s="14">
        <v>7.5820877800255607E-2</v>
      </c>
      <c r="O298" s="14"/>
      <c r="P298" s="14">
        <v>0.12543011062760401</v>
      </c>
      <c r="Q298" s="14">
        <v>8.4572018390284706E-2</v>
      </c>
      <c r="R298" s="14">
        <v>8.5504955084173606E-2</v>
      </c>
      <c r="S298" s="14">
        <v>7.3084951290946706E-2</v>
      </c>
      <c r="T298" s="14">
        <v>6.2894784814896798E-2</v>
      </c>
      <c r="U298" s="14"/>
      <c r="V298" s="14">
        <v>7.9645506056131604E-2</v>
      </c>
      <c r="W298" s="14">
        <v>9.4049854433283994E-2</v>
      </c>
      <c r="X298" s="14">
        <v>8.3868171995774801E-2</v>
      </c>
      <c r="Y298" s="14"/>
      <c r="Z298" s="14">
        <v>8.5753566964316505E-2</v>
      </c>
      <c r="AA298" s="14">
        <v>8.0996396942373705E-2</v>
      </c>
      <c r="AB298" s="14"/>
      <c r="AC298" s="14">
        <v>8.3838623906935306E-2</v>
      </c>
      <c r="AD298" s="14">
        <v>8.5706345349720603E-2</v>
      </c>
      <c r="AE298" s="14">
        <v>8.5014135842750402E-2</v>
      </c>
      <c r="AF298" s="14">
        <v>7.9733843680718605E-2</v>
      </c>
      <c r="AG298" s="14"/>
      <c r="AH298" s="14">
        <v>7.4564800524138997E-2</v>
      </c>
      <c r="AI298" s="14">
        <v>8.2824147209461699E-2</v>
      </c>
      <c r="AJ298" s="14">
        <v>6.9729405995044902E-2</v>
      </c>
      <c r="AK298" s="14">
        <v>0.114463431626566</v>
      </c>
      <c r="AL298" s="14"/>
      <c r="AM298" s="14">
        <v>6.2723394631554102E-2</v>
      </c>
      <c r="AN298" s="14">
        <v>8.7178436719350993E-2</v>
      </c>
      <c r="AO298" s="14">
        <v>0.106884756844724</v>
      </c>
      <c r="AP298" s="14">
        <v>8.6911490720554999E-2</v>
      </c>
      <c r="AQ298" s="14"/>
      <c r="AR298" s="14">
        <v>7.3096598030896007E-2</v>
      </c>
      <c r="AS298" s="14">
        <v>9.4930566144033293E-2</v>
      </c>
      <c r="AT298" s="14">
        <v>0.104896310924025</v>
      </c>
      <c r="AU298" s="14">
        <v>6.35658854062532E-2</v>
      </c>
      <c r="AV298" s="14"/>
      <c r="AW298" s="14">
        <v>5.7538150481294702E-2</v>
      </c>
      <c r="AX298" s="14">
        <v>8.3508824859463093E-2</v>
      </c>
      <c r="AY298" s="14">
        <v>9.0142171527228795E-2</v>
      </c>
      <c r="AZ298" s="14">
        <v>0.112887589815034</v>
      </c>
      <c r="BA298" s="14"/>
      <c r="BB298" s="14">
        <v>0.103203845171673</v>
      </c>
      <c r="BC298" s="14">
        <v>9.2902737629704302E-2</v>
      </c>
      <c r="BD298" s="14" t="s">
        <v>208</v>
      </c>
      <c r="BE298" s="14"/>
      <c r="BF298" s="14">
        <v>9.6621252855807999E-2</v>
      </c>
      <c r="BG298" s="14">
        <v>4.8760664008511E-2</v>
      </c>
      <c r="BH298" s="14">
        <v>8.3995375174673995E-2</v>
      </c>
      <c r="BI298" s="14"/>
      <c r="BJ298" s="14">
        <v>7.6566402669183006E-2</v>
      </c>
      <c r="BK298" s="14">
        <v>8.9770465165279895E-2</v>
      </c>
      <c r="BL298" s="14">
        <v>8.4982724404654E-2</v>
      </c>
      <c r="BM298" s="14"/>
      <c r="BN298" s="14">
        <v>7.7735470343239799E-2</v>
      </c>
      <c r="BO298" s="14">
        <v>5.9152225531432803E-2</v>
      </c>
      <c r="BP298" s="14">
        <v>7.0893437277171803E-2</v>
      </c>
      <c r="BQ298" s="14">
        <v>9.9577259870688398E-2</v>
      </c>
      <c r="BR298" s="14">
        <v>0.106624634245889</v>
      </c>
      <c r="BS298" s="14">
        <v>0.104535477964735</v>
      </c>
      <c r="BT298" s="14">
        <v>8.4118978340128894E-2</v>
      </c>
      <c r="BU298" s="14">
        <v>6.5961919812774397E-2</v>
      </c>
      <c r="BV298" s="14"/>
      <c r="BW298" s="14">
        <v>0.10432687418805101</v>
      </c>
      <c r="BX298" s="14">
        <v>6.5999824311600896E-2</v>
      </c>
      <c r="BY298" s="14"/>
      <c r="BZ298" s="14">
        <v>9.2114656916524207E-2</v>
      </c>
      <c r="CA298" s="14">
        <v>7.8450911971764098E-2</v>
      </c>
      <c r="CB298" s="14"/>
      <c r="CC298" s="14">
        <v>9.4472779228091996E-2</v>
      </c>
      <c r="CD298" s="14">
        <v>7.9056111078603594E-2</v>
      </c>
    </row>
    <row r="299" spans="2:82" x14ac:dyDescent="0.25">
      <c r="B299" t="s">
        <v>252</v>
      </c>
      <c r="C299" s="14">
        <v>8.2598307014383296E-2</v>
      </c>
      <c r="D299" s="14">
        <v>9.4186346506182003E-2</v>
      </c>
      <c r="E299" s="14">
        <v>7.0152238157591598E-2</v>
      </c>
      <c r="F299" s="14"/>
      <c r="G299" s="14">
        <v>9.7004584434129501E-2</v>
      </c>
      <c r="H299" s="14">
        <v>6.8849574611360695E-2</v>
      </c>
      <c r="I299" s="14">
        <v>8.2771219362467396E-2</v>
      </c>
      <c r="J299" s="14"/>
      <c r="K299" s="14">
        <v>0.110539698085798</v>
      </c>
      <c r="L299" s="14">
        <v>6.7423790854357998E-2</v>
      </c>
      <c r="M299" s="14">
        <v>5.9731142507711797E-2</v>
      </c>
      <c r="N299" s="14">
        <v>6.2534536521496903E-2</v>
      </c>
      <c r="O299" s="14"/>
      <c r="P299" s="14">
        <v>0.14787137322886701</v>
      </c>
      <c r="Q299" s="14">
        <v>8.0543408007201903E-2</v>
      </c>
      <c r="R299" s="14">
        <v>5.9482338242176601E-2</v>
      </c>
      <c r="S299" s="14">
        <v>7.6970947249513394E-2</v>
      </c>
      <c r="T299" s="14">
        <v>7.4114202557174796E-2</v>
      </c>
      <c r="U299" s="14"/>
      <c r="V299" s="14">
        <v>9.2632981428893799E-2</v>
      </c>
      <c r="W299" s="14">
        <v>5.71993507667065E-2</v>
      </c>
      <c r="X299" s="14">
        <v>7.4183871075150606E-2</v>
      </c>
      <c r="Y299" s="14"/>
      <c r="Z299" s="14">
        <v>8.8220894999584895E-2</v>
      </c>
      <c r="AA299" s="14">
        <v>7.7437614672654906E-2</v>
      </c>
      <c r="AB299" s="14"/>
      <c r="AC299" s="14">
        <v>4.9703129157233301E-2</v>
      </c>
      <c r="AD299" s="14">
        <v>7.8912585483911293E-2</v>
      </c>
      <c r="AE299" s="14">
        <v>8.1155467196365905E-2</v>
      </c>
      <c r="AF299" s="14">
        <v>8.7637202388989893E-2</v>
      </c>
      <c r="AG299" s="14"/>
      <c r="AH299" s="14">
        <v>7.3100682441810297E-2</v>
      </c>
      <c r="AI299" s="14">
        <v>7.5271788347738594E-2</v>
      </c>
      <c r="AJ299" s="14">
        <v>7.6067526448979003E-2</v>
      </c>
      <c r="AK299" s="14">
        <v>0.118280114487482</v>
      </c>
      <c r="AL299" s="14"/>
      <c r="AM299" s="14">
        <v>7.3302322043950499E-2</v>
      </c>
      <c r="AN299" s="14">
        <v>9.2315299093933795E-2</v>
      </c>
      <c r="AO299" s="14">
        <v>7.8214776900439598E-2</v>
      </c>
      <c r="AP299" s="14">
        <v>9.1354599354086102E-2</v>
      </c>
      <c r="AQ299" s="14"/>
      <c r="AR299" s="14">
        <v>4.5810894812923997E-2</v>
      </c>
      <c r="AS299" s="14">
        <v>9.3045168252271701E-2</v>
      </c>
      <c r="AT299" s="14">
        <v>0.15185240395070801</v>
      </c>
      <c r="AU299" s="14">
        <v>0.118504056734203</v>
      </c>
      <c r="AV299" s="14"/>
      <c r="AW299" s="14">
        <v>5.7864399452000101E-2</v>
      </c>
      <c r="AX299" s="14">
        <v>7.8707916123541499E-2</v>
      </c>
      <c r="AY299" s="14">
        <v>9.64329526957656E-2</v>
      </c>
      <c r="AZ299" s="14">
        <v>9.3431800588911401E-2</v>
      </c>
      <c r="BA299" s="14"/>
      <c r="BB299" s="14">
        <v>0.112638523685811</v>
      </c>
      <c r="BC299" s="14">
        <v>6.9975140777784897E-2</v>
      </c>
      <c r="BD299" s="14" t="s">
        <v>208</v>
      </c>
      <c r="BE299" s="14"/>
      <c r="BF299" s="14">
        <v>8.3607114457819001E-2</v>
      </c>
      <c r="BG299" s="14">
        <v>7.6775822311889994E-2</v>
      </c>
      <c r="BH299" s="14">
        <v>8.3587601844386406E-2</v>
      </c>
      <c r="BI299" s="14"/>
      <c r="BJ299" s="14">
        <v>7.9121072467667294E-2</v>
      </c>
      <c r="BK299" s="14">
        <v>7.4224855386718899E-2</v>
      </c>
      <c r="BL299" s="14">
        <v>0.114491787340671</v>
      </c>
      <c r="BM299" s="14"/>
      <c r="BN299" s="14">
        <v>8.7096431809029706E-2</v>
      </c>
      <c r="BO299" s="14">
        <v>9.0200294983467599E-2</v>
      </c>
      <c r="BP299" s="14">
        <v>8.9015185971368399E-2</v>
      </c>
      <c r="BQ299" s="14">
        <v>0.142525711312535</v>
      </c>
      <c r="BR299" s="14">
        <v>9.1779736211536594E-2</v>
      </c>
      <c r="BS299" s="14">
        <v>6.4048174189966098E-2</v>
      </c>
      <c r="BT299" s="14">
        <v>0.10475471293425501</v>
      </c>
      <c r="BU299" s="14">
        <v>5.1219064270950597E-2</v>
      </c>
      <c r="BV299" s="14"/>
      <c r="BW299" s="14">
        <v>9.6303405937770301E-2</v>
      </c>
      <c r="BX299" s="14">
        <v>7.1354153556284203E-2</v>
      </c>
      <c r="BY299" s="14"/>
      <c r="BZ299" s="14">
        <v>8.6915824161502106E-2</v>
      </c>
      <c r="CA299" s="14">
        <v>7.9693474285040505E-2</v>
      </c>
      <c r="CB299" s="14"/>
      <c r="CC299" s="14">
        <v>9.4537237587841202E-2</v>
      </c>
      <c r="CD299" s="14">
        <v>7.3754326343889801E-2</v>
      </c>
    </row>
    <row r="300" spans="2:82" x14ac:dyDescent="0.25">
      <c r="B300" t="s">
        <v>253</v>
      </c>
      <c r="C300" s="14">
        <v>8.2550650152239696E-2</v>
      </c>
      <c r="D300" s="14">
        <v>8.7313749577688199E-2</v>
      </c>
      <c r="E300" s="14">
        <v>7.7475141069940204E-2</v>
      </c>
      <c r="F300" s="14"/>
      <c r="G300" s="14">
        <v>9.87339148688193E-2</v>
      </c>
      <c r="H300" s="14">
        <v>6.8685046492687002E-2</v>
      </c>
      <c r="I300" s="14">
        <v>7.9782537956967395E-2</v>
      </c>
      <c r="J300" s="14"/>
      <c r="K300" s="14">
        <v>8.4431227069974399E-2</v>
      </c>
      <c r="L300" s="14">
        <v>6.3255681043016501E-2</v>
      </c>
      <c r="M300" s="14">
        <v>9.1709789811230694E-2</v>
      </c>
      <c r="N300" s="14">
        <v>9.5156963872154096E-2</v>
      </c>
      <c r="O300" s="14"/>
      <c r="P300" s="14">
        <v>0.13873648667013999</v>
      </c>
      <c r="Q300" s="14">
        <v>9.1027577121343406E-2</v>
      </c>
      <c r="R300" s="14">
        <v>5.6786908472066001E-2</v>
      </c>
      <c r="S300" s="14">
        <v>7.7329742301218807E-2</v>
      </c>
      <c r="T300" s="14">
        <v>7.3973340200607002E-2</v>
      </c>
      <c r="U300" s="14"/>
      <c r="V300" s="14">
        <v>8.5120137918244604E-2</v>
      </c>
      <c r="W300" s="14">
        <v>7.7166261765079999E-2</v>
      </c>
      <c r="X300" s="14">
        <v>7.8678893132258301E-2</v>
      </c>
      <c r="Y300" s="14"/>
      <c r="Z300" s="14">
        <v>0.11684974979527001</v>
      </c>
      <c r="AA300" s="14">
        <v>5.1069221791875702E-2</v>
      </c>
      <c r="AB300" s="14"/>
      <c r="AC300" s="14">
        <v>3.4412041730312301E-2</v>
      </c>
      <c r="AD300" s="14">
        <v>7.1961883897557505E-2</v>
      </c>
      <c r="AE300" s="14">
        <v>7.6723576829118595E-2</v>
      </c>
      <c r="AF300" s="14">
        <v>9.4218703786327698E-2</v>
      </c>
      <c r="AG300" s="14"/>
      <c r="AH300" s="14">
        <v>7.3701189022769398E-2</v>
      </c>
      <c r="AI300" s="14">
        <v>8.5125789285871098E-2</v>
      </c>
      <c r="AJ300" s="14">
        <v>6.3391785258879105E-2</v>
      </c>
      <c r="AK300" s="14">
        <v>0.11469661802245799</v>
      </c>
      <c r="AL300" s="14"/>
      <c r="AM300" s="14">
        <v>8.0426103547125899E-2</v>
      </c>
      <c r="AN300" s="14">
        <v>0.10220501407869501</v>
      </c>
      <c r="AO300" s="14">
        <v>7.8298733215843699E-2</v>
      </c>
      <c r="AP300" s="14">
        <v>8.1208079618465503E-2</v>
      </c>
      <c r="AQ300" s="14"/>
      <c r="AR300" s="14">
        <v>8.3557005553539399E-2</v>
      </c>
      <c r="AS300" s="14">
        <v>7.6891690740846202E-2</v>
      </c>
      <c r="AT300" s="14">
        <v>0.112237993032117</v>
      </c>
      <c r="AU300" s="14">
        <v>5.5869557437766899E-2</v>
      </c>
      <c r="AV300" s="14"/>
      <c r="AW300" s="14">
        <v>7.4708716897384994E-2</v>
      </c>
      <c r="AX300" s="14">
        <v>7.2258279808488798E-2</v>
      </c>
      <c r="AY300" s="14">
        <v>9.3217566571524704E-2</v>
      </c>
      <c r="AZ300" s="14">
        <v>0.103425967800684</v>
      </c>
      <c r="BA300" s="14"/>
      <c r="BB300" s="14">
        <v>7.4558503747626598E-2</v>
      </c>
      <c r="BC300" s="14">
        <v>8.0732759448550906E-2</v>
      </c>
      <c r="BD300" s="14" t="s">
        <v>208</v>
      </c>
      <c r="BE300" s="14"/>
      <c r="BF300" s="14">
        <v>8.5572251183018005E-2</v>
      </c>
      <c r="BG300" s="14">
        <v>6.5717971388733407E-2</v>
      </c>
      <c r="BH300" s="14">
        <v>8.0712382623594606E-2</v>
      </c>
      <c r="BI300" s="14"/>
      <c r="BJ300" s="14">
        <v>8.9581394076063497E-2</v>
      </c>
      <c r="BK300" s="14">
        <v>7.3874170108885806E-2</v>
      </c>
      <c r="BL300" s="14">
        <v>7.8360336869035596E-2</v>
      </c>
      <c r="BM300" s="14"/>
      <c r="BN300" s="14">
        <v>0.123427687375221</v>
      </c>
      <c r="BO300" s="14">
        <v>5.4079195654714203E-2</v>
      </c>
      <c r="BP300" s="14">
        <v>9.7432949479779804E-2</v>
      </c>
      <c r="BQ300" s="14">
        <v>0.127612454686717</v>
      </c>
      <c r="BR300" s="14">
        <v>9.1540870593925697E-2</v>
      </c>
      <c r="BS300" s="14">
        <v>6.8932699593386104E-2</v>
      </c>
      <c r="BT300" s="14">
        <v>0.12631669236276799</v>
      </c>
      <c r="BU300" s="14">
        <v>5.8276202136632503E-2</v>
      </c>
      <c r="BV300" s="14"/>
      <c r="BW300" s="14">
        <v>9.3834380711933493E-2</v>
      </c>
      <c r="BX300" s="14">
        <v>7.3293073924421803E-2</v>
      </c>
      <c r="BY300" s="14"/>
      <c r="BZ300" s="14">
        <v>8.4889017851534604E-2</v>
      </c>
      <c r="CA300" s="14">
        <v>7.9654739378269598E-2</v>
      </c>
      <c r="CB300" s="14"/>
      <c r="CC300" s="14">
        <v>8.4040706634474105E-2</v>
      </c>
      <c r="CD300" s="14">
        <v>8.1606381995813104E-2</v>
      </c>
    </row>
    <row r="301" spans="2:82" x14ac:dyDescent="0.25">
      <c r="B301" t="s">
        <v>254</v>
      </c>
      <c r="C301" s="14">
        <v>5.2651038027111102E-2</v>
      </c>
      <c r="D301" s="14">
        <v>6.3142832602710502E-2</v>
      </c>
      <c r="E301" s="14">
        <v>4.1364044556747803E-2</v>
      </c>
      <c r="F301" s="14"/>
      <c r="G301" s="14">
        <v>5.62510527079211E-2</v>
      </c>
      <c r="H301" s="14">
        <v>6.4093871997200902E-2</v>
      </c>
      <c r="I301" s="14">
        <v>2.4780876086117901E-2</v>
      </c>
      <c r="J301" s="14"/>
      <c r="K301" s="14">
        <v>4.6996412074172898E-2</v>
      </c>
      <c r="L301" s="14">
        <v>4.0336102502133001E-2</v>
      </c>
      <c r="M301" s="14">
        <v>4.4404206166961203E-2</v>
      </c>
      <c r="N301" s="14">
        <v>8.9042055258832103E-2</v>
      </c>
      <c r="O301" s="14"/>
      <c r="P301" s="14">
        <v>7.1553697148506096E-2</v>
      </c>
      <c r="Q301" s="14">
        <v>6.2609364844191398E-2</v>
      </c>
      <c r="R301" s="14">
        <v>5.9659665091551198E-2</v>
      </c>
      <c r="S301" s="14">
        <v>3.7795089655995602E-2</v>
      </c>
      <c r="T301" s="14">
        <v>4.4567175277284203E-2</v>
      </c>
      <c r="U301" s="14"/>
      <c r="V301" s="14">
        <v>4.8236923250224502E-2</v>
      </c>
      <c r="W301" s="14">
        <v>3.7322608868939497E-2</v>
      </c>
      <c r="X301" s="14">
        <v>9.7008787539466207E-2</v>
      </c>
      <c r="Y301" s="14"/>
      <c r="Z301" s="14">
        <v>4.9284484958469502E-2</v>
      </c>
      <c r="AA301" s="14">
        <v>5.57410287369208E-2</v>
      </c>
      <c r="AB301" s="14"/>
      <c r="AC301" s="14">
        <v>0.17138334000968899</v>
      </c>
      <c r="AD301" s="14">
        <v>6.39850666062768E-2</v>
      </c>
      <c r="AE301" s="14">
        <v>4.0220859308720699E-2</v>
      </c>
      <c r="AF301" s="14">
        <v>4.7288276276517903E-2</v>
      </c>
      <c r="AG301" s="14"/>
      <c r="AH301" s="14">
        <v>7.5259343402934706E-2</v>
      </c>
      <c r="AI301" s="14">
        <v>5.1420176978820398E-2</v>
      </c>
      <c r="AJ301" s="14">
        <v>4.8908345374126597E-2</v>
      </c>
      <c r="AK301" s="14">
        <v>5.17451619953085E-2</v>
      </c>
      <c r="AL301" s="14"/>
      <c r="AM301" s="14">
        <v>6.24620896573806E-2</v>
      </c>
      <c r="AN301" s="14">
        <v>2.9359226855715501E-2</v>
      </c>
      <c r="AO301" s="14">
        <v>4.6332577736956003E-2</v>
      </c>
      <c r="AP301" s="14">
        <v>4.8573572331385297E-2</v>
      </c>
      <c r="AQ301" s="14"/>
      <c r="AR301" s="14">
        <v>4.6210246307266202E-2</v>
      </c>
      <c r="AS301" s="14">
        <v>4.3006399224792803E-2</v>
      </c>
      <c r="AT301" s="14">
        <v>3.9713133622584801E-2</v>
      </c>
      <c r="AU301" s="14">
        <v>7.6827307525743294E-2</v>
      </c>
      <c r="AV301" s="14"/>
      <c r="AW301" s="14">
        <v>7.8488159084783293E-2</v>
      </c>
      <c r="AX301" s="14">
        <v>6.4867857097616097E-2</v>
      </c>
      <c r="AY301" s="14">
        <v>2.7284731809320999E-2</v>
      </c>
      <c r="AZ301" s="14">
        <v>5.6350819440829501E-2</v>
      </c>
      <c r="BA301" s="14"/>
      <c r="BB301" s="14">
        <v>2.96771397948969E-2</v>
      </c>
      <c r="BC301" s="14">
        <v>3.2931314842690802E-2</v>
      </c>
      <c r="BD301" s="14" t="s">
        <v>208</v>
      </c>
      <c r="BE301" s="14"/>
      <c r="BF301" s="14">
        <v>4.89804630369313E-2</v>
      </c>
      <c r="BG301" s="14">
        <v>5.7392920106616598E-2</v>
      </c>
      <c r="BH301" s="14">
        <v>4.3555811058143802E-2</v>
      </c>
      <c r="BI301" s="14"/>
      <c r="BJ301" s="14">
        <v>5.0243665528523197E-2</v>
      </c>
      <c r="BK301" s="14">
        <v>4.1534585140816198E-2</v>
      </c>
      <c r="BL301" s="14">
        <v>7.2562169315259106E-2</v>
      </c>
      <c r="BM301" s="14"/>
      <c r="BN301" s="14">
        <v>4.1709493123785898E-2</v>
      </c>
      <c r="BO301" s="14">
        <v>6.3893567628533404E-2</v>
      </c>
      <c r="BP301" s="14">
        <v>4.4091789625630901E-2</v>
      </c>
      <c r="BQ301" s="14">
        <v>5.7729529518228802E-2</v>
      </c>
      <c r="BR301" s="14">
        <v>7.5636322984143606E-2</v>
      </c>
      <c r="BS301" s="14">
        <v>3.3201066572454099E-2</v>
      </c>
      <c r="BT301" s="14">
        <v>1.0771602158362001E-2</v>
      </c>
      <c r="BU301" s="14">
        <v>8.1007015665413601E-2</v>
      </c>
      <c r="BV301" s="14"/>
      <c r="BW301" s="14">
        <v>7.1098530188089898E-2</v>
      </c>
      <c r="BX301" s="14">
        <v>3.7516055497275901E-2</v>
      </c>
      <c r="BY301" s="14"/>
      <c r="BZ301" s="14">
        <v>5.6671412788814997E-2</v>
      </c>
      <c r="CA301" s="14">
        <v>4.66081356786767E-2</v>
      </c>
      <c r="CB301" s="14"/>
      <c r="CC301" s="14">
        <v>6.6702414095064499E-2</v>
      </c>
      <c r="CD301" s="14">
        <v>3.8910425035483698E-2</v>
      </c>
    </row>
    <row r="302" spans="2:82" x14ac:dyDescent="0.25">
      <c r="B302" t="s">
        <v>255</v>
      </c>
      <c r="C302" s="14">
        <v>3.3920833621869401E-2</v>
      </c>
      <c r="D302" s="14">
        <v>3.7428684012133999E-2</v>
      </c>
      <c r="E302" s="14">
        <v>3.01606356601027E-2</v>
      </c>
      <c r="F302" s="14"/>
      <c r="G302" s="14">
        <v>2.1840960753967201E-2</v>
      </c>
      <c r="H302" s="14">
        <v>4.2824136068603802E-2</v>
      </c>
      <c r="I302" s="14">
        <v>3.8700956173122802E-2</v>
      </c>
      <c r="J302" s="14"/>
      <c r="K302" s="14">
        <v>4.25264972729439E-2</v>
      </c>
      <c r="L302" s="14">
        <v>3.5824177659606597E-2</v>
      </c>
      <c r="M302" s="14">
        <v>7.9056919181768204E-3</v>
      </c>
      <c r="N302" s="14">
        <v>3.6552228508185097E-2</v>
      </c>
      <c r="O302" s="14"/>
      <c r="P302" s="14">
        <v>5.8342502558595598E-2</v>
      </c>
      <c r="Q302" s="14">
        <v>2.9380719089535198E-2</v>
      </c>
      <c r="R302" s="14">
        <v>2.8538057978149099E-2</v>
      </c>
      <c r="S302" s="14">
        <v>2.9847978070467001E-2</v>
      </c>
      <c r="T302" s="14">
        <v>3.3535931809971602E-2</v>
      </c>
      <c r="U302" s="14"/>
      <c r="V302" s="14">
        <v>3.7256943915903902E-2</v>
      </c>
      <c r="W302" s="14">
        <v>3.1484603543765297E-2</v>
      </c>
      <c r="X302" s="14">
        <v>2.1906485292833799E-2</v>
      </c>
      <c r="Y302" s="14"/>
      <c r="Z302" s="14">
        <v>3.1685803141162698E-2</v>
      </c>
      <c r="AA302" s="14">
        <v>3.5972256332491299E-2</v>
      </c>
      <c r="AB302" s="14"/>
      <c r="AC302" s="14">
        <v>3.4360080922779E-2</v>
      </c>
      <c r="AD302" s="14">
        <v>2.18965749277737E-2</v>
      </c>
      <c r="AE302" s="14">
        <v>4.0353176147550802E-2</v>
      </c>
      <c r="AF302" s="14">
        <v>3.7752458463503599E-2</v>
      </c>
      <c r="AG302" s="14"/>
      <c r="AH302" s="14">
        <v>1.8650580963137701E-2</v>
      </c>
      <c r="AI302" s="14">
        <v>2.9002923452754799E-2</v>
      </c>
      <c r="AJ302" s="14">
        <v>3.8035621593545302E-2</v>
      </c>
      <c r="AK302" s="14">
        <v>4.8403519192429502E-2</v>
      </c>
      <c r="AL302" s="14"/>
      <c r="AM302" s="14">
        <v>1.8358918939810301E-2</v>
      </c>
      <c r="AN302" s="14">
        <v>2.96078021654042E-2</v>
      </c>
      <c r="AO302" s="14">
        <v>3.2244359932583802E-2</v>
      </c>
      <c r="AP302" s="14">
        <v>4.8663899471485902E-2</v>
      </c>
      <c r="AQ302" s="14"/>
      <c r="AR302" s="14">
        <v>3.7428887537964403E-2</v>
      </c>
      <c r="AS302" s="14">
        <v>4.5125734541298201E-2</v>
      </c>
      <c r="AT302" s="14">
        <v>3.9716576457542202E-2</v>
      </c>
      <c r="AU302" s="14">
        <v>1.40512199019061E-2</v>
      </c>
      <c r="AV302" s="14"/>
      <c r="AW302" s="14">
        <v>3.0774524138773299E-2</v>
      </c>
      <c r="AX302" s="14">
        <v>2.99227549517951E-2</v>
      </c>
      <c r="AY302" s="14">
        <v>4.5312920379057299E-2</v>
      </c>
      <c r="AZ302" s="14">
        <v>0</v>
      </c>
      <c r="BA302" s="14"/>
      <c r="BB302" s="14">
        <v>5.6373723673520698E-2</v>
      </c>
      <c r="BC302" s="14">
        <v>2.19386356432409E-2</v>
      </c>
      <c r="BD302" s="14" t="s">
        <v>208</v>
      </c>
      <c r="BE302" s="14"/>
      <c r="BF302" s="14">
        <v>2.9103050672004801E-2</v>
      </c>
      <c r="BG302" s="14">
        <v>4.0154440308603899E-2</v>
      </c>
      <c r="BH302" s="14">
        <v>4.6178951802476102E-2</v>
      </c>
      <c r="BI302" s="14"/>
      <c r="BJ302" s="14">
        <v>4.0877320577728603E-2</v>
      </c>
      <c r="BK302" s="14">
        <v>3.3013492311755301E-2</v>
      </c>
      <c r="BL302" s="14">
        <v>1.2096917017387099E-2</v>
      </c>
      <c r="BM302" s="14"/>
      <c r="BN302" s="14">
        <v>1.37268240112154E-2</v>
      </c>
      <c r="BO302" s="14">
        <v>3.6450872314774098E-2</v>
      </c>
      <c r="BP302" s="14">
        <v>4.4591303730586701E-2</v>
      </c>
      <c r="BQ302" s="14">
        <v>4.3148828694605797E-2</v>
      </c>
      <c r="BR302" s="14">
        <v>3.0635159231965199E-2</v>
      </c>
      <c r="BS302" s="14">
        <v>4.0394597551262602E-2</v>
      </c>
      <c r="BT302" s="14">
        <v>3.1650630992612901E-2</v>
      </c>
      <c r="BU302" s="14">
        <v>5.1782212268625602E-2</v>
      </c>
      <c r="BV302" s="14"/>
      <c r="BW302" s="14">
        <v>3.2234495133837401E-2</v>
      </c>
      <c r="BX302" s="14">
        <v>3.5304366046387203E-2</v>
      </c>
      <c r="BY302" s="14"/>
      <c r="BZ302" s="14">
        <v>3.6825133646318599E-2</v>
      </c>
      <c r="CA302" s="14">
        <v>3.3662848880918403E-2</v>
      </c>
      <c r="CB302" s="14"/>
      <c r="CC302" s="14">
        <v>4.2503489212590298E-2</v>
      </c>
      <c r="CD302" s="14">
        <v>2.8763642476215601E-2</v>
      </c>
    </row>
    <row r="303" spans="2:82" x14ac:dyDescent="0.25">
      <c r="B303" t="s">
        <v>131</v>
      </c>
      <c r="C303" s="14">
        <v>1.57988519830085E-2</v>
      </c>
      <c r="D303" s="14">
        <v>1.6404177350803701E-2</v>
      </c>
      <c r="E303" s="14">
        <v>1.51582217620586E-2</v>
      </c>
      <c r="F303" s="14"/>
      <c r="G303" s="14">
        <v>1.41923211105895E-2</v>
      </c>
      <c r="H303" s="14">
        <v>1.9887385317285702E-2</v>
      </c>
      <c r="I303" s="14">
        <v>1.0985558325608999E-2</v>
      </c>
      <c r="J303" s="14"/>
      <c r="K303" s="14">
        <v>9.8132575033588899E-3</v>
      </c>
      <c r="L303" s="14">
        <v>1.50117916743883E-2</v>
      </c>
      <c r="M303" s="14">
        <v>1.19808634250082E-2</v>
      </c>
      <c r="N303" s="14">
        <v>3.2995017192917898E-2</v>
      </c>
      <c r="O303" s="14"/>
      <c r="P303" s="14">
        <v>8.8751792353265E-3</v>
      </c>
      <c r="Q303" s="14">
        <v>1.4855541889785299E-2</v>
      </c>
      <c r="R303" s="14">
        <v>1.8439923403870798E-2</v>
      </c>
      <c r="S303" s="14">
        <v>1.3966650657707099E-2</v>
      </c>
      <c r="T303" s="14">
        <v>2.2086554575817499E-2</v>
      </c>
      <c r="U303" s="14"/>
      <c r="V303" s="14">
        <v>1.0350973225188499E-2</v>
      </c>
      <c r="W303" s="14">
        <v>2.0046834735758499E-2</v>
      </c>
      <c r="X303" s="14">
        <v>3.5004699841390798E-2</v>
      </c>
      <c r="Y303" s="14"/>
      <c r="Z303" s="14">
        <v>1.39490355207683E-2</v>
      </c>
      <c r="AA303" s="14">
        <v>1.7496706009555E-2</v>
      </c>
      <c r="AB303" s="14"/>
      <c r="AC303" s="14">
        <v>5.0301404669226099E-2</v>
      </c>
      <c r="AD303" s="14">
        <v>2.2133412572747702E-2</v>
      </c>
      <c r="AE303" s="14">
        <v>1.06944482321071E-2</v>
      </c>
      <c r="AF303" s="14">
        <v>9.8967480594858402E-3</v>
      </c>
      <c r="AG303" s="14"/>
      <c r="AH303" s="14">
        <v>3.69339255938754E-2</v>
      </c>
      <c r="AI303" s="14">
        <v>1.6511622014526099E-2</v>
      </c>
      <c r="AJ303" s="14">
        <v>6.3572694618988001E-3</v>
      </c>
      <c r="AK303" s="14">
        <v>1.4886575936793401E-2</v>
      </c>
      <c r="AL303" s="14"/>
      <c r="AM303" s="14">
        <v>1.85218240254423E-2</v>
      </c>
      <c r="AN303" s="14">
        <v>1.45562174715102E-2</v>
      </c>
      <c r="AO303" s="14">
        <v>7.3888063485778597E-3</v>
      </c>
      <c r="AP303" s="14">
        <v>1.1499328902229201E-2</v>
      </c>
      <c r="AQ303" s="14"/>
      <c r="AR303" s="14">
        <v>8.4945416072278301E-3</v>
      </c>
      <c r="AS303" s="14">
        <v>1.08033111025513E-2</v>
      </c>
      <c r="AT303" s="14">
        <v>6.5717584206293903E-3</v>
      </c>
      <c r="AU303" s="14">
        <v>2.14519040954812E-2</v>
      </c>
      <c r="AV303" s="14"/>
      <c r="AW303" s="14">
        <v>3.7609779504131198E-2</v>
      </c>
      <c r="AX303" s="14">
        <v>1.7451778523161699E-2</v>
      </c>
      <c r="AY303" s="14">
        <v>6.4881184593492203E-3</v>
      </c>
      <c r="AZ303" s="14">
        <v>0</v>
      </c>
      <c r="BA303" s="14"/>
      <c r="BB303" s="14">
        <v>3.0340345172944101E-3</v>
      </c>
      <c r="BC303" s="14">
        <v>5.3862017057367496E-3</v>
      </c>
      <c r="BD303" s="14" t="s">
        <v>208</v>
      </c>
      <c r="BE303" s="14"/>
      <c r="BF303" s="14">
        <v>8.9725805436432302E-3</v>
      </c>
      <c r="BG303" s="14">
        <v>2.5792981237133999E-2</v>
      </c>
      <c r="BH303" s="14">
        <v>1.45620338099E-2</v>
      </c>
      <c r="BI303" s="14"/>
      <c r="BJ303" s="14">
        <v>1.4009406928634499E-2</v>
      </c>
      <c r="BK303" s="14">
        <v>8.8991703024935993E-3</v>
      </c>
      <c r="BL303" s="14">
        <v>1.8368904588765E-2</v>
      </c>
      <c r="BM303" s="14"/>
      <c r="BN303" s="14">
        <v>4.5787817777061196E-3</v>
      </c>
      <c r="BO303" s="14">
        <v>2.76821046984051E-2</v>
      </c>
      <c r="BP303" s="14">
        <v>1.8111208705160201E-2</v>
      </c>
      <c r="BQ303" s="14">
        <v>1.4030560971783601E-2</v>
      </c>
      <c r="BR303" s="14">
        <v>1.0019578595990701E-2</v>
      </c>
      <c r="BS303" s="14">
        <v>4.8115693351712899E-3</v>
      </c>
      <c r="BT303" s="14">
        <v>0</v>
      </c>
      <c r="BU303" s="14">
        <v>1.45195357013278E-2</v>
      </c>
      <c r="BV303" s="14"/>
      <c r="BW303" s="14">
        <v>5.4374384936315802E-3</v>
      </c>
      <c r="BX303" s="14">
        <v>2.4299726290348499E-2</v>
      </c>
      <c r="BY303" s="14"/>
      <c r="BZ303" s="14">
        <v>1.1676566951963599E-2</v>
      </c>
      <c r="CA303" s="14">
        <v>1.4463117309396501E-2</v>
      </c>
      <c r="CB303" s="14"/>
      <c r="CC303" s="14">
        <v>1.2880818591140999E-2</v>
      </c>
      <c r="CD303" s="14">
        <v>1.26851756080704E-2</v>
      </c>
    </row>
    <row r="304" spans="2:82" x14ac:dyDescent="0.25">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row>
    <row r="305" spans="2:82" x14ac:dyDescent="0.25">
      <c r="B305" s="6" t="s">
        <v>269</v>
      </c>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row>
    <row r="306" spans="2:82" x14ac:dyDescent="0.25">
      <c r="B306" s="24" t="s">
        <v>107</v>
      </c>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row>
    <row r="307" spans="2:82" x14ac:dyDescent="0.25">
      <c r="B307" t="s">
        <v>265</v>
      </c>
      <c r="C307" s="14">
        <v>0.31073053942636902</v>
      </c>
      <c r="D307" s="14">
        <v>0.35384458228242299</v>
      </c>
      <c r="E307" s="14">
        <v>0.26758990545546302</v>
      </c>
      <c r="F307" s="14"/>
      <c r="G307" s="14">
        <v>0.327679228706095</v>
      </c>
      <c r="H307" s="14">
        <v>0.29070599129514502</v>
      </c>
      <c r="I307" s="14">
        <v>0.31688994677649301</v>
      </c>
      <c r="J307" s="14"/>
      <c r="K307" s="14">
        <v>0.36888496393894898</v>
      </c>
      <c r="L307" s="14">
        <v>0.317734361694614</v>
      </c>
      <c r="M307" s="14">
        <v>0.33020378373698001</v>
      </c>
      <c r="N307" s="14">
        <v>0.19178454270159701</v>
      </c>
      <c r="O307" s="14"/>
      <c r="P307" s="14">
        <v>0.23855127804547699</v>
      </c>
      <c r="Q307" s="14">
        <v>0.31363885577275602</v>
      </c>
      <c r="R307" s="14">
        <v>0.347755708528529</v>
      </c>
      <c r="S307" s="14">
        <v>0.33231662890638902</v>
      </c>
      <c r="T307" s="14">
        <v>0.279397873658007</v>
      </c>
      <c r="U307" s="14"/>
      <c r="V307" s="14">
        <v>0.37252283636923</v>
      </c>
      <c r="W307" s="14">
        <v>0.32075070799758298</v>
      </c>
      <c r="X307" s="14">
        <v>0.100980855567218</v>
      </c>
      <c r="Y307" s="14"/>
      <c r="Z307" s="14">
        <v>0.33499082242825701</v>
      </c>
      <c r="AA307" s="14">
        <v>0.289681122802038</v>
      </c>
      <c r="AB307" s="14"/>
      <c r="AC307" s="14">
        <v>0.10001533777527601</v>
      </c>
      <c r="AD307" s="14">
        <v>0.24558173249127499</v>
      </c>
      <c r="AE307" s="14">
        <v>0.34069374555380399</v>
      </c>
      <c r="AF307" s="14">
        <v>0.38292560656588398</v>
      </c>
      <c r="AG307" s="14"/>
      <c r="AH307" s="14">
        <v>0.23602874773014401</v>
      </c>
      <c r="AI307" s="14">
        <v>0.26431755061461898</v>
      </c>
      <c r="AJ307" s="14">
        <v>0.34863506604378403</v>
      </c>
      <c r="AK307" s="14">
        <v>0.46007849876418899</v>
      </c>
      <c r="AL307" s="14"/>
      <c r="AM307" s="14">
        <v>0.28130399675199302</v>
      </c>
      <c r="AN307" s="14">
        <v>0.32539615903420799</v>
      </c>
      <c r="AO307" s="14">
        <v>0.38649170402511701</v>
      </c>
      <c r="AP307" s="14">
        <v>0.35900835157551703</v>
      </c>
      <c r="AQ307" s="14"/>
      <c r="AR307" s="14">
        <v>0.28675190187216698</v>
      </c>
      <c r="AS307" s="14">
        <v>0.36060949024153099</v>
      </c>
      <c r="AT307" s="14">
        <v>0.43454496907228701</v>
      </c>
      <c r="AU307" s="14">
        <v>0.36837271725640502</v>
      </c>
      <c r="AV307" s="14"/>
      <c r="AW307" s="14">
        <v>0.169469030267305</v>
      </c>
      <c r="AX307" s="14">
        <v>0.264460123620194</v>
      </c>
      <c r="AY307" s="14">
        <v>0.41332365675947702</v>
      </c>
      <c r="AZ307" s="14">
        <v>0.52993331830355705</v>
      </c>
      <c r="BA307" s="14"/>
      <c r="BB307" s="14">
        <v>0.36521033133416803</v>
      </c>
      <c r="BC307" s="14">
        <v>0.333352901538574</v>
      </c>
      <c r="BD307" s="14">
        <v>0.19445396876108101</v>
      </c>
      <c r="BE307" s="14"/>
      <c r="BF307" s="14">
        <v>0.44807288858223598</v>
      </c>
      <c r="BG307" s="14">
        <v>0.177345114451813</v>
      </c>
      <c r="BH307" s="14">
        <v>0.20943478872013699</v>
      </c>
      <c r="BI307" s="14"/>
      <c r="BJ307" s="14">
        <v>0.33665098585783598</v>
      </c>
      <c r="BK307" s="14">
        <v>0.36908045492614799</v>
      </c>
      <c r="BL307" s="14">
        <v>0.27535931851811901</v>
      </c>
      <c r="BM307" s="14"/>
      <c r="BN307" s="14">
        <v>0.27116729871013701</v>
      </c>
      <c r="BO307" s="14">
        <v>0.32300352531014098</v>
      </c>
      <c r="BP307" s="14">
        <v>0.33741374430807403</v>
      </c>
      <c r="BQ307" s="14">
        <v>0.320500779373664</v>
      </c>
      <c r="BR307" s="14">
        <v>0.25907688800532302</v>
      </c>
      <c r="BS307" s="14">
        <v>0.38059160206118198</v>
      </c>
      <c r="BT307" s="14">
        <v>0.342255420703451</v>
      </c>
      <c r="BU307" s="14">
        <v>0.32713984686907299</v>
      </c>
      <c r="BV307" s="14"/>
      <c r="BW307" s="14">
        <v>0.30671206310464499</v>
      </c>
      <c r="BX307" s="14">
        <v>0.31400048825985299</v>
      </c>
      <c r="BY307" s="14"/>
      <c r="BZ307" s="14">
        <v>0.32788331757206401</v>
      </c>
      <c r="CA307" s="14">
        <v>0.32295706779851202</v>
      </c>
      <c r="CB307" s="14"/>
      <c r="CC307" s="14">
        <v>0.27351186311578402</v>
      </c>
      <c r="CD307" s="14">
        <v>0.38242841866796401</v>
      </c>
    </row>
    <row r="308" spans="2:82" x14ac:dyDescent="0.25">
      <c r="B308" t="s">
        <v>266</v>
      </c>
      <c r="C308" s="14">
        <v>0.403378281753838</v>
      </c>
      <c r="D308" s="14">
        <v>0.36944010263522598</v>
      </c>
      <c r="E308" s="14">
        <v>0.437396856090562</v>
      </c>
      <c r="F308" s="14"/>
      <c r="G308" s="14">
        <v>0.39018955229728203</v>
      </c>
      <c r="H308" s="14">
        <v>0.41390965082153802</v>
      </c>
      <c r="I308" s="14">
        <v>0.408699645932524</v>
      </c>
      <c r="J308" s="14"/>
      <c r="K308" s="14">
        <v>0.382627617938189</v>
      </c>
      <c r="L308" s="14">
        <v>0.40539968990893499</v>
      </c>
      <c r="M308" s="14">
        <v>0.40361815803955398</v>
      </c>
      <c r="N308" s="14">
        <v>0.43734412304088399</v>
      </c>
      <c r="O308" s="14"/>
      <c r="P308" s="14">
        <v>0.433056276666544</v>
      </c>
      <c r="Q308" s="14">
        <v>0.41050953964089698</v>
      </c>
      <c r="R308" s="14">
        <v>0.39370142118898799</v>
      </c>
      <c r="S308" s="14">
        <v>0.397401918012806</v>
      </c>
      <c r="T308" s="14">
        <v>0.39579484419990202</v>
      </c>
      <c r="U308" s="14"/>
      <c r="V308" s="14">
        <v>0.37136569964438598</v>
      </c>
      <c r="W308" s="14">
        <v>0.441749953642393</v>
      </c>
      <c r="X308" s="14">
        <v>0.46455883525786901</v>
      </c>
      <c r="Y308" s="14"/>
      <c r="Z308" s="14">
        <v>0.37851737045766898</v>
      </c>
      <c r="AA308" s="14">
        <v>0.42494883307398801</v>
      </c>
      <c r="AB308" s="14"/>
      <c r="AC308" s="14">
        <v>0.43049675005954402</v>
      </c>
      <c r="AD308" s="14">
        <v>0.411330579521274</v>
      </c>
      <c r="AE308" s="14">
        <v>0.384164744471227</v>
      </c>
      <c r="AF308" s="14">
        <v>0.39282510005465998</v>
      </c>
      <c r="AG308" s="14"/>
      <c r="AH308" s="14">
        <v>0.40869173915319101</v>
      </c>
      <c r="AI308" s="14">
        <v>0.41993181802194801</v>
      </c>
      <c r="AJ308" s="14">
        <v>0.39231511318127299</v>
      </c>
      <c r="AK308" s="14">
        <v>0.341466943061073</v>
      </c>
      <c r="AL308" s="14"/>
      <c r="AM308" s="14">
        <v>0.41501993497613499</v>
      </c>
      <c r="AN308" s="14">
        <v>0.39201047552361501</v>
      </c>
      <c r="AO308" s="14">
        <v>0.39310257402833598</v>
      </c>
      <c r="AP308" s="14">
        <v>0.37189494215114499</v>
      </c>
      <c r="AQ308" s="14"/>
      <c r="AR308" s="14">
        <v>0.38505666091829999</v>
      </c>
      <c r="AS308" s="14">
        <v>0.38776027450082001</v>
      </c>
      <c r="AT308" s="14">
        <v>0.34494349219870502</v>
      </c>
      <c r="AU308" s="14">
        <v>0.38215115191948001</v>
      </c>
      <c r="AV308" s="14"/>
      <c r="AW308" s="14">
        <v>0.42196490457921498</v>
      </c>
      <c r="AX308" s="14">
        <v>0.41451772711599699</v>
      </c>
      <c r="AY308" s="14">
        <v>0.38923503927561598</v>
      </c>
      <c r="AZ308" s="14">
        <v>0.34270408087987703</v>
      </c>
      <c r="BA308" s="14"/>
      <c r="BB308" s="14">
        <v>0.384424631414235</v>
      </c>
      <c r="BC308" s="14">
        <v>0.47866642119361802</v>
      </c>
      <c r="BD308" s="14">
        <v>0.388167258961992</v>
      </c>
      <c r="BE308" s="14"/>
      <c r="BF308" s="14">
        <v>0.36716904247034499</v>
      </c>
      <c r="BG308" s="14">
        <v>0.46528626663401101</v>
      </c>
      <c r="BH308" s="14">
        <v>0.36586323939051102</v>
      </c>
      <c r="BI308" s="14"/>
      <c r="BJ308" s="14">
        <v>0.39206481606140198</v>
      </c>
      <c r="BK308" s="14">
        <v>0.378388195531837</v>
      </c>
      <c r="BL308" s="14">
        <v>0.39393422264476502</v>
      </c>
      <c r="BM308" s="14"/>
      <c r="BN308" s="14">
        <v>0.38656562128173499</v>
      </c>
      <c r="BO308" s="14">
        <v>0.41927025750180502</v>
      </c>
      <c r="BP308" s="14">
        <v>0.39198524424279102</v>
      </c>
      <c r="BQ308" s="14">
        <v>0.39431354791341899</v>
      </c>
      <c r="BR308" s="14">
        <v>0.423084550445254</v>
      </c>
      <c r="BS308" s="14">
        <v>0.36290494902716203</v>
      </c>
      <c r="BT308" s="14">
        <v>0.42294569588110897</v>
      </c>
      <c r="BU308" s="14">
        <v>0.38985688773208199</v>
      </c>
      <c r="BV308" s="14"/>
      <c r="BW308" s="14">
        <v>0.38188418383488199</v>
      </c>
      <c r="BX308" s="14">
        <v>0.42086864247512401</v>
      </c>
      <c r="BY308" s="14"/>
      <c r="BZ308" s="14">
        <v>0.37437345224721602</v>
      </c>
      <c r="CA308" s="14">
        <v>0.41341575062735503</v>
      </c>
      <c r="CB308" s="14"/>
      <c r="CC308" s="14">
        <v>0.38423151879473399</v>
      </c>
      <c r="CD308" s="14">
        <v>0.39537299101673101</v>
      </c>
    </row>
    <row r="309" spans="2:82" x14ac:dyDescent="0.25">
      <c r="B309" t="s">
        <v>267</v>
      </c>
      <c r="C309" s="14">
        <v>0.28589117881979298</v>
      </c>
      <c r="D309" s="14">
        <v>0.27671531508235098</v>
      </c>
      <c r="E309" s="14">
        <v>0.29501323845397398</v>
      </c>
      <c r="F309" s="14"/>
      <c r="G309" s="14">
        <v>0.28213121899662302</v>
      </c>
      <c r="H309" s="14">
        <v>0.29538435788331802</v>
      </c>
      <c r="I309" s="14">
        <v>0.27441040729098298</v>
      </c>
      <c r="J309" s="14"/>
      <c r="K309" s="14">
        <v>0.24848741812286201</v>
      </c>
      <c r="L309" s="14">
        <v>0.27686594839645101</v>
      </c>
      <c r="M309" s="14">
        <v>0.26617805822346602</v>
      </c>
      <c r="N309" s="14">
        <v>0.370871334257518</v>
      </c>
      <c r="O309" s="14"/>
      <c r="P309" s="14">
        <v>0.32839244528797901</v>
      </c>
      <c r="Q309" s="14">
        <v>0.275851604586347</v>
      </c>
      <c r="R309" s="14">
        <v>0.25854287028248302</v>
      </c>
      <c r="S309" s="14">
        <v>0.27028145308080398</v>
      </c>
      <c r="T309" s="14">
        <v>0.32480728214209098</v>
      </c>
      <c r="U309" s="14"/>
      <c r="V309" s="14">
        <v>0.25611146398638301</v>
      </c>
      <c r="W309" s="14">
        <v>0.23749933836002399</v>
      </c>
      <c r="X309" s="14">
        <v>0.43446030917491302</v>
      </c>
      <c r="Y309" s="14"/>
      <c r="Z309" s="14">
        <v>0.28649180711407402</v>
      </c>
      <c r="AA309" s="14">
        <v>0.28537004412397299</v>
      </c>
      <c r="AB309" s="14"/>
      <c r="AC309" s="14">
        <v>0.46948791216517999</v>
      </c>
      <c r="AD309" s="14">
        <v>0.34308768798745098</v>
      </c>
      <c r="AE309" s="14">
        <v>0.275141509974969</v>
      </c>
      <c r="AF309" s="14">
        <v>0.22424929337945501</v>
      </c>
      <c r="AG309" s="14"/>
      <c r="AH309" s="14">
        <v>0.355279513116665</v>
      </c>
      <c r="AI309" s="14">
        <v>0.31575063136343201</v>
      </c>
      <c r="AJ309" s="14">
        <v>0.25904982077494199</v>
      </c>
      <c r="AK309" s="14">
        <v>0.198454558174738</v>
      </c>
      <c r="AL309" s="14"/>
      <c r="AM309" s="14">
        <v>0.30367606827187199</v>
      </c>
      <c r="AN309" s="14">
        <v>0.282593365442177</v>
      </c>
      <c r="AO309" s="14">
        <v>0.22040572194654701</v>
      </c>
      <c r="AP309" s="14">
        <v>0.26909670627333698</v>
      </c>
      <c r="AQ309" s="14"/>
      <c r="AR309" s="14">
        <v>0.32819143720953398</v>
      </c>
      <c r="AS309" s="14">
        <v>0.25163023525764899</v>
      </c>
      <c r="AT309" s="14">
        <v>0.220511538729009</v>
      </c>
      <c r="AU309" s="14">
        <v>0.24947613082411599</v>
      </c>
      <c r="AV309" s="14"/>
      <c r="AW309" s="14">
        <v>0.40856606515347899</v>
      </c>
      <c r="AX309" s="14">
        <v>0.32102214926380901</v>
      </c>
      <c r="AY309" s="14">
        <v>0.197441303964907</v>
      </c>
      <c r="AZ309" s="14">
        <v>0.127362600816566</v>
      </c>
      <c r="BA309" s="14"/>
      <c r="BB309" s="14">
        <v>0.25036503725159698</v>
      </c>
      <c r="BC309" s="14">
        <v>0.18798067726780801</v>
      </c>
      <c r="BD309" s="14">
        <v>0.41737877227692699</v>
      </c>
      <c r="BE309" s="14"/>
      <c r="BF309" s="14">
        <v>0.184758068947419</v>
      </c>
      <c r="BG309" s="14">
        <v>0.35736861891417598</v>
      </c>
      <c r="BH309" s="14">
        <v>0.42470197188935199</v>
      </c>
      <c r="BI309" s="14"/>
      <c r="BJ309" s="14">
        <v>0.27128419808076198</v>
      </c>
      <c r="BK309" s="14">
        <v>0.252531349542015</v>
      </c>
      <c r="BL309" s="14">
        <v>0.33070645883711602</v>
      </c>
      <c r="BM309" s="14"/>
      <c r="BN309" s="14">
        <v>0.342267080008128</v>
      </c>
      <c r="BO309" s="14">
        <v>0.257726217188054</v>
      </c>
      <c r="BP309" s="14">
        <v>0.27060101144913501</v>
      </c>
      <c r="BQ309" s="14">
        <v>0.285185672712917</v>
      </c>
      <c r="BR309" s="14">
        <v>0.31783856154942303</v>
      </c>
      <c r="BS309" s="14">
        <v>0.256503448911656</v>
      </c>
      <c r="BT309" s="14">
        <v>0.234798883415439</v>
      </c>
      <c r="BU309" s="14">
        <v>0.28300326539884602</v>
      </c>
      <c r="BV309" s="14"/>
      <c r="BW309" s="14">
        <v>0.31140375306047202</v>
      </c>
      <c r="BX309" s="14">
        <v>0.26513086926502299</v>
      </c>
      <c r="BY309" s="14"/>
      <c r="BZ309" s="14">
        <v>0.29774323018072102</v>
      </c>
      <c r="CA309" s="14">
        <v>0.26362718157413301</v>
      </c>
      <c r="CB309" s="14"/>
      <c r="CC309" s="14">
        <v>0.34225661808948199</v>
      </c>
      <c r="CD309" s="14">
        <v>0.22219859031530501</v>
      </c>
    </row>
    <row r="310" spans="2:82" x14ac:dyDescent="0.25">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row>
    <row r="311" spans="2:82" x14ac:dyDescent="0.25">
      <c r="B311" s="6" t="s">
        <v>270</v>
      </c>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row>
    <row r="312" spans="2:82" x14ac:dyDescent="0.25">
      <c r="B312" s="24" t="s">
        <v>107</v>
      </c>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row>
    <row r="313" spans="2:82" x14ac:dyDescent="0.25">
      <c r="B313" t="s">
        <v>265</v>
      </c>
      <c r="C313" s="14">
        <v>0.252152738074987</v>
      </c>
      <c r="D313" s="14">
        <v>0.30105405604166602</v>
      </c>
      <c r="E313" s="14">
        <v>0.20350333537565399</v>
      </c>
      <c r="F313" s="14"/>
      <c r="G313" s="14">
        <v>0.27472843724910401</v>
      </c>
      <c r="H313" s="14">
        <v>0.22050341935286799</v>
      </c>
      <c r="I313" s="14">
        <v>0.27032266121985898</v>
      </c>
      <c r="J313" s="14"/>
      <c r="K313" s="14">
        <v>0.33942264016833401</v>
      </c>
      <c r="L313" s="14">
        <v>0.21871033451173</v>
      </c>
      <c r="M313" s="14">
        <v>0.26893695596155398</v>
      </c>
      <c r="N313" s="14">
        <v>0.14139548157026899</v>
      </c>
      <c r="O313" s="14"/>
      <c r="P313" s="14">
        <v>0.27066506870648799</v>
      </c>
      <c r="Q313" s="14">
        <v>0.22290222937929999</v>
      </c>
      <c r="R313" s="14">
        <v>0.26532623226580698</v>
      </c>
      <c r="S313" s="14">
        <v>0.26484723830170698</v>
      </c>
      <c r="T313" s="14">
        <v>0.22412037288519299</v>
      </c>
      <c r="U313" s="14"/>
      <c r="V313" s="14">
        <v>0.29817963162668598</v>
      </c>
      <c r="W313" s="14">
        <v>0.230658541646313</v>
      </c>
      <c r="X313" s="14">
        <v>0.12748203103173</v>
      </c>
      <c r="Y313" s="14"/>
      <c r="Z313" s="14">
        <v>0.26967240140027399</v>
      </c>
      <c r="AA313" s="14">
        <v>0.236951815133433</v>
      </c>
      <c r="AB313" s="14"/>
      <c r="AC313" s="14">
        <v>0.144131029747052</v>
      </c>
      <c r="AD313" s="14">
        <v>0.173304715617563</v>
      </c>
      <c r="AE313" s="14">
        <v>0.260995937160585</v>
      </c>
      <c r="AF313" s="14">
        <v>0.33342107747823002</v>
      </c>
      <c r="AG313" s="14"/>
      <c r="AH313" s="14">
        <v>0.14181358184197199</v>
      </c>
      <c r="AI313" s="14">
        <v>0.20386258512025701</v>
      </c>
      <c r="AJ313" s="14">
        <v>0.28440427236795701</v>
      </c>
      <c r="AK313" s="14">
        <v>0.43434341880842497</v>
      </c>
      <c r="AL313" s="14"/>
      <c r="AM313" s="14">
        <v>0.239929213952151</v>
      </c>
      <c r="AN313" s="14">
        <v>0.273577033579331</v>
      </c>
      <c r="AO313" s="14">
        <v>0.28378118714058997</v>
      </c>
      <c r="AP313" s="14">
        <v>0.29540936107445498</v>
      </c>
      <c r="AQ313" s="14"/>
      <c r="AR313" s="14">
        <v>0.19512002904056999</v>
      </c>
      <c r="AS313" s="14">
        <v>0.29647897800540901</v>
      </c>
      <c r="AT313" s="14">
        <v>0.40378529425482301</v>
      </c>
      <c r="AU313" s="14">
        <v>0.33540361979408001</v>
      </c>
      <c r="AV313" s="14"/>
      <c r="AW313" s="14">
        <v>0.13109902387317501</v>
      </c>
      <c r="AX313" s="14">
        <v>0.22488434185648901</v>
      </c>
      <c r="AY313" s="14">
        <v>0.319280566354741</v>
      </c>
      <c r="AZ313" s="14">
        <v>0.48403477536654399</v>
      </c>
      <c r="BA313" s="14"/>
      <c r="BB313" s="14">
        <v>0.33213410134488203</v>
      </c>
      <c r="BC313" s="14">
        <v>0.28539119561204301</v>
      </c>
      <c r="BD313" s="14">
        <v>0.20347797105687601</v>
      </c>
      <c r="BE313" s="14"/>
      <c r="BF313" s="14">
        <v>0.374286239614117</v>
      </c>
      <c r="BG313" s="14">
        <v>0.12928203072158401</v>
      </c>
      <c r="BH313" s="14">
        <v>0.145067733424457</v>
      </c>
      <c r="BI313" s="14"/>
      <c r="BJ313" s="14">
        <v>0.28287450704058797</v>
      </c>
      <c r="BK313" s="14">
        <v>0.25439969421652497</v>
      </c>
      <c r="BL313" s="14">
        <v>0.260475382348131</v>
      </c>
      <c r="BM313" s="14"/>
      <c r="BN313" s="14">
        <v>0.210174445077392</v>
      </c>
      <c r="BO313" s="14">
        <v>0.26076870515557599</v>
      </c>
      <c r="BP313" s="14">
        <v>0.31222835624506001</v>
      </c>
      <c r="BQ313" s="14">
        <v>0.34341954598503699</v>
      </c>
      <c r="BR313" s="14">
        <v>0.217301917690126</v>
      </c>
      <c r="BS313" s="14">
        <v>0.26391612289070299</v>
      </c>
      <c r="BT313" s="14">
        <v>0.26980446848298201</v>
      </c>
      <c r="BU313" s="14">
        <v>0.29377718353703403</v>
      </c>
      <c r="BV313" s="14"/>
      <c r="BW313" s="14">
        <v>0.255717900899884</v>
      </c>
      <c r="BX313" s="14">
        <v>0.24925166336728399</v>
      </c>
      <c r="BY313" s="14"/>
      <c r="BZ313" s="14">
        <v>0.27170848353114102</v>
      </c>
      <c r="CA313" s="14">
        <v>0.252140240395756</v>
      </c>
      <c r="CB313" s="14"/>
      <c r="CC313" s="14">
        <v>0.23869939901286699</v>
      </c>
      <c r="CD313" s="14">
        <v>0.29140029765070002</v>
      </c>
    </row>
    <row r="314" spans="2:82" x14ac:dyDescent="0.25">
      <c r="B314" t="s">
        <v>266</v>
      </c>
      <c r="C314" s="14">
        <v>0.42509701092503999</v>
      </c>
      <c r="D314" s="14">
        <v>0.386773462647374</v>
      </c>
      <c r="E314" s="14">
        <v>0.46352265260145997</v>
      </c>
      <c r="F314" s="14"/>
      <c r="G314" s="14">
        <v>0.39804625866188498</v>
      </c>
      <c r="H314" s="14">
        <v>0.45271135748318903</v>
      </c>
      <c r="I314" s="14">
        <v>0.42396841334931401</v>
      </c>
      <c r="J314" s="14"/>
      <c r="K314" s="14">
        <v>0.39790956478867601</v>
      </c>
      <c r="L314" s="14">
        <v>0.44513239572427199</v>
      </c>
      <c r="M314" s="14">
        <v>0.42417654035970598</v>
      </c>
      <c r="N314" s="14">
        <v>0.44732542383470703</v>
      </c>
      <c r="O314" s="14"/>
      <c r="P314" s="14">
        <v>0.42586591012068298</v>
      </c>
      <c r="Q314" s="14">
        <v>0.439474469154428</v>
      </c>
      <c r="R314" s="14">
        <v>0.43034928074807499</v>
      </c>
      <c r="S314" s="14">
        <v>0.41525201778733201</v>
      </c>
      <c r="T314" s="14">
        <v>0.42122627360424503</v>
      </c>
      <c r="U314" s="14"/>
      <c r="V314" s="14">
        <v>0.40368059608190798</v>
      </c>
      <c r="W314" s="14">
        <v>0.46144522111043301</v>
      </c>
      <c r="X314" s="14">
        <v>0.45438812861028299</v>
      </c>
      <c r="Y314" s="14"/>
      <c r="Z314" s="14">
        <v>0.39977564479642902</v>
      </c>
      <c r="AA314" s="14">
        <v>0.44706707554039798</v>
      </c>
      <c r="AB314" s="14"/>
      <c r="AC314" s="14">
        <v>0.44131961295078498</v>
      </c>
      <c r="AD314" s="14">
        <v>0.42870796496403002</v>
      </c>
      <c r="AE314" s="14">
        <v>0.41960999799214899</v>
      </c>
      <c r="AF314" s="14">
        <v>0.40851091371791298</v>
      </c>
      <c r="AG314" s="14"/>
      <c r="AH314" s="14">
        <v>0.42735120141230498</v>
      </c>
      <c r="AI314" s="14">
        <v>0.42835838487464001</v>
      </c>
      <c r="AJ314" s="14">
        <v>0.451952465321527</v>
      </c>
      <c r="AK314" s="14">
        <v>0.35640782470597099</v>
      </c>
      <c r="AL314" s="14"/>
      <c r="AM314" s="14">
        <v>0.427601384658783</v>
      </c>
      <c r="AN314" s="14">
        <v>0.41754872497598799</v>
      </c>
      <c r="AO314" s="14">
        <v>0.41906342300237498</v>
      </c>
      <c r="AP314" s="14">
        <v>0.40862225806210301</v>
      </c>
      <c r="AQ314" s="14"/>
      <c r="AR314" s="14">
        <v>0.42395056984736401</v>
      </c>
      <c r="AS314" s="14">
        <v>0.42905829011638003</v>
      </c>
      <c r="AT314" s="14">
        <v>0.36947017472392302</v>
      </c>
      <c r="AU314" s="14">
        <v>0.382024439141675</v>
      </c>
      <c r="AV314" s="14"/>
      <c r="AW314" s="14">
        <v>0.419143255921755</v>
      </c>
      <c r="AX314" s="14">
        <v>0.41957852417761798</v>
      </c>
      <c r="AY314" s="14">
        <v>0.442122134910583</v>
      </c>
      <c r="AZ314" s="14">
        <v>0.37900263039870302</v>
      </c>
      <c r="BA314" s="14"/>
      <c r="BB314" s="14">
        <v>0.38211922081546601</v>
      </c>
      <c r="BC314" s="14">
        <v>0.48014042074931701</v>
      </c>
      <c r="BD314" s="14">
        <v>0.35194661731845001</v>
      </c>
      <c r="BE314" s="14"/>
      <c r="BF314" s="14">
        <v>0.41893986330196498</v>
      </c>
      <c r="BG314" s="14">
        <v>0.46397657937570402</v>
      </c>
      <c r="BH314" s="14">
        <v>0.36409758777468298</v>
      </c>
      <c r="BI314" s="14"/>
      <c r="BJ314" s="14">
        <v>0.41252657883639599</v>
      </c>
      <c r="BK314" s="14">
        <v>0.43969640602365201</v>
      </c>
      <c r="BL314" s="14">
        <v>0.385598054763725</v>
      </c>
      <c r="BM314" s="14"/>
      <c r="BN314" s="14">
        <v>0.44068965644409602</v>
      </c>
      <c r="BO314" s="14">
        <v>0.424618186616948</v>
      </c>
      <c r="BP314" s="14">
        <v>0.44857341481771601</v>
      </c>
      <c r="BQ314" s="14">
        <v>0.37129817899112799</v>
      </c>
      <c r="BR314" s="14">
        <v>0.45179501581491299</v>
      </c>
      <c r="BS314" s="14">
        <v>0.42240026533806802</v>
      </c>
      <c r="BT314" s="14">
        <v>0.37200798669922203</v>
      </c>
      <c r="BU314" s="14">
        <v>0.390769934368492</v>
      </c>
      <c r="BV314" s="14"/>
      <c r="BW314" s="14">
        <v>0.40043597875500903</v>
      </c>
      <c r="BX314" s="14">
        <v>0.44516439640171401</v>
      </c>
      <c r="BY314" s="14"/>
      <c r="BZ314" s="14">
        <v>0.410593357316621</v>
      </c>
      <c r="CA314" s="14">
        <v>0.414272179998186</v>
      </c>
      <c r="CB314" s="14"/>
      <c r="CC314" s="14">
        <v>0.38253160731507002</v>
      </c>
      <c r="CD314" s="14">
        <v>0.44378208831924099</v>
      </c>
    </row>
    <row r="315" spans="2:82" x14ac:dyDescent="0.25">
      <c r="B315" t="s">
        <v>267</v>
      </c>
      <c r="C315" s="14">
        <v>0.32275025099997401</v>
      </c>
      <c r="D315" s="14">
        <v>0.31217248131095898</v>
      </c>
      <c r="E315" s="14">
        <v>0.33297401202288501</v>
      </c>
      <c r="F315" s="14"/>
      <c r="G315" s="14">
        <v>0.32722530408901102</v>
      </c>
      <c r="H315" s="14">
        <v>0.32678522316394298</v>
      </c>
      <c r="I315" s="14">
        <v>0.30570892543082701</v>
      </c>
      <c r="J315" s="14"/>
      <c r="K315" s="14">
        <v>0.26266779504299098</v>
      </c>
      <c r="L315" s="14">
        <v>0.33615726976399701</v>
      </c>
      <c r="M315" s="14">
        <v>0.30688650367873999</v>
      </c>
      <c r="N315" s="14">
        <v>0.41127909459502399</v>
      </c>
      <c r="O315" s="14"/>
      <c r="P315" s="14">
        <v>0.30346902117282898</v>
      </c>
      <c r="Q315" s="14">
        <v>0.33762330146627201</v>
      </c>
      <c r="R315" s="14">
        <v>0.30432448698611703</v>
      </c>
      <c r="S315" s="14">
        <v>0.31990074391096002</v>
      </c>
      <c r="T315" s="14">
        <v>0.35465335351056099</v>
      </c>
      <c r="U315" s="14"/>
      <c r="V315" s="14">
        <v>0.29813977229140598</v>
      </c>
      <c r="W315" s="14">
        <v>0.30789623724325399</v>
      </c>
      <c r="X315" s="14">
        <v>0.418129840357986</v>
      </c>
      <c r="Y315" s="14"/>
      <c r="Z315" s="14">
        <v>0.33055195380329699</v>
      </c>
      <c r="AA315" s="14">
        <v>0.31598110932616902</v>
      </c>
      <c r="AB315" s="14"/>
      <c r="AC315" s="14">
        <v>0.41454935730216302</v>
      </c>
      <c r="AD315" s="14">
        <v>0.39798731941840798</v>
      </c>
      <c r="AE315" s="14">
        <v>0.31939406484726601</v>
      </c>
      <c r="AF315" s="14">
        <v>0.258068008803858</v>
      </c>
      <c r="AG315" s="14"/>
      <c r="AH315" s="14">
        <v>0.430835216745723</v>
      </c>
      <c r="AI315" s="14">
        <v>0.36777903000510298</v>
      </c>
      <c r="AJ315" s="14">
        <v>0.26364326231051599</v>
      </c>
      <c r="AK315" s="14">
        <v>0.20924875648560401</v>
      </c>
      <c r="AL315" s="14"/>
      <c r="AM315" s="14">
        <v>0.332469401389066</v>
      </c>
      <c r="AN315" s="14">
        <v>0.30887424144468001</v>
      </c>
      <c r="AO315" s="14">
        <v>0.29715538985703499</v>
      </c>
      <c r="AP315" s="14">
        <v>0.29596838086344301</v>
      </c>
      <c r="AQ315" s="14"/>
      <c r="AR315" s="14">
        <v>0.38092940111206702</v>
      </c>
      <c r="AS315" s="14">
        <v>0.27446273187821002</v>
      </c>
      <c r="AT315" s="14">
        <v>0.226744531021253</v>
      </c>
      <c r="AU315" s="14">
        <v>0.28257194106424499</v>
      </c>
      <c r="AV315" s="14"/>
      <c r="AW315" s="14">
        <v>0.44975772020506999</v>
      </c>
      <c r="AX315" s="14">
        <v>0.35553713396589298</v>
      </c>
      <c r="AY315" s="14">
        <v>0.238597298734676</v>
      </c>
      <c r="AZ315" s="14">
        <v>0.13696259423475299</v>
      </c>
      <c r="BA315" s="14"/>
      <c r="BB315" s="14">
        <v>0.28574667783965202</v>
      </c>
      <c r="BC315" s="14">
        <v>0.234468383638641</v>
      </c>
      <c r="BD315" s="14">
        <v>0.44457541162467401</v>
      </c>
      <c r="BE315" s="14"/>
      <c r="BF315" s="14">
        <v>0.20677389708391899</v>
      </c>
      <c r="BG315" s="14">
        <v>0.40674138990271202</v>
      </c>
      <c r="BH315" s="14">
        <v>0.49083467880086001</v>
      </c>
      <c r="BI315" s="14"/>
      <c r="BJ315" s="14">
        <v>0.30459891412301598</v>
      </c>
      <c r="BK315" s="14">
        <v>0.30590389975982302</v>
      </c>
      <c r="BL315" s="14">
        <v>0.353926562888144</v>
      </c>
      <c r="BM315" s="14"/>
      <c r="BN315" s="14">
        <v>0.34913589847851201</v>
      </c>
      <c r="BO315" s="14">
        <v>0.31461310822747601</v>
      </c>
      <c r="BP315" s="14">
        <v>0.23919822893722401</v>
      </c>
      <c r="BQ315" s="14">
        <v>0.28528227502383502</v>
      </c>
      <c r="BR315" s="14">
        <v>0.33090306649496098</v>
      </c>
      <c r="BS315" s="14">
        <v>0.313683611771229</v>
      </c>
      <c r="BT315" s="14">
        <v>0.35818754481779502</v>
      </c>
      <c r="BU315" s="14">
        <v>0.31545288209447397</v>
      </c>
      <c r="BV315" s="14"/>
      <c r="BW315" s="14">
        <v>0.34384612034510698</v>
      </c>
      <c r="BX315" s="14">
        <v>0.30558394023100199</v>
      </c>
      <c r="BY315" s="14"/>
      <c r="BZ315" s="14">
        <v>0.31769815915223798</v>
      </c>
      <c r="CA315" s="14">
        <v>0.333587579606058</v>
      </c>
      <c r="CB315" s="14"/>
      <c r="CC315" s="14">
        <v>0.37876899367206202</v>
      </c>
      <c r="CD315" s="14">
        <v>0.26481761403005899</v>
      </c>
    </row>
    <row r="316" spans="2:82" x14ac:dyDescent="0.25">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row>
    <row r="317" spans="2:82" x14ac:dyDescent="0.25">
      <c r="B317" s="6" t="s">
        <v>271</v>
      </c>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row>
    <row r="318" spans="2:82" x14ac:dyDescent="0.25">
      <c r="B318" s="24" t="s">
        <v>107</v>
      </c>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row>
    <row r="319" spans="2:82" x14ac:dyDescent="0.25">
      <c r="B319" t="s">
        <v>265</v>
      </c>
      <c r="C319" s="14">
        <v>0.26125474972945401</v>
      </c>
      <c r="D319" s="14">
        <v>0.298364757910137</v>
      </c>
      <c r="E319" s="14">
        <v>0.224068721278636</v>
      </c>
      <c r="F319" s="14"/>
      <c r="G319" s="14">
        <v>0.27761770947490999</v>
      </c>
      <c r="H319" s="14">
        <v>0.23556799930303199</v>
      </c>
      <c r="I319" s="14">
        <v>0.27992564056809</v>
      </c>
      <c r="J319" s="14"/>
      <c r="K319" s="14">
        <v>0.31634658871170401</v>
      </c>
      <c r="L319" s="14">
        <v>0.247629361351275</v>
      </c>
      <c r="M319" s="14">
        <v>0.255295451625494</v>
      </c>
      <c r="N319" s="14">
        <v>0.18872800633407899</v>
      </c>
      <c r="O319" s="14"/>
      <c r="P319" s="14">
        <v>0.25989303951124498</v>
      </c>
      <c r="Q319" s="14">
        <v>0.23682362156068901</v>
      </c>
      <c r="R319" s="14">
        <v>0.27174244478153498</v>
      </c>
      <c r="S319" s="14">
        <v>0.28644142084524099</v>
      </c>
      <c r="T319" s="14">
        <v>0.226663786518156</v>
      </c>
      <c r="U319" s="14"/>
      <c r="V319" s="14">
        <v>0.30191701303794899</v>
      </c>
      <c r="W319" s="14">
        <v>0.27867811621813598</v>
      </c>
      <c r="X319" s="14">
        <v>0.111425095831008</v>
      </c>
      <c r="Y319" s="14"/>
      <c r="Z319" s="14">
        <v>0.28054399493794901</v>
      </c>
      <c r="AA319" s="14">
        <v>0.24451845037421299</v>
      </c>
      <c r="AB319" s="14"/>
      <c r="AC319" s="14">
        <v>0.16529356016622199</v>
      </c>
      <c r="AD319" s="14">
        <v>0.21300841420171099</v>
      </c>
      <c r="AE319" s="14">
        <v>0.26455895077516201</v>
      </c>
      <c r="AF319" s="14">
        <v>0.32459288765137101</v>
      </c>
      <c r="AG319" s="14"/>
      <c r="AH319" s="14">
        <v>0.16144865988165399</v>
      </c>
      <c r="AI319" s="14">
        <v>0.22268321784221901</v>
      </c>
      <c r="AJ319" s="14">
        <v>0.29742145693916899</v>
      </c>
      <c r="AK319" s="14">
        <v>0.39725670793708601</v>
      </c>
      <c r="AL319" s="14"/>
      <c r="AM319" s="14">
        <v>0.263351132050131</v>
      </c>
      <c r="AN319" s="14">
        <v>0.28981603814516899</v>
      </c>
      <c r="AO319" s="14">
        <v>0.27387043034779901</v>
      </c>
      <c r="AP319" s="14">
        <v>0.31143598095432301</v>
      </c>
      <c r="AQ319" s="14"/>
      <c r="AR319" s="14">
        <v>0.22820611924356801</v>
      </c>
      <c r="AS319" s="14">
        <v>0.30214986881142802</v>
      </c>
      <c r="AT319" s="14">
        <v>0.36105800355447099</v>
      </c>
      <c r="AU319" s="14">
        <v>0.33369697841213902</v>
      </c>
      <c r="AV319" s="14"/>
      <c r="AW319" s="14">
        <v>0.15909857208829201</v>
      </c>
      <c r="AX319" s="14">
        <v>0.24108418292870601</v>
      </c>
      <c r="AY319" s="14">
        <v>0.313240732347846</v>
      </c>
      <c r="AZ319" s="14">
        <v>0.466361289243379</v>
      </c>
      <c r="BA319" s="14"/>
      <c r="BB319" s="14">
        <v>0.30917790403119499</v>
      </c>
      <c r="BC319" s="14">
        <v>0.311083588327984</v>
      </c>
      <c r="BD319" s="14">
        <v>0.230195301438436</v>
      </c>
      <c r="BE319" s="14"/>
      <c r="BF319" s="14">
        <v>0.36162452159005198</v>
      </c>
      <c r="BG319" s="14">
        <v>0.17658143541878499</v>
      </c>
      <c r="BH319" s="14">
        <v>0.176789640313642</v>
      </c>
      <c r="BI319" s="14"/>
      <c r="BJ319" s="14">
        <v>0.30622264417545197</v>
      </c>
      <c r="BK319" s="14">
        <v>0.24124019326555099</v>
      </c>
      <c r="BL319" s="14">
        <v>0.26462295378017098</v>
      </c>
      <c r="BM319" s="14"/>
      <c r="BN319" s="14">
        <v>0.203961926651857</v>
      </c>
      <c r="BO319" s="14">
        <v>0.29873258113323897</v>
      </c>
      <c r="BP319" s="14">
        <v>0.32136287965252402</v>
      </c>
      <c r="BQ319" s="14">
        <v>0.36985458752875899</v>
      </c>
      <c r="BR319" s="14">
        <v>0.25464358995506398</v>
      </c>
      <c r="BS319" s="14">
        <v>0.26167639952891097</v>
      </c>
      <c r="BT319" s="14">
        <v>0.31476118681339199</v>
      </c>
      <c r="BU319" s="14">
        <v>0.30193335073352801</v>
      </c>
      <c r="BV319" s="14"/>
      <c r="BW319" s="14">
        <v>0.27947678987393099</v>
      </c>
      <c r="BX319" s="14">
        <v>0.24642695577381399</v>
      </c>
      <c r="BY319" s="14"/>
      <c r="BZ319" s="14">
        <v>0.29238271942174998</v>
      </c>
      <c r="CA319" s="14">
        <v>0.24658112677379199</v>
      </c>
      <c r="CB319" s="14"/>
      <c r="CC319" s="14">
        <v>0.25773273355044402</v>
      </c>
      <c r="CD319" s="14">
        <v>0.29260008607398202</v>
      </c>
    </row>
    <row r="320" spans="2:82" x14ac:dyDescent="0.25">
      <c r="B320" t="s">
        <v>266</v>
      </c>
      <c r="C320" s="14">
        <v>0.46112705425054901</v>
      </c>
      <c r="D320" s="14">
        <v>0.41919861357265098</v>
      </c>
      <c r="E320" s="14">
        <v>0.50319358432207695</v>
      </c>
      <c r="F320" s="14"/>
      <c r="G320" s="14">
        <v>0.433960624808717</v>
      </c>
      <c r="H320" s="14">
        <v>0.487315436383781</v>
      </c>
      <c r="I320" s="14">
        <v>0.46308559398601801</v>
      </c>
      <c r="J320" s="14"/>
      <c r="K320" s="14">
        <v>0.45007824898415399</v>
      </c>
      <c r="L320" s="14">
        <v>0.47766474831133199</v>
      </c>
      <c r="M320" s="14">
        <v>0.46600294965597</v>
      </c>
      <c r="N320" s="14">
        <v>0.46388863047231899</v>
      </c>
      <c r="O320" s="14"/>
      <c r="P320" s="14">
        <v>0.48303952961450902</v>
      </c>
      <c r="Q320" s="14">
        <v>0.479652889689414</v>
      </c>
      <c r="R320" s="14">
        <v>0.436960434793633</v>
      </c>
      <c r="S320" s="14">
        <v>0.44964563655836898</v>
      </c>
      <c r="T320" s="14">
        <v>0.47857206618775799</v>
      </c>
      <c r="U320" s="14"/>
      <c r="V320" s="14">
        <v>0.43566035267112801</v>
      </c>
      <c r="W320" s="14">
        <v>0.47641690362120198</v>
      </c>
      <c r="X320" s="14">
        <v>0.52640453598561998</v>
      </c>
      <c r="Y320" s="14"/>
      <c r="Z320" s="14">
        <v>0.43877424711095298</v>
      </c>
      <c r="AA320" s="14">
        <v>0.48052145085210701</v>
      </c>
      <c r="AB320" s="14"/>
      <c r="AC320" s="14">
        <v>0.43244658338672198</v>
      </c>
      <c r="AD320" s="14">
        <v>0.44197505035080298</v>
      </c>
      <c r="AE320" s="14">
        <v>0.47681339799113098</v>
      </c>
      <c r="AF320" s="14">
        <v>0.455997297149284</v>
      </c>
      <c r="AG320" s="14"/>
      <c r="AH320" s="14">
        <v>0.50114346360516404</v>
      </c>
      <c r="AI320" s="14">
        <v>0.45984078237428799</v>
      </c>
      <c r="AJ320" s="14">
        <v>0.47968247524985003</v>
      </c>
      <c r="AK320" s="14">
        <v>0.411474908614895</v>
      </c>
      <c r="AL320" s="14"/>
      <c r="AM320" s="14">
        <v>0.433268994235744</v>
      </c>
      <c r="AN320" s="14">
        <v>0.45830575957492697</v>
      </c>
      <c r="AO320" s="14">
        <v>0.464605067385433</v>
      </c>
      <c r="AP320" s="14">
        <v>0.43222462723503002</v>
      </c>
      <c r="AQ320" s="14"/>
      <c r="AR320" s="14">
        <v>0.46089752624449798</v>
      </c>
      <c r="AS320" s="14">
        <v>0.44669077435373999</v>
      </c>
      <c r="AT320" s="14">
        <v>0.39405377743139203</v>
      </c>
      <c r="AU320" s="14">
        <v>0.39986018795321299</v>
      </c>
      <c r="AV320" s="14"/>
      <c r="AW320" s="14">
        <v>0.455911938465411</v>
      </c>
      <c r="AX320" s="14">
        <v>0.45257260183374398</v>
      </c>
      <c r="AY320" s="14">
        <v>0.48390626091073502</v>
      </c>
      <c r="AZ320" s="14">
        <v>0.39722564714820102</v>
      </c>
      <c r="BA320" s="14"/>
      <c r="BB320" s="14">
        <v>0.43465217537040701</v>
      </c>
      <c r="BC320" s="14">
        <v>0.48458341069046001</v>
      </c>
      <c r="BD320" s="14">
        <v>0.41821484819010002</v>
      </c>
      <c r="BE320" s="14"/>
      <c r="BF320" s="14">
        <v>0.434823352984961</v>
      </c>
      <c r="BG320" s="14">
        <v>0.50798132012659203</v>
      </c>
      <c r="BH320" s="14">
        <v>0.41818219595495498</v>
      </c>
      <c r="BI320" s="14"/>
      <c r="BJ320" s="14">
        <v>0.434627193412295</v>
      </c>
      <c r="BK320" s="14">
        <v>0.50628772896126495</v>
      </c>
      <c r="BL320" s="14">
        <v>0.40546890195306501</v>
      </c>
      <c r="BM320" s="14"/>
      <c r="BN320" s="14">
        <v>0.46860934666503201</v>
      </c>
      <c r="BO320" s="14">
        <v>0.41239985653606798</v>
      </c>
      <c r="BP320" s="14">
        <v>0.42302390865907002</v>
      </c>
      <c r="BQ320" s="14">
        <v>0.41934970515874298</v>
      </c>
      <c r="BR320" s="14">
        <v>0.47843870981922398</v>
      </c>
      <c r="BS320" s="14">
        <v>0.49428402709049402</v>
      </c>
      <c r="BT320" s="14">
        <v>0.361563707688002</v>
      </c>
      <c r="BU320" s="14">
        <v>0.43949654015623202</v>
      </c>
      <c r="BV320" s="14"/>
      <c r="BW320" s="14">
        <v>0.43625924675357303</v>
      </c>
      <c r="BX320" s="14">
        <v>0.48136269871023102</v>
      </c>
      <c r="BY320" s="14"/>
      <c r="BZ320" s="14">
        <v>0.432848132676314</v>
      </c>
      <c r="CA320" s="14">
        <v>0.46579215771795002</v>
      </c>
      <c r="CB320" s="14"/>
      <c r="CC320" s="14">
        <v>0.41289495119957098</v>
      </c>
      <c r="CD320" s="14">
        <v>0.48100338371677398</v>
      </c>
    </row>
    <row r="321" spans="2:82" x14ac:dyDescent="0.25">
      <c r="B321" t="s">
        <v>267</v>
      </c>
      <c r="C321" s="14">
        <v>0.27761819601999699</v>
      </c>
      <c r="D321" s="14">
        <v>0.28243662851721202</v>
      </c>
      <c r="E321" s="14">
        <v>0.27273769439928702</v>
      </c>
      <c r="F321" s="14"/>
      <c r="G321" s="14">
        <v>0.28842166571637201</v>
      </c>
      <c r="H321" s="14">
        <v>0.27711656431318699</v>
      </c>
      <c r="I321" s="14">
        <v>0.256988765445892</v>
      </c>
      <c r="J321" s="14"/>
      <c r="K321" s="14">
        <v>0.23357516230414299</v>
      </c>
      <c r="L321" s="14">
        <v>0.27470589033739201</v>
      </c>
      <c r="M321" s="14">
        <v>0.278701598718536</v>
      </c>
      <c r="N321" s="14">
        <v>0.34738336319360102</v>
      </c>
      <c r="O321" s="14"/>
      <c r="P321" s="14">
        <v>0.25706743087424599</v>
      </c>
      <c r="Q321" s="14">
        <v>0.28352348874989602</v>
      </c>
      <c r="R321" s="14">
        <v>0.29129712042483202</v>
      </c>
      <c r="S321" s="14">
        <v>0.26391294259638998</v>
      </c>
      <c r="T321" s="14">
        <v>0.29476414729408701</v>
      </c>
      <c r="U321" s="14"/>
      <c r="V321" s="14">
        <v>0.262422634290923</v>
      </c>
      <c r="W321" s="14">
        <v>0.24490498016066201</v>
      </c>
      <c r="X321" s="14">
        <v>0.36217036818337101</v>
      </c>
      <c r="Y321" s="14"/>
      <c r="Z321" s="14">
        <v>0.28068175795109801</v>
      </c>
      <c r="AA321" s="14">
        <v>0.27496009877368</v>
      </c>
      <c r="AB321" s="14"/>
      <c r="AC321" s="14">
        <v>0.40225985644705597</v>
      </c>
      <c r="AD321" s="14">
        <v>0.34501653544748601</v>
      </c>
      <c r="AE321" s="14">
        <v>0.25862765123370701</v>
      </c>
      <c r="AF321" s="14">
        <v>0.21940981519934499</v>
      </c>
      <c r="AG321" s="14"/>
      <c r="AH321" s="14">
        <v>0.33740787651318099</v>
      </c>
      <c r="AI321" s="14">
        <v>0.317475999783493</v>
      </c>
      <c r="AJ321" s="14">
        <v>0.22289606781098101</v>
      </c>
      <c r="AK321" s="14">
        <v>0.191268383448019</v>
      </c>
      <c r="AL321" s="14"/>
      <c r="AM321" s="14">
        <v>0.303379873714125</v>
      </c>
      <c r="AN321" s="14">
        <v>0.25187820227990498</v>
      </c>
      <c r="AO321" s="14">
        <v>0.26152450226676799</v>
      </c>
      <c r="AP321" s="14">
        <v>0.25633939181064702</v>
      </c>
      <c r="AQ321" s="14"/>
      <c r="AR321" s="14">
        <v>0.31089635451193398</v>
      </c>
      <c r="AS321" s="14">
        <v>0.25115935683483298</v>
      </c>
      <c r="AT321" s="14">
        <v>0.24488821901413699</v>
      </c>
      <c r="AU321" s="14">
        <v>0.26644283363464799</v>
      </c>
      <c r="AV321" s="14"/>
      <c r="AW321" s="14">
        <v>0.38498948944629602</v>
      </c>
      <c r="AX321" s="14">
        <v>0.30634321523754998</v>
      </c>
      <c r="AY321" s="14">
        <v>0.20285300674141901</v>
      </c>
      <c r="AZ321" s="14">
        <v>0.13641306360842001</v>
      </c>
      <c r="BA321" s="14"/>
      <c r="BB321" s="14">
        <v>0.25616992059839699</v>
      </c>
      <c r="BC321" s="14">
        <v>0.20433300098155599</v>
      </c>
      <c r="BD321" s="14">
        <v>0.35158985037146501</v>
      </c>
      <c r="BE321" s="14"/>
      <c r="BF321" s="14">
        <v>0.20355212542498699</v>
      </c>
      <c r="BG321" s="14">
        <v>0.31543724445462301</v>
      </c>
      <c r="BH321" s="14">
        <v>0.40502816373140299</v>
      </c>
      <c r="BI321" s="14"/>
      <c r="BJ321" s="14">
        <v>0.25915016241225203</v>
      </c>
      <c r="BK321" s="14">
        <v>0.25247207777318298</v>
      </c>
      <c r="BL321" s="14">
        <v>0.32990814426676401</v>
      </c>
      <c r="BM321" s="14"/>
      <c r="BN321" s="14">
        <v>0.32742872668311002</v>
      </c>
      <c r="BO321" s="14">
        <v>0.288867562330693</v>
      </c>
      <c r="BP321" s="14">
        <v>0.25561321168840601</v>
      </c>
      <c r="BQ321" s="14">
        <v>0.210795707312499</v>
      </c>
      <c r="BR321" s="14">
        <v>0.26691770022571099</v>
      </c>
      <c r="BS321" s="14">
        <v>0.24403957338059601</v>
      </c>
      <c r="BT321" s="14">
        <v>0.32367510549860501</v>
      </c>
      <c r="BU321" s="14">
        <v>0.25857010911023998</v>
      </c>
      <c r="BV321" s="14"/>
      <c r="BW321" s="14">
        <v>0.28426396337249499</v>
      </c>
      <c r="BX321" s="14">
        <v>0.27221034551595602</v>
      </c>
      <c r="BY321" s="14"/>
      <c r="BZ321" s="14">
        <v>0.27476914790193602</v>
      </c>
      <c r="CA321" s="14">
        <v>0.28762671550825802</v>
      </c>
      <c r="CB321" s="14"/>
      <c r="CC321" s="14">
        <v>0.329372315249985</v>
      </c>
      <c r="CD321" s="14">
        <v>0.226396530209244</v>
      </c>
    </row>
    <row r="322" spans="2:82" x14ac:dyDescent="0.25">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row>
    <row r="323" spans="2:82" x14ac:dyDescent="0.25">
      <c r="B323" s="6" t="s">
        <v>272</v>
      </c>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row>
    <row r="324" spans="2:82" x14ac:dyDescent="0.25">
      <c r="B324" s="24" t="s">
        <v>107</v>
      </c>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row>
    <row r="325" spans="2:82" x14ac:dyDescent="0.25">
      <c r="B325" t="s">
        <v>265</v>
      </c>
      <c r="C325" s="14">
        <v>0.23432109642712501</v>
      </c>
      <c r="D325" s="14">
        <v>0.27639512777772501</v>
      </c>
      <c r="E325" s="14">
        <v>0.19248116545859401</v>
      </c>
      <c r="F325" s="14"/>
      <c r="G325" s="14">
        <v>0.26370875220071299</v>
      </c>
      <c r="H325" s="14">
        <v>0.21909542892061401</v>
      </c>
      <c r="I325" s="14">
        <v>0.205961714922303</v>
      </c>
      <c r="J325" s="14"/>
      <c r="K325" s="14">
        <v>0.30231677127784701</v>
      </c>
      <c r="L325" s="14">
        <v>0.20078270639592999</v>
      </c>
      <c r="M325" s="14">
        <v>0.26553941223566901</v>
      </c>
      <c r="N325" s="14">
        <v>0.14380379801593901</v>
      </c>
      <c r="O325" s="14"/>
      <c r="P325" s="14">
        <v>0.25993880874028602</v>
      </c>
      <c r="Q325" s="14">
        <v>0.19922348246197799</v>
      </c>
      <c r="R325" s="14">
        <v>0.23267393488270699</v>
      </c>
      <c r="S325" s="14">
        <v>0.246758724681341</v>
      </c>
      <c r="T325" s="14">
        <v>0.22642503502292699</v>
      </c>
      <c r="U325" s="14"/>
      <c r="V325" s="14">
        <v>0.28028495524649699</v>
      </c>
      <c r="W325" s="14">
        <v>0.21369170357287201</v>
      </c>
      <c r="X325" s="14">
        <v>0.108910568943652</v>
      </c>
      <c r="Y325" s="14"/>
      <c r="Z325" s="14">
        <v>0.25703253859911002</v>
      </c>
      <c r="AA325" s="14">
        <v>0.214615530404655</v>
      </c>
      <c r="AB325" s="14"/>
      <c r="AC325" s="14">
        <v>0.144046629003793</v>
      </c>
      <c r="AD325" s="14">
        <v>0.16830510757985501</v>
      </c>
      <c r="AE325" s="14">
        <v>0.23638294856467301</v>
      </c>
      <c r="AF325" s="14">
        <v>0.31267863487019798</v>
      </c>
      <c r="AG325" s="14"/>
      <c r="AH325" s="14">
        <v>9.1931326972791202E-2</v>
      </c>
      <c r="AI325" s="14">
        <v>0.190141483273852</v>
      </c>
      <c r="AJ325" s="14">
        <v>0.271397682608012</v>
      </c>
      <c r="AK325" s="14">
        <v>0.41025853490572001</v>
      </c>
      <c r="AL325" s="14"/>
      <c r="AM325" s="14">
        <v>0.24668553216619099</v>
      </c>
      <c r="AN325" s="14">
        <v>0.22963219249511099</v>
      </c>
      <c r="AO325" s="14">
        <v>0.25822816444322499</v>
      </c>
      <c r="AP325" s="14">
        <v>0.27415779294989001</v>
      </c>
      <c r="AQ325" s="14"/>
      <c r="AR325" s="14">
        <v>0.193590778514661</v>
      </c>
      <c r="AS325" s="14">
        <v>0.270646213603837</v>
      </c>
      <c r="AT325" s="14">
        <v>0.37325287855323103</v>
      </c>
      <c r="AU325" s="14">
        <v>0.33493282081907699</v>
      </c>
      <c r="AV325" s="14"/>
      <c r="AW325" s="14">
        <v>0.11896421654476599</v>
      </c>
      <c r="AX325" s="14">
        <v>0.21610709637579101</v>
      </c>
      <c r="AY325" s="14">
        <v>0.28773870835362703</v>
      </c>
      <c r="AZ325" s="14">
        <v>0.46706886545374998</v>
      </c>
      <c r="BA325" s="14"/>
      <c r="BB325" s="14">
        <v>0.28905194070201801</v>
      </c>
      <c r="BC325" s="14">
        <v>0.27444441094273597</v>
      </c>
      <c r="BD325" s="14">
        <v>0.249550694370436</v>
      </c>
      <c r="BE325" s="14"/>
      <c r="BF325" s="14">
        <v>0.35548039202003601</v>
      </c>
      <c r="BG325" s="14">
        <v>0.100973291423008</v>
      </c>
      <c r="BH325" s="14">
        <v>0.144745081431469</v>
      </c>
      <c r="BI325" s="14"/>
      <c r="BJ325" s="14">
        <v>0.265899389109503</v>
      </c>
      <c r="BK325" s="14">
        <v>0.22408174479509699</v>
      </c>
      <c r="BL325" s="14">
        <v>0.28137301466211301</v>
      </c>
      <c r="BM325" s="14"/>
      <c r="BN325" s="14">
        <v>0.21784120873483401</v>
      </c>
      <c r="BO325" s="14">
        <v>0.257034756827276</v>
      </c>
      <c r="BP325" s="14">
        <v>0.27286703518829702</v>
      </c>
      <c r="BQ325" s="14">
        <v>0.38036813395040098</v>
      </c>
      <c r="BR325" s="14">
        <v>0.21704816715994199</v>
      </c>
      <c r="BS325" s="14">
        <v>0.25351144244240198</v>
      </c>
      <c r="BT325" s="14">
        <v>0.251919379831688</v>
      </c>
      <c r="BU325" s="14">
        <v>0.222805847496164</v>
      </c>
      <c r="BV325" s="14"/>
      <c r="BW325" s="14">
        <v>0.24234944046797299</v>
      </c>
      <c r="BX325" s="14">
        <v>0.227788203825701</v>
      </c>
      <c r="BY325" s="14"/>
      <c r="BZ325" s="14">
        <v>0.24455354142445501</v>
      </c>
      <c r="CA325" s="14">
        <v>0.250692731760426</v>
      </c>
      <c r="CB325" s="14"/>
      <c r="CC325" s="14">
        <v>0.22247087194551701</v>
      </c>
      <c r="CD325" s="14">
        <v>0.27329760757969901</v>
      </c>
    </row>
    <row r="326" spans="2:82" x14ac:dyDescent="0.25">
      <c r="B326" t="s">
        <v>266</v>
      </c>
      <c r="C326" s="14">
        <v>0.40118253406332799</v>
      </c>
      <c r="D326" s="14">
        <v>0.356086152310501</v>
      </c>
      <c r="E326" s="14">
        <v>0.44635711723662203</v>
      </c>
      <c r="F326" s="14"/>
      <c r="G326" s="14">
        <v>0.39654325908303201</v>
      </c>
      <c r="H326" s="14">
        <v>0.40423839647911303</v>
      </c>
      <c r="I326" s="14">
        <v>0.40435331772376198</v>
      </c>
      <c r="J326" s="14"/>
      <c r="K326" s="14">
        <v>0.384553512046311</v>
      </c>
      <c r="L326" s="14">
        <v>0.42344037218696101</v>
      </c>
      <c r="M326" s="14">
        <v>0.41660594424138098</v>
      </c>
      <c r="N326" s="14">
        <v>0.397440632370688</v>
      </c>
      <c r="O326" s="14"/>
      <c r="P326" s="14">
        <v>0.43668481301748702</v>
      </c>
      <c r="Q326" s="14">
        <v>0.43702362603879003</v>
      </c>
      <c r="R326" s="14">
        <v>0.39996643053690401</v>
      </c>
      <c r="S326" s="14">
        <v>0.38501238358772399</v>
      </c>
      <c r="T326" s="14">
        <v>0.36833658630601801</v>
      </c>
      <c r="U326" s="14"/>
      <c r="V326" s="14">
        <v>0.38994776723047703</v>
      </c>
      <c r="W326" s="14">
        <v>0.40769925858313399</v>
      </c>
      <c r="X326" s="14">
        <v>0.43022906850153803</v>
      </c>
      <c r="Y326" s="14"/>
      <c r="Z326" s="14">
        <v>0.38917165697023498</v>
      </c>
      <c r="AA326" s="14">
        <v>0.411603762700128</v>
      </c>
      <c r="AB326" s="14"/>
      <c r="AC326" s="14">
        <v>0.34250802584288698</v>
      </c>
      <c r="AD326" s="14">
        <v>0.38785741369369497</v>
      </c>
      <c r="AE326" s="14">
        <v>0.423864444445397</v>
      </c>
      <c r="AF326" s="14">
        <v>0.38886975239546601</v>
      </c>
      <c r="AG326" s="14"/>
      <c r="AH326" s="14">
        <v>0.42721349042628998</v>
      </c>
      <c r="AI326" s="14">
        <v>0.40382205363434798</v>
      </c>
      <c r="AJ326" s="14">
        <v>0.417356919860424</v>
      </c>
      <c r="AK326" s="14">
        <v>0.33895238523840399</v>
      </c>
      <c r="AL326" s="14"/>
      <c r="AM326" s="14">
        <v>0.36438121118293398</v>
      </c>
      <c r="AN326" s="14">
        <v>0.42310442891780597</v>
      </c>
      <c r="AO326" s="14">
        <v>0.44078884203804602</v>
      </c>
      <c r="AP326" s="14">
        <v>0.37993094375359598</v>
      </c>
      <c r="AQ326" s="14"/>
      <c r="AR326" s="14">
        <v>0.37829139211208701</v>
      </c>
      <c r="AS326" s="14">
        <v>0.40769183474544402</v>
      </c>
      <c r="AT326" s="14">
        <v>0.41303677849123099</v>
      </c>
      <c r="AU326" s="14">
        <v>0.31817087483951001</v>
      </c>
      <c r="AV326" s="14"/>
      <c r="AW326" s="14">
        <v>0.38352550915584099</v>
      </c>
      <c r="AX326" s="14">
        <v>0.38309131845173799</v>
      </c>
      <c r="AY326" s="14">
        <v>0.438767991364168</v>
      </c>
      <c r="AZ326" s="14">
        <v>0.35876398208786903</v>
      </c>
      <c r="BA326" s="14"/>
      <c r="BB326" s="14">
        <v>0.37663410186820401</v>
      </c>
      <c r="BC326" s="14">
        <v>0.44158795554892399</v>
      </c>
      <c r="BD326" s="14">
        <v>0.26001343062075</v>
      </c>
      <c r="BE326" s="14"/>
      <c r="BF326" s="14">
        <v>0.39645706482968002</v>
      </c>
      <c r="BG326" s="14">
        <v>0.45934081658679099</v>
      </c>
      <c r="BH326" s="14">
        <v>0.29988048430062603</v>
      </c>
      <c r="BI326" s="14"/>
      <c r="BJ326" s="14">
        <v>0.40046971566613998</v>
      </c>
      <c r="BK326" s="14">
        <v>0.40315447800777499</v>
      </c>
      <c r="BL326" s="14">
        <v>0.305448153670207</v>
      </c>
      <c r="BM326" s="14"/>
      <c r="BN326" s="14">
        <v>0.39462668887331798</v>
      </c>
      <c r="BO326" s="14">
        <v>0.42345713175299698</v>
      </c>
      <c r="BP326" s="14">
        <v>0.41629044244650898</v>
      </c>
      <c r="BQ326" s="14">
        <v>0.32237714356942099</v>
      </c>
      <c r="BR326" s="14">
        <v>0.46898979148780801</v>
      </c>
      <c r="BS326" s="14">
        <v>0.36421389087806999</v>
      </c>
      <c r="BT326" s="14">
        <v>0.33451111777069698</v>
      </c>
      <c r="BU326" s="14">
        <v>0.42703354075366701</v>
      </c>
      <c r="BV326" s="14"/>
      <c r="BW326" s="14">
        <v>0.36379247151974498</v>
      </c>
      <c r="BX326" s="14">
        <v>0.43160789472486899</v>
      </c>
      <c r="BY326" s="14"/>
      <c r="BZ326" s="14">
        <v>0.379198281476059</v>
      </c>
      <c r="CA326" s="14">
        <v>0.403877055195344</v>
      </c>
      <c r="CB326" s="14"/>
      <c r="CC326" s="14">
        <v>0.35176700926128601</v>
      </c>
      <c r="CD326" s="14">
        <v>0.42871178856280501</v>
      </c>
    </row>
    <row r="327" spans="2:82" x14ac:dyDescent="0.25">
      <c r="B327" t="s">
        <v>267</v>
      </c>
      <c r="C327" s="14">
        <v>0.364496369509547</v>
      </c>
      <c r="D327" s="14">
        <v>0.36751871991177498</v>
      </c>
      <c r="E327" s="14">
        <v>0.36116171730478502</v>
      </c>
      <c r="F327" s="14"/>
      <c r="G327" s="14">
        <v>0.339747988716255</v>
      </c>
      <c r="H327" s="14">
        <v>0.37666617460027302</v>
      </c>
      <c r="I327" s="14">
        <v>0.38968496735393499</v>
      </c>
      <c r="J327" s="14"/>
      <c r="K327" s="14">
        <v>0.313129716675843</v>
      </c>
      <c r="L327" s="14">
        <v>0.375776921417108</v>
      </c>
      <c r="M327" s="14">
        <v>0.31785464352295001</v>
      </c>
      <c r="N327" s="14">
        <v>0.45875556961337299</v>
      </c>
      <c r="O327" s="14"/>
      <c r="P327" s="14">
        <v>0.30337637824222702</v>
      </c>
      <c r="Q327" s="14">
        <v>0.36375289149923201</v>
      </c>
      <c r="R327" s="14">
        <v>0.36735963458039</v>
      </c>
      <c r="S327" s="14">
        <v>0.36822889173093498</v>
      </c>
      <c r="T327" s="14">
        <v>0.405238378671055</v>
      </c>
      <c r="U327" s="14"/>
      <c r="V327" s="14">
        <v>0.32976727752302598</v>
      </c>
      <c r="W327" s="14">
        <v>0.37860903784399402</v>
      </c>
      <c r="X327" s="14">
        <v>0.460860362554809</v>
      </c>
      <c r="Y327" s="14"/>
      <c r="Z327" s="14">
        <v>0.353795804430654</v>
      </c>
      <c r="AA327" s="14">
        <v>0.37378070689521697</v>
      </c>
      <c r="AB327" s="14"/>
      <c r="AC327" s="14">
        <v>0.51344534515331997</v>
      </c>
      <c r="AD327" s="14">
        <v>0.44383747872645002</v>
      </c>
      <c r="AE327" s="14">
        <v>0.33975260698993098</v>
      </c>
      <c r="AF327" s="14">
        <v>0.29845161273433601</v>
      </c>
      <c r="AG327" s="14"/>
      <c r="AH327" s="14">
        <v>0.48085518260091897</v>
      </c>
      <c r="AI327" s="14">
        <v>0.40603646309180003</v>
      </c>
      <c r="AJ327" s="14">
        <v>0.31124539753156399</v>
      </c>
      <c r="AK327" s="14">
        <v>0.25078907985587601</v>
      </c>
      <c r="AL327" s="14"/>
      <c r="AM327" s="14">
        <v>0.38893325665087503</v>
      </c>
      <c r="AN327" s="14">
        <v>0.347263378587083</v>
      </c>
      <c r="AO327" s="14">
        <v>0.30098299351872898</v>
      </c>
      <c r="AP327" s="14">
        <v>0.345911263296514</v>
      </c>
      <c r="AQ327" s="14"/>
      <c r="AR327" s="14">
        <v>0.42811782937325299</v>
      </c>
      <c r="AS327" s="14">
        <v>0.32166195165071998</v>
      </c>
      <c r="AT327" s="14">
        <v>0.21371034295553801</v>
      </c>
      <c r="AU327" s="14">
        <v>0.346896304341413</v>
      </c>
      <c r="AV327" s="14"/>
      <c r="AW327" s="14">
        <v>0.49751027429939298</v>
      </c>
      <c r="AX327" s="14">
        <v>0.400801585172471</v>
      </c>
      <c r="AY327" s="14">
        <v>0.27349330028220498</v>
      </c>
      <c r="AZ327" s="14">
        <v>0.17416715245838199</v>
      </c>
      <c r="BA327" s="14"/>
      <c r="BB327" s="14">
        <v>0.33431395742977799</v>
      </c>
      <c r="BC327" s="14">
        <v>0.28396763350833998</v>
      </c>
      <c r="BD327" s="14">
        <v>0.49043587500881403</v>
      </c>
      <c r="BE327" s="14"/>
      <c r="BF327" s="14">
        <v>0.248062543150285</v>
      </c>
      <c r="BG327" s="14">
        <v>0.43968589199020103</v>
      </c>
      <c r="BH327" s="14">
        <v>0.555374434267906</v>
      </c>
      <c r="BI327" s="14"/>
      <c r="BJ327" s="14">
        <v>0.33363089522435802</v>
      </c>
      <c r="BK327" s="14">
        <v>0.372763777197128</v>
      </c>
      <c r="BL327" s="14">
        <v>0.41317883166768099</v>
      </c>
      <c r="BM327" s="14"/>
      <c r="BN327" s="14">
        <v>0.38753210239184899</v>
      </c>
      <c r="BO327" s="14">
        <v>0.31950811141972701</v>
      </c>
      <c r="BP327" s="14">
        <v>0.310842522365193</v>
      </c>
      <c r="BQ327" s="14">
        <v>0.29725472248017898</v>
      </c>
      <c r="BR327" s="14">
        <v>0.31396204135224898</v>
      </c>
      <c r="BS327" s="14">
        <v>0.38227466667952797</v>
      </c>
      <c r="BT327" s="14">
        <v>0.41356950239761497</v>
      </c>
      <c r="BU327" s="14">
        <v>0.35016061175016899</v>
      </c>
      <c r="BV327" s="14"/>
      <c r="BW327" s="14">
        <v>0.393858088012282</v>
      </c>
      <c r="BX327" s="14">
        <v>0.34060390144942998</v>
      </c>
      <c r="BY327" s="14"/>
      <c r="BZ327" s="14">
        <v>0.37624817709948599</v>
      </c>
      <c r="CA327" s="14">
        <v>0.34543021304423099</v>
      </c>
      <c r="CB327" s="14"/>
      <c r="CC327" s="14">
        <v>0.42576211879319797</v>
      </c>
      <c r="CD327" s="14">
        <v>0.29799060385749498</v>
      </c>
    </row>
    <row r="328" spans="2:82" x14ac:dyDescent="0.25">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row>
    <row r="329" spans="2:82" x14ac:dyDescent="0.25">
      <c r="B329" s="6" t="s">
        <v>273</v>
      </c>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row>
    <row r="330" spans="2:82" x14ac:dyDescent="0.25">
      <c r="B330" s="24" t="s">
        <v>107</v>
      </c>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row>
    <row r="331" spans="2:82" x14ac:dyDescent="0.25">
      <c r="B331" t="s">
        <v>265</v>
      </c>
      <c r="C331" s="14">
        <v>0.26257325043854102</v>
      </c>
      <c r="D331" s="14">
        <v>0.28236073986619598</v>
      </c>
      <c r="E331" s="14">
        <v>0.24271105780670399</v>
      </c>
      <c r="F331" s="14"/>
      <c r="G331" s="14">
        <v>0.28610835075969399</v>
      </c>
      <c r="H331" s="14">
        <v>0.24501123404307201</v>
      </c>
      <c r="I331" s="14">
        <v>0.25061214987735497</v>
      </c>
      <c r="J331" s="14"/>
      <c r="K331" s="14">
        <v>0.31089741822130101</v>
      </c>
      <c r="L331" s="14">
        <v>0.25666230670849799</v>
      </c>
      <c r="M331" s="14">
        <v>0.253112535530922</v>
      </c>
      <c r="N331" s="14">
        <v>0.20058230506716199</v>
      </c>
      <c r="O331" s="14"/>
      <c r="P331" s="14">
        <v>0.19986518566110301</v>
      </c>
      <c r="Q331" s="14">
        <v>0.249517964729598</v>
      </c>
      <c r="R331" s="14">
        <v>0.25423947396510999</v>
      </c>
      <c r="S331" s="14">
        <v>0.313404075595131</v>
      </c>
      <c r="T331" s="14">
        <v>0.24811110125922201</v>
      </c>
      <c r="U331" s="14"/>
      <c r="V331" s="14">
        <v>0.31441758611794102</v>
      </c>
      <c r="W331" s="14">
        <v>0.27238349268425299</v>
      </c>
      <c r="X331" s="14">
        <v>8.5061704032260599E-2</v>
      </c>
      <c r="Y331" s="14"/>
      <c r="Z331" s="14">
        <v>0.29821551429193099</v>
      </c>
      <c r="AA331" s="14">
        <v>0.23164826653682999</v>
      </c>
      <c r="AB331" s="14"/>
      <c r="AC331" s="14">
        <v>0.12185218589534801</v>
      </c>
      <c r="AD331" s="14">
        <v>0.205651845942705</v>
      </c>
      <c r="AE331" s="14">
        <v>0.31044758646595899</v>
      </c>
      <c r="AF331" s="14">
        <v>0.302746800282442</v>
      </c>
      <c r="AG331" s="14"/>
      <c r="AH331" s="14">
        <v>0.16848568444241099</v>
      </c>
      <c r="AI331" s="14">
        <v>0.237061416543105</v>
      </c>
      <c r="AJ331" s="14">
        <v>0.28258860720123602</v>
      </c>
      <c r="AK331" s="14">
        <v>0.37999752875449599</v>
      </c>
      <c r="AL331" s="14"/>
      <c r="AM331" s="14">
        <v>0.25787022628051598</v>
      </c>
      <c r="AN331" s="14">
        <v>0.31730061929806702</v>
      </c>
      <c r="AO331" s="14">
        <v>0.31926950663346698</v>
      </c>
      <c r="AP331" s="14">
        <v>0.296179205055074</v>
      </c>
      <c r="AQ331" s="14"/>
      <c r="AR331" s="14">
        <v>0.25717899871998301</v>
      </c>
      <c r="AS331" s="14">
        <v>0.31329038131981601</v>
      </c>
      <c r="AT331" s="14">
        <v>0.34176191546942303</v>
      </c>
      <c r="AU331" s="14">
        <v>0.29929951476429001</v>
      </c>
      <c r="AV331" s="14"/>
      <c r="AW331" s="14">
        <v>0.188533695901002</v>
      </c>
      <c r="AX331" s="14">
        <v>0.22797207102408201</v>
      </c>
      <c r="AY331" s="14">
        <v>0.30521882436006997</v>
      </c>
      <c r="AZ331" s="14">
        <v>0.52178160158797704</v>
      </c>
      <c r="BA331" s="14"/>
      <c r="BB331" s="14">
        <v>0.30656911285739402</v>
      </c>
      <c r="BC331" s="14">
        <v>0.25233752347052302</v>
      </c>
      <c r="BD331" s="14">
        <v>0.16669150899489199</v>
      </c>
      <c r="BE331" s="14"/>
      <c r="BF331" s="14">
        <v>0.37383872654792399</v>
      </c>
      <c r="BG331" s="14">
        <v>0.150257196095371</v>
      </c>
      <c r="BH331" s="14">
        <v>0.18216922337330499</v>
      </c>
      <c r="BI331" s="14"/>
      <c r="BJ331" s="14">
        <v>0.31135817139976402</v>
      </c>
      <c r="BK331" s="14">
        <v>0.22853331817722</v>
      </c>
      <c r="BL331" s="14">
        <v>0.27999271112794499</v>
      </c>
      <c r="BM331" s="14"/>
      <c r="BN331" s="14">
        <v>0.26014826908827798</v>
      </c>
      <c r="BO331" s="14">
        <v>0.28356568648700498</v>
      </c>
      <c r="BP331" s="14">
        <v>0.34477465006777203</v>
      </c>
      <c r="BQ331" s="14">
        <v>0.29522876159823203</v>
      </c>
      <c r="BR331" s="14">
        <v>0.26366379226626901</v>
      </c>
      <c r="BS331" s="14">
        <v>0.24617513583828801</v>
      </c>
      <c r="BT331" s="14">
        <v>0.30754807478470197</v>
      </c>
      <c r="BU331" s="14">
        <v>0.26510580721574201</v>
      </c>
      <c r="BV331" s="14"/>
      <c r="BW331" s="14">
        <v>0.29324365327873803</v>
      </c>
      <c r="BX331" s="14">
        <v>0.23761586859516901</v>
      </c>
      <c r="BY331" s="14"/>
      <c r="BZ331" s="14">
        <v>0.291220535488319</v>
      </c>
      <c r="CA331" s="14">
        <v>0.25490681801706599</v>
      </c>
      <c r="CB331" s="14"/>
      <c r="CC331" s="14">
        <v>0.242105777339303</v>
      </c>
      <c r="CD331" s="14">
        <v>0.31469229190494402</v>
      </c>
    </row>
    <row r="332" spans="2:82" x14ac:dyDescent="0.25">
      <c r="B332" t="s">
        <v>266</v>
      </c>
      <c r="C332" s="14">
        <v>0.54650856765043498</v>
      </c>
      <c r="D332" s="14">
        <v>0.51368408999195403</v>
      </c>
      <c r="E332" s="14">
        <v>0.57955643572405402</v>
      </c>
      <c r="F332" s="14"/>
      <c r="G332" s="14">
        <v>0.51717024012559698</v>
      </c>
      <c r="H332" s="14">
        <v>0.57238323496647703</v>
      </c>
      <c r="I332" s="14">
        <v>0.55344454721854697</v>
      </c>
      <c r="J332" s="14"/>
      <c r="K332" s="14">
        <v>0.510484176497225</v>
      </c>
      <c r="L332" s="14">
        <v>0.56507227738851995</v>
      </c>
      <c r="M332" s="14">
        <v>0.54341118734671201</v>
      </c>
      <c r="N332" s="14">
        <v>0.58689128714863203</v>
      </c>
      <c r="O332" s="14"/>
      <c r="P332" s="14">
        <v>0.61126467985287303</v>
      </c>
      <c r="Q332" s="14">
        <v>0.56024645387166305</v>
      </c>
      <c r="R332" s="14">
        <v>0.54139927510422403</v>
      </c>
      <c r="S332" s="14">
        <v>0.499322410619292</v>
      </c>
      <c r="T332" s="14">
        <v>0.57038081335386603</v>
      </c>
      <c r="U332" s="14"/>
      <c r="V332" s="14">
        <v>0.49433972516184799</v>
      </c>
      <c r="W332" s="14">
        <v>0.55065248145799295</v>
      </c>
      <c r="X332" s="14">
        <v>0.70985408221647495</v>
      </c>
      <c r="Y332" s="14"/>
      <c r="Z332" s="14">
        <v>0.51022148146910895</v>
      </c>
      <c r="AA332" s="14">
        <v>0.577993031168616</v>
      </c>
      <c r="AB332" s="14"/>
      <c r="AC332" s="14">
        <v>0.66396630717349303</v>
      </c>
      <c r="AD332" s="14">
        <v>0.56489731088125295</v>
      </c>
      <c r="AE332" s="14">
        <v>0.51240851025112999</v>
      </c>
      <c r="AF332" s="14">
        <v>0.528436532328043</v>
      </c>
      <c r="AG332" s="14"/>
      <c r="AH332" s="14">
        <v>0.63615222056651399</v>
      </c>
      <c r="AI332" s="14">
        <v>0.55574707040684701</v>
      </c>
      <c r="AJ332" s="14">
        <v>0.53650302899853897</v>
      </c>
      <c r="AK332" s="14">
        <v>0.46688071286282101</v>
      </c>
      <c r="AL332" s="14"/>
      <c r="AM332" s="14">
        <v>0.50222971072614397</v>
      </c>
      <c r="AN332" s="14">
        <v>0.50047574702014597</v>
      </c>
      <c r="AO332" s="14">
        <v>0.53660883394672798</v>
      </c>
      <c r="AP332" s="14">
        <v>0.50725590188213099</v>
      </c>
      <c r="AQ332" s="14"/>
      <c r="AR332" s="14">
        <v>0.53705258816039003</v>
      </c>
      <c r="AS332" s="14">
        <v>0.50863867570821597</v>
      </c>
      <c r="AT332" s="14">
        <v>0.480847527462542</v>
      </c>
      <c r="AU332" s="14">
        <v>0.48697125626600202</v>
      </c>
      <c r="AV332" s="14"/>
      <c r="AW332" s="14">
        <v>0.56997085510566703</v>
      </c>
      <c r="AX332" s="14">
        <v>0.57902172009805897</v>
      </c>
      <c r="AY332" s="14">
        <v>0.52246578127966403</v>
      </c>
      <c r="AZ332" s="14">
        <v>0.37801447761777501</v>
      </c>
      <c r="BA332" s="14"/>
      <c r="BB332" s="14">
        <v>0.504623382931083</v>
      </c>
      <c r="BC332" s="14">
        <v>0.55945173151682803</v>
      </c>
      <c r="BD332" s="14">
        <v>0.58402864567270796</v>
      </c>
      <c r="BE332" s="14"/>
      <c r="BF332" s="14">
        <v>0.49876887475506398</v>
      </c>
      <c r="BG332" s="14">
        <v>0.61959771879388703</v>
      </c>
      <c r="BH332" s="14">
        <v>0.50416572970163598</v>
      </c>
      <c r="BI332" s="14"/>
      <c r="BJ332" s="14">
        <v>0.51659868288610999</v>
      </c>
      <c r="BK332" s="14">
        <v>0.57407593425004499</v>
      </c>
      <c r="BL332" s="14">
        <v>0.45515428044488698</v>
      </c>
      <c r="BM332" s="14"/>
      <c r="BN332" s="14">
        <v>0.52550624644433797</v>
      </c>
      <c r="BO332" s="14">
        <v>0.53298003596608401</v>
      </c>
      <c r="BP332" s="14">
        <v>0.48771320244092797</v>
      </c>
      <c r="BQ332" s="14">
        <v>0.59333271002120902</v>
      </c>
      <c r="BR332" s="14">
        <v>0.53293714377609702</v>
      </c>
      <c r="BS332" s="14">
        <v>0.57516488837434998</v>
      </c>
      <c r="BT332" s="14">
        <v>0.46937993809924999</v>
      </c>
      <c r="BU332" s="14">
        <v>0.54232722568719405</v>
      </c>
      <c r="BV332" s="14"/>
      <c r="BW332" s="14">
        <v>0.52310951201824596</v>
      </c>
      <c r="BX332" s="14">
        <v>0.56554904681301799</v>
      </c>
      <c r="BY332" s="14"/>
      <c r="BZ332" s="14">
        <v>0.53061510604186202</v>
      </c>
      <c r="CA332" s="14">
        <v>0.52522692901771495</v>
      </c>
      <c r="CB332" s="14"/>
      <c r="CC332" s="14">
        <v>0.52280651394847799</v>
      </c>
      <c r="CD332" s="14">
        <v>0.53465871275273802</v>
      </c>
    </row>
    <row r="333" spans="2:82" x14ac:dyDescent="0.25">
      <c r="B333" t="s">
        <v>267</v>
      </c>
      <c r="C333" s="14">
        <v>0.190918181911025</v>
      </c>
      <c r="D333" s="14">
        <v>0.20395517014185</v>
      </c>
      <c r="E333" s="14">
        <v>0.17773250646924199</v>
      </c>
      <c r="F333" s="14"/>
      <c r="G333" s="14">
        <v>0.19672140911470901</v>
      </c>
      <c r="H333" s="14">
        <v>0.18260553099045099</v>
      </c>
      <c r="I333" s="14">
        <v>0.19594330290409701</v>
      </c>
      <c r="J333" s="14"/>
      <c r="K333" s="14">
        <v>0.17861840528147399</v>
      </c>
      <c r="L333" s="14">
        <v>0.17826541590298101</v>
      </c>
      <c r="M333" s="14">
        <v>0.20347627712236599</v>
      </c>
      <c r="N333" s="14">
        <v>0.21252640778420501</v>
      </c>
      <c r="O333" s="14"/>
      <c r="P333" s="14">
        <v>0.18887013448602299</v>
      </c>
      <c r="Q333" s="14">
        <v>0.190235581398738</v>
      </c>
      <c r="R333" s="14">
        <v>0.20436125093066601</v>
      </c>
      <c r="S333" s="14">
        <v>0.18727351378557699</v>
      </c>
      <c r="T333" s="14">
        <v>0.18150808538691299</v>
      </c>
      <c r="U333" s="14"/>
      <c r="V333" s="14">
        <v>0.191242688720211</v>
      </c>
      <c r="W333" s="14">
        <v>0.176964025857754</v>
      </c>
      <c r="X333" s="14">
        <v>0.20508421375126401</v>
      </c>
      <c r="Y333" s="14"/>
      <c r="Z333" s="14">
        <v>0.19156300423896</v>
      </c>
      <c r="AA333" s="14">
        <v>0.19035870229455401</v>
      </c>
      <c r="AB333" s="14"/>
      <c r="AC333" s="14">
        <v>0.214181506931159</v>
      </c>
      <c r="AD333" s="14">
        <v>0.229450843176042</v>
      </c>
      <c r="AE333" s="14">
        <v>0.17714390328291099</v>
      </c>
      <c r="AF333" s="14">
        <v>0.16881666738951501</v>
      </c>
      <c r="AG333" s="14"/>
      <c r="AH333" s="14">
        <v>0.19536209499107601</v>
      </c>
      <c r="AI333" s="14">
        <v>0.20719151305004799</v>
      </c>
      <c r="AJ333" s="14">
        <v>0.18090836380022501</v>
      </c>
      <c r="AK333" s="14">
        <v>0.15312175838268299</v>
      </c>
      <c r="AL333" s="14"/>
      <c r="AM333" s="14">
        <v>0.23990006299333899</v>
      </c>
      <c r="AN333" s="14">
        <v>0.18222363368178701</v>
      </c>
      <c r="AO333" s="14">
        <v>0.14412165941980501</v>
      </c>
      <c r="AP333" s="14">
        <v>0.19656489306279401</v>
      </c>
      <c r="AQ333" s="14"/>
      <c r="AR333" s="14">
        <v>0.20576841311962701</v>
      </c>
      <c r="AS333" s="14">
        <v>0.17807094297196699</v>
      </c>
      <c r="AT333" s="14">
        <v>0.177390557068035</v>
      </c>
      <c r="AU333" s="14">
        <v>0.213729228969708</v>
      </c>
      <c r="AV333" s="14"/>
      <c r="AW333" s="14">
        <v>0.241495448993331</v>
      </c>
      <c r="AX333" s="14">
        <v>0.19300620887785999</v>
      </c>
      <c r="AY333" s="14">
        <v>0.17231539436026599</v>
      </c>
      <c r="AZ333" s="14">
        <v>0.100203920794247</v>
      </c>
      <c r="BA333" s="14"/>
      <c r="BB333" s="14">
        <v>0.18880750421152401</v>
      </c>
      <c r="BC333" s="14">
        <v>0.18821074501264901</v>
      </c>
      <c r="BD333" s="14">
        <v>0.249279845332401</v>
      </c>
      <c r="BE333" s="14"/>
      <c r="BF333" s="14">
        <v>0.12739239869701299</v>
      </c>
      <c r="BG333" s="14">
        <v>0.230145085110742</v>
      </c>
      <c r="BH333" s="14">
        <v>0.31366504692505898</v>
      </c>
      <c r="BI333" s="14"/>
      <c r="BJ333" s="14">
        <v>0.17204314571412599</v>
      </c>
      <c r="BK333" s="14">
        <v>0.197390747572735</v>
      </c>
      <c r="BL333" s="14">
        <v>0.26485300842716802</v>
      </c>
      <c r="BM333" s="14"/>
      <c r="BN333" s="14">
        <v>0.21434548446738499</v>
      </c>
      <c r="BO333" s="14">
        <v>0.18345427754691199</v>
      </c>
      <c r="BP333" s="14">
        <v>0.1675121474913</v>
      </c>
      <c r="BQ333" s="14">
        <v>0.111438528380559</v>
      </c>
      <c r="BR333" s="14">
        <v>0.20339906395763399</v>
      </c>
      <c r="BS333" s="14">
        <v>0.17865997578736201</v>
      </c>
      <c r="BT333" s="14">
        <v>0.223071987116048</v>
      </c>
      <c r="BU333" s="14">
        <v>0.192566967097064</v>
      </c>
      <c r="BV333" s="14"/>
      <c r="BW333" s="14">
        <v>0.18364683470301599</v>
      </c>
      <c r="BX333" s="14">
        <v>0.19683508459181301</v>
      </c>
      <c r="BY333" s="14"/>
      <c r="BZ333" s="14">
        <v>0.17816435846981801</v>
      </c>
      <c r="CA333" s="14">
        <v>0.219866252965219</v>
      </c>
      <c r="CB333" s="14"/>
      <c r="CC333" s="14">
        <v>0.23508770871221901</v>
      </c>
      <c r="CD333" s="14">
        <v>0.15064899534231899</v>
      </c>
    </row>
    <row r="334" spans="2:82" x14ac:dyDescent="0.25">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row>
    <row r="335" spans="2:82" x14ac:dyDescent="0.25">
      <c r="B335" s="6" t="s">
        <v>274</v>
      </c>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row>
    <row r="336" spans="2:82" x14ac:dyDescent="0.25">
      <c r="B336" s="24" t="s">
        <v>107</v>
      </c>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row>
    <row r="337" spans="2:82" x14ac:dyDescent="0.25">
      <c r="B337" t="s">
        <v>265</v>
      </c>
      <c r="C337" s="14">
        <v>0.25546649435593</v>
      </c>
      <c r="D337" s="14">
        <v>0.291937624562363</v>
      </c>
      <c r="E337" s="14">
        <v>0.219250589908766</v>
      </c>
      <c r="F337" s="14"/>
      <c r="G337" s="14">
        <v>0.28822150065712199</v>
      </c>
      <c r="H337" s="14">
        <v>0.22532017432271501</v>
      </c>
      <c r="I337" s="14">
        <v>0.25024260010430699</v>
      </c>
      <c r="J337" s="14"/>
      <c r="K337" s="14">
        <v>0.31499456952910299</v>
      </c>
      <c r="L337" s="14">
        <v>0.230908021050997</v>
      </c>
      <c r="M337" s="14">
        <v>0.29748990076089699</v>
      </c>
      <c r="N337" s="14">
        <v>0.15982460578695801</v>
      </c>
      <c r="O337" s="14"/>
      <c r="P337" s="14">
        <v>0.23866788143409901</v>
      </c>
      <c r="Q337" s="14">
        <v>0.23230867935444299</v>
      </c>
      <c r="R337" s="14">
        <v>0.27837818811953802</v>
      </c>
      <c r="S337" s="14">
        <v>0.27355561356761399</v>
      </c>
      <c r="T337" s="14">
        <v>0.228172292135536</v>
      </c>
      <c r="U337" s="14"/>
      <c r="V337" s="14">
        <v>0.313239208850492</v>
      </c>
      <c r="W337" s="14">
        <v>0.25146825376325399</v>
      </c>
      <c r="X337" s="14">
        <v>7.3930750337497103E-2</v>
      </c>
      <c r="Y337" s="14"/>
      <c r="Z337" s="14">
        <v>0.284430335110819</v>
      </c>
      <c r="AA337" s="14">
        <v>0.23033603932195601</v>
      </c>
      <c r="AB337" s="14"/>
      <c r="AC337" s="14">
        <v>9.8446867825387196E-2</v>
      </c>
      <c r="AD337" s="14">
        <v>0.17155796310794399</v>
      </c>
      <c r="AE337" s="14">
        <v>0.27872778136978898</v>
      </c>
      <c r="AF337" s="14">
        <v>0.34229763574472</v>
      </c>
      <c r="AG337" s="14"/>
      <c r="AH337" s="14">
        <v>0.122520721814983</v>
      </c>
      <c r="AI337" s="14">
        <v>0.201715053123454</v>
      </c>
      <c r="AJ337" s="14">
        <v>0.30654343387636601</v>
      </c>
      <c r="AK337" s="14">
        <v>0.43491970412701603</v>
      </c>
      <c r="AL337" s="14"/>
      <c r="AM337" s="14">
        <v>0.22840592014394601</v>
      </c>
      <c r="AN337" s="14">
        <v>0.27774146517296</v>
      </c>
      <c r="AO337" s="14">
        <v>0.33078605585913201</v>
      </c>
      <c r="AP337" s="14">
        <v>0.30299832527780002</v>
      </c>
      <c r="AQ337" s="14"/>
      <c r="AR337" s="14">
        <v>0.20674955229364</v>
      </c>
      <c r="AS337" s="14">
        <v>0.30795424526005499</v>
      </c>
      <c r="AT337" s="14">
        <v>0.440360877644213</v>
      </c>
      <c r="AU337" s="14">
        <v>0.30017068619930698</v>
      </c>
      <c r="AV337" s="14"/>
      <c r="AW337" s="14">
        <v>0.11429411041264401</v>
      </c>
      <c r="AX337" s="14">
        <v>0.20807519832838101</v>
      </c>
      <c r="AY337" s="14">
        <v>0.35358461449488299</v>
      </c>
      <c r="AZ337" s="14">
        <v>0.51073707909604105</v>
      </c>
      <c r="BA337" s="14"/>
      <c r="BB337" s="14">
        <v>0.30021719122524398</v>
      </c>
      <c r="BC337" s="14">
        <v>0.34959146364881599</v>
      </c>
      <c r="BD337" s="14">
        <v>0.21159751754045</v>
      </c>
      <c r="BE337" s="14"/>
      <c r="BF337" s="14">
        <v>0.39099475636640402</v>
      </c>
      <c r="BG337" s="14">
        <v>0.117060503027145</v>
      </c>
      <c r="BH337" s="14">
        <v>0.14234694721301999</v>
      </c>
      <c r="BI337" s="14"/>
      <c r="BJ337" s="14">
        <v>0.294468144264174</v>
      </c>
      <c r="BK337" s="14">
        <v>0.252594051983145</v>
      </c>
      <c r="BL337" s="14">
        <v>0.25101802923326499</v>
      </c>
      <c r="BM337" s="14"/>
      <c r="BN337" s="14">
        <v>0.21813779377957501</v>
      </c>
      <c r="BO337" s="14">
        <v>0.29494970404691601</v>
      </c>
      <c r="BP337" s="14">
        <v>0.26578664023408499</v>
      </c>
      <c r="BQ337" s="14">
        <v>0.33067147359598098</v>
      </c>
      <c r="BR337" s="14">
        <v>0.22978854136024801</v>
      </c>
      <c r="BS337" s="14">
        <v>0.27128541708170201</v>
      </c>
      <c r="BT337" s="14">
        <v>0.31372476224190698</v>
      </c>
      <c r="BU337" s="14">
        <v>0.26373271774569701</v>
      </c>
      <c r="BV337" s="14"/>
      <c r="BW337" s="14">
        <v>0.263264939199506</v>
      </c>
      <c r="BX337" s="14">
        <v>0.24912067729054399</v>
      </c>
      <c r="BY337" s="14"/>
      <c r="BZ337" s="14">
        <v>0.27366458671004301</v>
      </c>
      <c r="CA337" s="14">
        <v>0.25977315957430502</v>
      </c>
      <c r="CB337" s="14"/>
      <c r="CC337" s="14">
        <v>0.220535496703712</v>
      </c>
      <c r="CD337" s="14">
        <v>0.319613170150642</v>
      </c>
    </row>
    <row r="338" spans="2:82" x14ac:dyDescent="0.25">
      <c r="B338" t="s">
        <v>266</v>
      </c>
      <c r="C338" s="14">
        <v>0.44415657021827798</v>
      </c>
      <c r="D338" s="14">
        <v>0.40441507517591302</v>
      </c>
      <c r="E338" s="14">
        <v>0.48368217138450398</v>
      </c>
      <c r="F338" s="14"/>
      <c r="G338" s="14">
        <v>0.393706382529942</v>
      </c>
      <c r="H338" s="14">
        <v>0.47549711332761002</v>
      </c>
      <c r="I338" s="14">
        <v>0.48242363348773398</v>
      </c>
      <c r="J338" s="14"/>
      <c r="K338" s="14">
        <v>0.43709045520144202</v>
      </c>
      <c r="L338" s="14">
        <v>0.43852686750770198</v>
      </c>
      <c r="M338" s="14">
        <v>0.41718555137899899</v>
      </c>
      <c r="N338" s="14">
        <v>0.485030775744558</v>
      </c>
      <c r="O338" s="14"/>
      <c r="P338" s="14">
        <v>0.45110609953639103</v>
      </c>
      <c r="Q338" s="14">
        <v>0.429136411579223</v>
      </c>
      <c r="R338" s="14">
        <v>0.40442162109580698</v>
      </c>
      <c r="S338" s="14">
        <v>0.45619998428924202</v>
      </c>
      <c r="T338" s="14">
        <v>0.48502015318631903</v>
      </c>
      <c r="U338" s="14"/>
      <c r="V338" s="14">
        <v>0.405882152215093</v>
      </c>
      <c r="W338" s="14">
        <v>0.47442513489072802</v>
      </c>
      <c r="X338" s="14">
        <v>0.53431816173840396</v>
      </c>
      <c r="Y338" s="14"/>
      <c r="Z338" s="14">
        <v>0.410721962698747</v>
      </c>
      <c r="AA338" s="14">
        <v>0.47316608273281902</v>
      </c>
      <c r="AB338" s="14"/>
      <c r="AC338" s="14">
        <v>0.466204422475749</v>
      </c>
      <c r="AD338" s="14">
        <v>0.453817357962646</v>
      </c>
      <c r="AE338" s="14">
        <v>0.44623954369262298</v>
      </c>
      <c r="AF338" s="14">
        <v>0.41761959832020101</v>
      </c>
      <c r="AG338" s="14"/>
      <c r="AH338" s="14">
        <v>0.485649220622561</v>
      </c>
      <c r="AI338" s="14">
        <v>0.460238347696874</v>
      </c>
      <c r="AJ338" s="14">
        <v>0.43091700989631698</v>
      </c>
      <c r="AK338" s="14">
        <v>0.37733083836595399</v>
      </c>
      <c r="AL338" s="14"/>
      <c r="AM338" s="14">
        <v>0.46567502902303298</v>
      </c>
      <c r="AN338" s="14">
        <v>0.41868851244504601</v>
      </c>
      <c r="AO338" s="14">
        <v>0.390986365657574</v>
      </c>
      <c r="AP338" s="14">
        <v>0.41984957038084902</v>
      </c>
      <c r="AQ338" s="14"/>
      <c r="AR338" s="14">
        <v>0.44578420039307898</v>
      </c>
      <c r="AS338" s="14">
        <v>0.41251784763820498</v>
      </c>
      <c r="AT338" s="14">
        <v>0.38891084687262301</v>
      </c>
      <c r="AU338" s="14">
        <v>0.42266844074872001</v>
      </c>
      <c r="AV338" s="14"/>
      <c r="AW338" s="14">
        <v>0.42696409092131199</v>
      </c>
      <c r="AX338" s="14">
        <v>0.45533801324943002</v>
      </c>
      <c r="AY338" s="14">
        <v>0.45214338503745199</v>
      </c>
      <c r="AZ338" s="14">
        <v>0.37984704787978801</v>
      </c>
      <c r="BA338" s="14"/>
      <c r="BB338" s="14">
        <v>0.484659202623206</v>
      </c>
      <c r="BC338" s="14">
        <v>0.50575830112902098</v>
      </c>
      <c r="BD338" s="14">
        <v>0.32589537200265001</v>
      </c>
      <c r="BE338" s="14"/>
      <c r="BF338" s="14">
        <v>0.41095320374758099</v>
      </c>
      <c r="BG338" s="14">
        <v>0.54290077087251098</v>
      </c>
      <c r="BH338" s="14">
        <v>0.37628352885879102</v>
      </c>
      <c r="BI338" s="14"/>
      <c r="BJ338" s="14">
        <v>0.40897103995273199</v>
      </c>
      <c r="BK338" s="14">
        <v>0.47761909738915498</v>
      </c>
      <c r="BL338" s="14">
        <v>0.41996181480707201</v>
      </c>
      <c r="BM338" s="14"/>
      <c r="BN338" s="14">
        <v>0.44352997696254098</v>
      </c>
      <c r="BO338" s="14">
        <v>0.388543953158827</v>
      </c>
      <c r="BP338" s="14">
        <v>0.42252131768034901</v>
      </c>
      <c r="BQ338" s="14">
        <v>0.37357448432207002</v>
      </c>
      <c r="BR338" s="14">
        <v>0.48591392064765399</v>
      </c>
      <c r="BS338" s="14">
        <v>0.449283213542919</v>
      </c>
      <c r="BT338" s="14">
        <v>0.45184783975067899</v>
      </c>
      <c r="BU338" s="14">
        <v>0.441874687742145</v>
      </c>
      <c r="BV338" s="14"/>
      <c r="BW338" s="14">
        <v>0.41684746042843901</v>
      </c>
      <c r="BX338" s="14">
        <v>0.46637877200606398</v>
      </c>
      <c r="BY338" s="14"/>
      <c r="BZ338" s="14">
        <v>0.43023916989476202</v>
      </c>
      <c r="CA338" s="14">
        <v>0.43249179531408599</v>
      </c>
      <c r="CB338" s="14"/>
      <c r="CC338" s="14">
        <v>0.38899133413060999</v>
      </c>
      <c r="CD338" s="14">
        <v>0.47646866299340801</v>
      </c>
    </row>
    <row r="339" spans="2:82" x14ac:dyDescent="0.25">
      <c r="B339" t="s">
        <v>267</v>
      </c>
      <c r="C339" s="14">
        <v>0.30037693542579202</v>
      </c>
      <c r="D339" s="14">
        <v>0.30364730026172398</v>
      </c>
      <c r="E339" s="14">
        <v>0.29706723870673002</v>
      </c>
      <c r="F339" s="14"/>
      <c r="G339" s="14">
        <v>0.31807211681293601</v>
      </c>
      <c r="H339" s="14">
        <v>0.29918271234967497</v>
      </c>
      <c r="I339" s="14">
        <v>0.26733376640795897</v>
      </c>
      <c r="J339" s="14"/>
      <c r="K339" s="14">
        <v>0.247914975269455</v>
      </c>
      <c r="L339" s="14">
        <v>0.33056511144130102</v>
      </c>
      <c r="M339" s="14">
        <v>0.28532454786010297</v>
      </c>
      <c r="N339" s="14">
        <v>0.355144618468483</v>
      </c>
      <c r="O339" s="14"/>
      <c r="P339" s="14">
        <v>0.31022601902951003</v>
      </c>
      <c r="Q339" s="14">
        <v>0.33855490906633401</v>
      </c>
      <c r="R339" s="14">
        <v>0.317200190784655</v>
      </c>
      <c r="S339" s="14">
        <v>0.27024440214314299</v>
      </c>
      <c r="T339" s="14">
        <v>0.286807554678145</v>
      </c>
      <c r="U339" s="14"/>
      <c r="V339" s="14">
        <v>0.280878638934415</v>
      </c>
      <c r="W339" s="14">
        <v>0.27410661134601799</v>
      </c>
      <c r="X339" s="14">
        <v>0.39175108792409902</v>
      </c>
      <c r="Y339" s="14"/>
      <c r="Z339" s="14">
        <v>0.304847702190434</v>
      </c>
      <c r="AA339" s="14">
        <v>0.29649787794522398</v>
      </c>
      <c r="AB339" s="14"/>
      <c r="AC339" s="14">
        <v>0.43534870969886402</v>
      </c>
      <c r="AD339" s="14">
        <v>0.37462467892941098</v>
      </c>
      <c r="AE339" s="14">
        <v>0.27503267493758898</v>
      </c>
      <c r="AF339" s="14">
        <v>0.24008276593507899</v>
      </c>
      <c r="AG339" s="14"/>
      <c r="AH339" s="14">
        <v>0.39183005756245698</v>
      </c>
      <c r="AI339" s="14">
        <v>0.338046599179672</v>
      </c>
      <c r="AJ339" s="14">
        <v>0.26253955622731701</v>
      </c>
      <c r="AK339" s="14">
        <v>0.18774945750703001</v>
      </c>
      <c r="AL339" s="14"/>
      <c r="AM339" s="14">
        <v>0.30591905083302101</v>
      </c>
      <c r="AN339" s="14">
        <v>0.30357002238199399</v>
      </c>
      <c r="AO339" s="14">
        <v>0.27822757848329399</v>
      </c>
      <c r="AP339" s="14">
        <v>0.27715210434135101</v>
      </c>
      <c r="AQ339" s="14"/>
      <c r="AR339" s="14">
        <v>0.34746624731328102</v>
      </c>
      <c r="AS339" s="14">
        <v>0.27952790710174102</v>
      </c>
      <c r="AT339" s="14">
        <v>0.17072827548316299</v>
      </c>
      <c r="AU339" s="14">
        <v>0.27716087305197301</v>
      </c>
      <c r="AV339" s="14"/>
      <c r="AW339" s="14">
        <v>0.45874179866604398</v>
      </c>
      <c r="AX339" s="14">
        <v>0.33658678842218898</v>
      </c>
      <c r="AY339" s="14">
        <v>0.19427200046766599</v>
      </c>
      <c r="AZ339" s="14">
        <v>0.109415873024171</v>
      </c>
      <c r="BA339" s="14"/>
      <c r="BB339" s="14">
        <v>0.21512360615154999</v>
      </c>
      <c r="BC339" s="14">
        <v>0.144650235222163</v>
      </c>
      <c r="BD339" s="14">
        <v>0.46250711045690102</v>
      </c>
      <c r="BE339" s="14"/>
      <c r="BF339" s="14">
        <v>0.198052039886016</v>
      </c>
      <c r="BG339" s="14">
        <v>0.34003872610034402</v>
      </c>
      <c r="BH339" s="14">
        <v>0.48136952392818999</v>
      </c>
      <c r="BI339" s="14"/>
      <c r="BJ339" s="14">
        <v>0.29656081578309401</v>
      </c>
      <c r="BK339" s="14">
        <v>0.26978685062770102</v>
      </c>
      <c r="BL339" s="14">
        <v>0.329020155959663</v>
      </c>
      <c r="BM339" s="14"/>
      <c r="BN339" s="14">
        <v>0.33833222925788398</v>
      </c>
      <c r="BO339" s="14">
        <v>0.31650634279425699</v>
      </c>
      <c r="BP339" s="14">
        <v>0.311692042085566</v>
      </c>
      <c r="BQ339" s="14">
        <v>0.295754042081949</v>
      </c>
      <c r="BR339" s="14">
        <v>0.284297537992098</v>
      </c>
      <c r="BS339" s="14">
        <v>0.27943136937537799</v>
      </c>
      <c r="BT339" s="14">
        <v>0.234427398007414</v>
      </c>
      <c r="BU339" s="14">
        <v>0.29439259451215799</v>
      </c>
      <c r="BV339" s="14"/>
      <c r="BW339" s="14">
        <v>0.31988760037205399</v>
      </c>
      <c r="BX339" s="14">
        <v>0.28450055070339197</v>
      </c>
      <c r="BY339" s="14"/>
      <c r="BZ339" s="14">
        <v>0.29609624339519502</v>
      </c>
      <c r="CA339" s="14">
        <v>0.30773504511160799</v>
      </c>
      <c r="CB339" s="14"/>
      <c r="CC339" s="14">
        <v>0.39047316916567798</v>
      </c>
      <c r="CD339" s="14">
        <v>0.20391816685594999</v>
      </c>
    </row>
    <row r="340" spans="2:82" x14ac:dyDescent="0.25">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row>
    <row r="341" spans="2:82" x14ac:dyDescent="0.25">
      <c r="B341" s="6" t="s">
        <v>275</v>
      </c>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row>
    <row r="342" spans="2:82" x14ac:dyDescent="0.25">
      <c r="B342" s="24" t="s">
        <v>107</v>
      </c>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row>
    <row r="343" spans="2:82" x14ac:dyDescent="0.25">
      <c r="B343" t="s">
        <v>265</v>
      </c>
      <c r="C343" s="14">
        <v>0.12879966753948199</v>
      </c>
      <c r="D343" s="14">
        <v>0.146361133746929</v>
      </c>
      <c r="E343" s="14">
        <v>0.11069042546199601</v>
      </c>
      <c r="F343" s="14"/>
      <c r="G343" s="14">
        <v>0.15149430068991601</v>
      </c>
      <c r="H343" s="14">
        <v>0.11895949940865699</v>
      </c>
      <c r="I343" s="14">
        <v>0.10305860133771599</v>
      </c>
      <c r="J343" s="14"/>
      <c r="K343" s="14">
        <v>0.121582794224672</v>
      </c>
      <c r="L343" s="14">
        <v>0.163314658283261</v>
      </c>
      <c r="M343" s="14">
        <v>0.10642548843432199</v>
      </c>
      <c r="N343" s="14">
        <v>0.10458505973754099</v>
      </c>
      <c r="O343" s="14"/>
      <c r="P343" s="14">
        <v>0.16024196551825101</v>
      </c>
      <c r="Q343" s="14">
        <v>0.125823231556072</v>
      </c>
      <c r="R343" s="14">
        <v>0.12182156727383001</v>
      </c>
      <c r="S343" s="14">
        <v>0.12763451235713899</v>
      </c>
      <c r="T343" s="14">
        <v>0.117115426514747</v>
      </c>
      <c r="U343" s="14"/>
      <c r="V343" s="14">
        <v>0.14284254063811599</v>
      </c>
      <c r="W343" s="14">
        <v>9.5034375375885105E-2</v>
      </c>
      <c r="X343" s="14">
        <v>0.120418807367544</v>
      </c>
      <c r="Y343" s="14"/>
      <c r="Z343" s="14">
        <v>0.14553285742157801</v>
      </c>
      <c r="AA343" s="14">
        <v>0.114281127699907</v>
      </c>
      <c r="AB343" s="14"/>
      <c r="AC343" s="14">
        <v>0.14811059281091901</v>
      </c>
      <c r="AD343" s="14">
        <v>0.13879848429224101</v>
      </c>
      <c r="AE343" s="14">
        <v>0.12525310748156401</v>
      </c>
      <c r="AF343" s="14">
        <v>0.119868472506181</v>
      </c>
      <c r="AG343" s="14"/>
      <c r="AH343" s="14">
        <v>7.5334745316312804E-2</v>
      </c>
      <c r="AI343" s="14">
        <v>0.133602595516812</v>
      </c>
      <c r="AJ343" s="14">
        <v>0.13160205025313201</v>
      </c>
      <c r="AK343" s="14">
        <v>0.14233864996295201</v>
      </c>
      <c r="AL343" s="14"/>
      <c r="AM343" s="14">
        <v>9.8343239334240606E-2</v>
      </c>
      <c r="AN343" s="14">
        <v>0.116389196103835</v>
      </c>
      <c r="AO343" s="14">
        <v>0.13763990583431901</v>
      </c>
      <c r="AP343" s="14">
        <v>0.15654087952851301</v>
      </c>
      <c r="AQ343" s="14"/>
      <c r="AR343" s="14">
        <v>0.138685224416051</v>
      </c>
      <c r="AS343" s="14">
        <v>0.145502928100159</v>
      </c>
      <c r="AT343" s="14">
        <v>0.14063865830715699</v>
      </c>
      <c r="AU343" s="14">
        <v>0.12176766129208</v>
      </c>
      <c r="AV343" s="14"/>
      <c r="AW343" s="14">
        <v>0.14432524610724501</v>
      </c>
      <c r="AX343" s="14">
        <v>0.13037433663213499</v>
      </c>
      <c r="AY343" s="14">
        <v>0.1249143112272</v>
      </c>
      <c r="AZ343" s="14">
        <v>8.2714270330328396E-2</v>
      </c>
      <c r="BA343" s="14"/>
      <c r="BB343" s="14">
        <v>0.116385513756613</v>
      </c>
      <c r="BC343" s="14">
        <v>9.12566034471506E-2</v>
      </c>
      <c r="BD343" s="14">
        <v>0.139530322997647</v>
      </c>
      <c r="BE343" s="14"/>
      <c r="BF343" s="14">
        <v>0.11380161257451001</v>
      </c>
      <c r="BG343" s="14">
        <v>0.11942922086970401</v>
      </c>
      <c r="BH343" s="14">
        <v>0.18993451162119299</v>
      </c>
      <c r="BI343" s="14"/>
      <c r="BJ343" s="14">
        <v>0.153322734293806</v>
      </c>
      <c r="BK343" s="14">
        <v>0.11062154483801299</v>
      </c>
      <c r="BL343" s="14">
        <v>9.3556099909313101E-2</v>
      </c>
      <c r="BM343" s="14"/>
      <c r="BN343" s="14">
        <v>6.68692395036731E-2</v>
      </c>
      <c r="BO343" s="14">
        <v>0.140409780599275</v>
      </c>
      <c r="BP343" s="14">
        <v>0.19073465500145201</v>
      </c>
      <c r="BQ343" s="14">
        <v>0.23464619585183</v>
      </c>
      <c r="BR343" s="14">
        <v>0.13185226990035201</v>
      </c>
      <c r="BS343" s="14">
        <v>9.4934292995703801E-2</v>
      </c>
      <c r="BT343" s="14">
        <v>0.12556982160958099</v>
      </c>
      <c r="BU343" s="14">
        <v>0.21303405778912099</v>
      </c>
      <c r="BV343" s="14"/>
      <c r="BW343" s="14">
        <v>0.143236147827115</v>
      </c>
      <c r="BX343" s="14">
        <v>0.117052291644552</v>
      </c>
      <c r="BY343" s="14"/>
      <c r="BZ343" s="14">
        <v>0.13448635718520999</v>
      </c>
      <c r="CA343" s="14">
        <v>0.12830968329071801</v>
      </c>
      <c r="CB343" s="14"/>
      <c r="CC343" s="14">
        <v>0.15387605815628899</v>
      </c>
      <c r="CD343" s="14">
        <v>0.108611069132159</v>
      </c>
    </row>
    <row r="344" spans="2:82" x14ac:dyDescent="0.25">
      <c r="B344" t="s">
        <v>266</v>
      </c>
      <c r="C344" s="14">
        <v>0.38198918081522198</v>
      </c>
      <c r="D344" s="14">
        <v>0.33181017044005601</v>
      </c>
      <c r="E344" s="14">
        <v>0.432549819259474</v>
      </c>
      <c r="F344" s="14"/>
      <c r="G344" s="14">
        <v>0.41248118361498698</v>
      </c>
      <c r="H344" s="14">
        <v>0.36976175809655998</v>
      </c>
      <c r="I344" s="14">
        <v>0.34541435920281099</v>
      </c>
      <c r="J344" s="14"/>
      <c r="K344" s="14">
        <v>0.32980130024675802</v>
      </c>
      <c r="L344" s="14">
        <v>0.379199963775876</v>
      </c>
      <c r="M344" s="14">
        <v>0.36862186954118198</v>
      </c>
      <c r="N344" s="14">
        <v>0.477536144093337</v>
      </c>
      <c r="O344" s="14"/>
      <c r="P344" s="14">
        <v>0.45349352155508699</v>
      </c>
      <c r="Q344" s="14">
        <v>0.35040279479549202</v>
      </c>
      <c r="R344" s="14">
        <v>0.397497706803351</v>
      </c>
      <c r="S344" s="14">
        <v>0.36095349104501101</v>
      </c>
      <c r="T344" s="14">
        <v>0.36882286049591401</v>
      </c>
      <c r="U344" s="14"/>
      <c r="V344" s="14">
        <v>0.323698434747963</v>
      </c>
      <c r="W344" s="14">
        <v>0.35617836970451</v>
      </c>
      <c r="X344" s="14">
        <v>0.59768398960160496</v>
      </c>
      <c r="Y344" s="14"/>
      <c r="Z344" s="14">
        <v>0.36339079132372099</v>
      </c>
      <c r="AA344" s="14">
        <v>0.39812605971798198</v>
      </c>
      <c r="AB344" s="14"/>
      <c r="AC344" s="14">
        <v>0.61868700509645902</v>
      </c>
      <c r="AD344" s="14">
        <v>0.38960055679274003</v>
      </c>
      <c r="AE344" s="14">
        <v>0.353296596997905</v>
      </c>
      <c r="AF344" s="14">
        <v>0.344061723563306</v>
      </c>
      <c r="AG344" s="14"/>
      <c r="AH344" s="14">
        <v>0.48360212652176099</v>
      </c>
      <c r="AI344" s="14">
        <v>0.41290914414808</v>
      </c>
      <c r="AJ344" s="14">
        <v>0.32447146717411801</v>
      </c>
      <c r="AK344" s="14">
        <v>0.30277428564908399</v>
      </c>
      <c r="AL344" s="14"/>
      <c r="AM344" s="14">
        <v>0.31497358939227998</v>
      </c>
      <c r="AN344" s="14">
        <v>0.32155654420954899</v>
      </c>
      <c r="AO344" s="14">
        <v>0.332562170077706</v>
      </c>
      <c r="AP344" s="14">
        <v>0.34909183077535599</v>
      </c>
      <c r="AQ344" s="14"/>
      <c r="AR344" s="14">
        <v>0.38507050852347202</v>
      </c>
      <c r="AS344" s="14">
        <v>0.34908419475237601</v>
      </c>
      <c r="AT344" s="14">
        <v>0.27585287344862502</v>
      </c>
      <c r="AU344" s="14">
        <v>0.28382354933971699</v>
      </c>
      <c r="AV344" s="14"/>
      <c r="AW344" s="14">
        <v>0.484250728429032</v>
      </c>
      <c r="AX344" s="14">
        <v>0.37383014034411599</v>
      </c>
      <c r="AY344" s="14">
        <v>0.34798454097839898</v>
      </c>
      <c r="AZ344" s="14">
        <v>0.26370452026879798</v>
      </c>
      <c r="BA344" s="14"/>
      <c r="BB344" s="14">
        <v>0.29763239722870299</v>
      </c>
      <c r="BC344" s="14">
        <v>0.30005566133323103</v>
      </c>
      <c r="BD344" s="14">
        <v>0.444674521063818</v>
      </c>
      <c r="BE344" s="14"/>
      <c r="BF344" s="14">
        <v>0.28815957769853701</v>
      </c>
      <c r="BG344" s="14">
        <v>0.51069614982892297</v>
      </c>
      <c r="BH344" s="14">
        <v>0.36155401090922001</v>
      </c>
      <c r="BI344" s="14"/>
      <c r="BJ344" s="14">
        <v>0.36520099360212499</v>
      </c>
      <c r="BK344" s="14">
        <v>0.35178613166817002</v>
      </c>
      <c r="BL344" s="14">
        <v>0.31563638089488699</v>
      </c>
      <c r="BM344" s="14"/>
      <c r="BN344" s="14">
        <v>0.42601895380754701</v>
      </c>
      <c r="BO344" s="14">
        <v>0.310567721427007</v>
      </c>
      <c r="BP344" s="14">
        <v>0.446479308556404</v>
      </c>
      <c r="BQ344" s="14">
        <v>0.444448793093419</v>
      </c>
      <c r="BR344" s="14">
        <v>0.42054919073271901</v>
      </c>
      <c r="BS344" s="14">
        <v>0.31992336710914199</v>
      </c>
      <c r="BT344" s="14">
        <v>0.30718664080896901</v>
      </c>
      <c r="BU344" s="14">
        <v>0.38426330076785498</v>
      </c>
      <c r="BV344" s="14"/>
      <c r="BW344" s="14">
        <v>0.33615646569542701</v>
      </c>
      <c r="BX344" s="14">
        <v>0.41928456875398101</v>
      </c>
      <c r="BY344" s="14"/>
      <c r="BZ344" s="14">
        <v>0.34789222363849898</v>
      </c>
      <c r="CA344" s="14">
        <v>0.37317568803776502</v>
      </c>
      <c r="CB344" s="14"/>
      <c r="CC344" s="14">
        <v>0.39145090340648497</v>
      </c>
      <c r="CD344" s="14">
        <v>0.32147076812068898</v>
      </c>
    </row>
    <row r="345" spans="2:82" x14ac:dyDescent="0.25">
      <c r="B345" t="s">
        <v>267</v>
      </c>
      <c r="C345" s="14">
        <v>0.48921115164529599</v>
      </c>
      <c r="D345" s="14">
        <v>0.52182869581301505</v>
      </c>
      <c r="E345" s="14">
        <v>0.45675975527853002</v>
      </c>
      <c r="F345" s="14"/>
      <c r="G345" s="14">
        <v>0.43602451569509698</v>
      </c>
      <c r="H345" s="14">
        <v>0.511278742494783</v>
      </c>
      <c r="I345" s="14">
        <v>0.55152703945947301</v>
      </c>
      <c r="J345" s="14"/>
      <c r="K345" s="14">
        <v>0.54861590552857098</v>
      </c>
      <c r="L345" s="14">
        <v>0.45748537794086302</v>
      </c>
      <c r="M345" s="14">
        <v>0.52495264202449698</v>
      </c>
      <c r="N345" s="14">
        <v>0.41787879616912199</v>
      </c>
      <c r="O345" s="14"/>
      <c r="P345" s="14">
        <v>0.38626451292666197</v>
      </c>
      <c r="Q345" s="14">
        <v>0.52377397364843603</v>
      </c>
      <c r="R345" s="14">
        <v>0.48068072592281902</v>
      </c>
      <c r="S345" s="14">
        <v>0.51141199659784997</v>
      </c>
      <c r="T345" s="14">
        <v>0.514061712989339</v>
      </c>
      <c r="U345" s="14"/>
      <c r="V345" s="14">
        <v>0.53345902461392103</v>
      </c>
      <c r="W345" s="14">
        <v>0.54878725491960501</v>
      </c>
      <c r="X345" s="14">
        <v>0.28189720303085097</v>
      </c>
      <c r="Y345" s="14"/>
      <c r="Z345" s="14">
        <v>0.49107635125470001</v>
      </c>
      <c r="AA345" s="14">
        <v>0.48759281258211101</v>
      </c>
      <c r="AB345" s="14"/>
      <c r="AC345" s="14">
        <v>0.233202402092622</v>
      </c>
      <c r="AD345" s="14">
        <v>0.47160095891502002</v>
      </c>
      <c r="AE345" s="14">
        <v>0.52145029552053102</v>
      </c>
      <c r="AF345" s="14">
        <v>0.53606980393051296</v>
      </c>
      <c r="AG345" s="14"/>
      <c r="AH345" s="14">
        <v>0.441063128161926</v>
      </c>
      <c r="AI345" s="14">
        <v>0.45348826033510797</v>
      </c>
      <c r="AJ345" s="14">
        <v>0.54392648257275</v>
      </c>
      <c r="AK345" s="14">
        <v>0.55488706438796298</v>
      </c>
      <c r="AL345" s="14"/>
      <c r="AM345" s="14">
        <v>0.58668317127348002</v>
      </c>
      <c r="AN345" s="14">
        <v>0.56205425968661604</v>
      </c>
      <c r="AO345" s="14">
        <v>0.52979792408797499</v>
      </c>
      <c r="AP345" s="14">
        <v>0.49436728969612997</v>
      </c>
      <c r="AQ345" s="14"/>
      <c r="AR345" s="14">
        <v>0.47624426706047701</v>
      </c>
      <c r="AS345" s="14">
        <v>0.50541287714746497</v>
      </c>
      <c r="AT345" s="14">
        <v>0.58350846824421798</v>
      </c>
      <c r="AU345" s="14">
        <v>0.59440878936820396</v>
      </c>
      <c r="AV345" s="14"/>
      <c r="AW345" s="14">
        <v>0.371424025463723</v>
      </c>
      <c r="AX345" s="14">
        <v>0.49579552302374902</v>
      </c>
      <c r="AY345" s="14">
        <v>0.52710114779440098</v>
      </c>
      <c r="AZ345" s="14">
        <v>0.65358120940087405</v>
      </c>
      <c r="BA345" s="14"/>
      <c r="BB345" s="14">
        <v>0.58598208901468496</v>
      </c>
      <c r="BC345" s="14">
        <v>0.60868773521961805</v>
      </c>
      <c r="BD345" s="14">
        <v>0.415795155938535</v>
      </c>
      <c r="BE345" s="14"/>
      <c r="BF345" s="14">
        <v>0.598038809726953</v>
      </c>
      <c r="BG345" s="14">
        <v>0.36987462930137199</v>
      </c>
      <c r="BH345" s="14">
        <v>0.44851147746958703</v>
      </c>
      <c r="BI345" s="14"/>
      <c r="BJ345" s="14">
        <v>0.48147627210406901</v>
      </c>
      <c r="BK345" s="14">
        <v>0.53759232349381703</v>
      </c>
      <c r="BL345" s="14">
        <v>0.59080751919579999</v>
      </c>
      <c r="BM345" s="14"/>
      <c r="BN345" s="14">
        <v>0.50711180668877998</v>
      </c>
      <c r="BO345" s="14">
        <v>0.54902249797371905</v>
      </c>
      <c r="BP345" s="14">
        <v>0.36278603644214402</v>
      </c>
      <c r="BQ345" s="14">
        <v>0.320905011054751</v>
      </c>
      <c r="BR345" s="14">
        <v>0.447598539366929</v>
      </c>
      <c r="BS345" s="14">
        <v>0.58514233989515396</v>
      </c>
      <c r="BT345" s="14">
        <v>0.56724353758144996</v>
      </c>
      <c r="BU345" s="14">
        <v>0.40270264144302398</v>
      </c>
      <c r="BV345" s="14"/>
      <c r="BW345" s="14">
        <v>0.52060738647745797</v>
      </c>
      <c r="BX345" s="14">
        <v>0.46366313960146799</v>
      </c>
      <c r="BY345" s="14"/>
      <c r="BZ345" s="14">
        <v>0.51762141917629001</v>
      </c>
      <c r="CA345" s="14">
        <v>0.49851462867151802</v>
      </c>
      <c r="CB345" s="14"/>
      <c r="CC345" s="14">
        <v>0.45467303843722601</v>
      </c>
      <c r="CD345" s="14">
        <v>0.56991816274715201</v>
      </c>
    </row>
    <row r="346" spans="2:82" x14ac:dyDescent="0.25">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row>
    <row r="347" spans="2:82" x14ac:dyDescent="0.25">
      <c r="B347" s="6" t="s">
        <v>280</v>
      </c>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row>
    <row r="348" spans="2:82" x14ac:dyDescent="0.25">
      <c r="B348" s="24" t="s">
        <v>107</v>
      </c>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row>
    <row r="349" spans="2:82" x14ac:dyDescent="0.25">
      <c r="B349" t="s">
        <v>276</v>
      </c>
      <c r="C349" s="14">
        <v>0.16033857857884501</v>
      </c>
      <c r="D349" s="14">
        <v>0.16162481846122601</v>
      </c>
      <c r="E349" s="14">
        <v>0.15921252594511101</v>
      </c>
      <c r="F349" s="14"/>
      <c r="G349" s="14">
        <v>0.20193208107769101</v>
      </c>
      <c r="H349" s="14">
        <v>0.16327169408029299</v>
      </c>
      <c r="I349" s="14">
        <v>7.1174026033254303E-2</v>
      </c>
      <c r="J349" s="14"/>
      <c r="K349" s="14">
        <v>0.156015475341584</v>
      </c>
      <c r="L349" s="14">
        <v>0.16266342853631699</v>
      </c>
      <c r="M349" s="14">
        <v>0.17804709560843501</v>
      </c>
      <c r="N349" s="14">
        <v>0.15355855226187101</v>
      </c>
      <c r="O349" s="14"/>
      <c r="P349" s="14">
        <v>0.17173934714473299</v>
      </c>
      <c r="Q349" s="14">
        <v>0.147320179906897</v>
      </c>
      <c r="R349" s="14">
        <v>0.17850547920273399</v>
      </c>
      <c r="S349" s="14">
        <v>0.138041829300488</v>
      </c>
      <c r="T349" s="14">
        <v>0.17800282444450599</v>
      </c>
      <c r="U349" s="14"/>
      <c r="V349" s="14">
        <v>0.168630153602361</v>
      </c>
      <c r="W349" s="14">
        <v>0.145996991162953</v>
      </c>
      <c r="X349" s="14">
        <v>0.14929147152762101</v>
      </c>
      <c r="Y349" s="14"/>
      <c r="Z349" s="14">
        <v>0.194787734238768</v>
      </c>
      <c r="AA349" s="14">
        <v>0.13044879411978899</v>
      </c>
      <c r="AB349" s="14"/>
      <c r="AC349" s="14">
        <v>0.17665899598800899</v>
      </c>
      <c r="AD349" s="14">
        <v>0.15151168602243301</v>
      </c>
      <c r="AE349" s="14">
        <v>0.172861947909005</v>
      </c>
      <c r="AF349" s="14">
        <v>0.16359679797527901</v>
      </c>
      <c r="AG349" s="14"/>
      <c r="AH349" s="14">
        <v>0.12874613991689399</v>
      </c>
      <c r="AI349" s="14">
        <v>0.15954003292295199</v>
      </c>
      <c r="AJ349" s="14">
        <v>0.17392835965279599</v>
      </c>
      <c r="AK349" s="14">
        <v>0.16440352799772701</v>
      </c>
      <c r="AL349" s="14"/>
      <c r="AM349" s="14">
        <v>0.15421386833009701</v>
      </c>
      <c r="AN349" s="14">
        <v>0.195721301079368</v>
      </c>
      <c r="AO349" s="14">
        <v>0.166143075846927</v>
      </c>
      <c r="AP349" s="14">
        <v>0.16548106351896899</v>
      </c>
      <c r="AQ349" s="14"/>
      <c r="AR349" s="14">
        <v>0.16060092057147801</v>
      </c>
      <c r="AS349" s="14">
        <v>0.171181127556636</v>
      </c>
      <c r="AT349" s="14">
        <v>0.165462380303951</v>
      </c>
      <c r="AU349" s="14">
        <v>0.14394020202107599</v>
      </c>
      <c r="AV349" s="14"/>
      <c r="AW349" s="14">
        <v>0.20987759047750501</v>
      </c>
      <c r="AX349" s="14">
        <v>0.149700134651678</v>
      </c>
      <c r="AY349" s="14">
        <v>0.15179554552570801</v>
      </c>
      <c r="AZ349" s="14">
        <v>0.100197634295633</v>
      </c>
      <c r="BA349" s="14"/>
      <c r="BB349" s="14">
        <v>9.1066197526364703E-2</v>
      </c>
      <c r="BC349" s="14">
        <v>0.15676947713716699</v>
      </c>
      <c r="BD349" s="14">
        <v>0.20344282019054299</v>
      </c>
      <c r="BE349" s="14"/>
      <c r="BF349" s="14">
        <v>0.12949252779502701</v>
      </c>
      <c r="BG349" s="14">
        <v>0.17583515976995701</v>
      </c>
      <c r="BH349" s="14">
        <v>0.22712934955229699</v>
      </c>
      <c r="BI349" s="14"/>
      <c r="BJ349" s="14">
        <v>0.179572003132213</v>
      </c>
      <c r="BK349" s="14">
        <v>0.16152991780129999</v>
      </c>
      <c r="BL349" s="14">
        <v>0.12359560602057899</v>
      </c>
      <c r="BM349" s="14"/>
      <c r="BN349" s="14">
        <v>0.15175526402499101</v>
      </c>
      <c r="BO349" s="14">
        <v>0.21055204545218401</v>
      </c>
      <c r="BP349" s="14">
        <v>0.12890366575482701</v>
      </c>
      <c r="BQ349" s="14">
        <v>0.16060113346748001</v>
      </c>
      <c r="BR349" s="14">
        <v>0.17457200885516799</v>
      </c>
      <c r="BS349" s="14">
        <v>0.15752053592170101</v>
      </c>
      <c r="BT349" s="14">
        <v>0.161747705391142</v>
      </c>
      <c r="BU349" s="14">
        <v>0.133528052652781</v>
      </c>
      <c r="BV349" s="14"/>
      <c r="BW349" s="14">
        <v>7.3422205847183994E-2</v>
      </c>
      <c r="BX349" s="14">
        <v>0.23106491086757</v>
      </c>
      <c r="BY349" s="14"/>
      <c r="BZ349" s="14">
        <v>0</v>
      </c>
      <c r="CA349" s="14">
        <v>0.44574058164289398</v>
      </c>
      <c r="CB349" s="14"/>
      <c r="CC349" s="14">
        <v>0.33524828962491998</v>
      </c>
      <c r="CD349" s="14">
        <v>0</v>
      </c>
    </row>
    <row r="350" spans="2:82" x14ac:dyDescent="0.25">
      <c r="B350" t="s">
        <v>277</v>
      </c>
      <c r="C350" s="14">
        <v>0.19937418974903501</v>
      </c>
      <c r="D350" s="14">
        <v>0.22260408422117101</v>
      </c>
      <c r="E350" s="14">
        <v>0.17634348153185</v>
      </c>
      <c r="F350" s="14"/>
      <c r="G350" s="14">
        <v>0.18704213663345701</v>
      </c>
      <c r="H350" s="14">
        <v>0.219378882297556</v>
      </c>
      <c r="I350" s="14">
        <v>0.18400972928456699</v>
      </c>
      <c r="J350" s="14"/>
      <c r="K350" s="14">
        <v>0.24067043193180199</v>
      </c>
      <c r="L350" s="14">
        <v>0.18187939469285999</v>
      </c>
      <c r="M350" s="14">
        <v>0.22655494138049101</v>
      </c>
      <c r="N350" s="14">
        <v>0.139328141269974</v>
      </c>
      <c r="O350" s="14"/>
      <c r="P350" s="14">
        <v>0.25026918232380002</v>
      </c>
      <c r="Q350" s="14">
        <v>0.209352512094301</v>
      </c>
      <c r="R350" s="14">
        <v>0.208342353417974</v>
      </c>
      <c r="S350" s="14">
        <v>0.14931192431707199</v>
      </c>
      <c r="T350" s="14">
        <v>0.22427863058116501</v>
      </c>
      <c r="U350" s="14"/>
      <c r="V350" s="14">
        <v>0.24390406354694699</v>
      </c>
      <c r="W350" s="14">
        <v>0.15803454261131</v>
      </c>
      <c r="X350" s="14">
        <v>0.101152175204051</v>
      </c>
      <c r="Y350" s="14"/>
      <c r="Z350" s="14">
        <v>0.207058448683869</v>
      </c>
      <c r="AA350" s="14">
        <v>0.19270694816096501</v>
      </c>
      <c r="AB350" s="14"/>
      <c r="AC350" s="14">
        <v>0.155148075236379</v>
      </c>
      <c r="AD350" s="14">
        <v>0.14645442042762499</v>
      </c>
      <c r="AE350" s="14">
        <v>0.20995986237294401</v>
      </c>
      <c r="AF350" s="14">
        <v>0.24977243687355</v>
      </c>
      <c r="AG350" s="14"/>
      <c r="AH350" s="14">
        <v>0.12838475848801001</v>
      </c>
      <c r="AI350" s="14">
        <v>0.157702009999171</v>
      </c>
      <c r="AJ350" s="14">
        <v>0.26223187058736702</v>
      </c>
      <c r="AK350" s="14">
        <v>0.27586563115491303</v>
      </c>
      <c r="AL350" s="14"/>
      <c r="AM350" s="14">
        <v>0.17245901732355201</v>
      </c>
      <c r="AN350" s="14">
        <v>0.20441418114062801</v>
      </c>
      <c r="AO350" s="14">
        <v>0.230814437527049</v>
      </c>
      <c r="AP350" s="14">
        <v>0.22512372351174501</v>
      </c>
      <c r="AQ350" s="14"/>
      <c r="AR350" s="14">
        <v>0.15206053515391599</v>
      </c>
      <c r="AS350" s="14">
        <v>0.26021403166892798</v>
      </c>
      <c r="AT350" s="14">
        <v>0.24513011050424999</v>
      </c>
      <c r="AU350" s="14">
        <v>0.20212932812652901</v>
      </c>
      <c r="AV350" s="14"/>
      <c r="AW350" s="14">
        <v>0.11739931915004399</v>
      </c>
      <c r="AX350" s="14">
        <v>0.183245397306632</v>
      </c>
      <c r="AY350" s="14">
        <v>0.247874656664829</v>
      </c>
      <c r="AZ350" s="14">
        <v>0.32044184012763499</v>
      </c>
      <c r="BA350" s="14"/>
      <c r="BB350" s="14">
        <v>0.22572988217772699</v>
      </c>
      <c r="BC350" s="14">
        <v>0.27406131621464302</v>
      </c>
      <c r="BD350" s="14">
        <v>0.13878798708440901</v>
      </c>
      <c r="BE350" s="14"/>
      <c r="BF350" s="14">
        <v>0.25554783909145501</v>
      </c>
      <c r="BG350" s="14">
        <v>0.14842021005119899</v>
      </c>
      <c r="BH350" s="14">
        <v>0.15427734104701299</v>
      </c>
      <c r="BI350" s="14"/>
      <c r="BJ350" s="14">
        <v>0.209371465461544</v>
      </c>
      <c r="BK350" s="14">
        <v>0.240244232395698</v>
      </c>
      <c r="BL350" s="14">
        <v>0.17258717511827401</v>
      </c>
      <c r="BM350" s="14"/>
      <c r="BN350" s="14">
        <v>0.165673831719714</v>
      </c>
      <c r="BO350" s="14">
        <v>0.241076798291042</v>
      </c>
      <c r="BP350" s="14">
        <v>0.208954249304516</v>
      </c>
      <c r="BQ350" s="14">
        <v>0.172057837307412</v>
      </c>
      <c r="BR350" s="14">
        <v>0.24275956616886801</v>
      </c>
      <c r="BS350" s="14">
        <v>0.20784204808867601</v>
      </c>
      <c r="BT350" s="14">
        <v>0.20696722205087401</v>
      </c>
      <c r="BU350" s="14">
        <v>0.13888315393749401</v>
      </c>
      <c r="BV350" s="14"/>
      <c r="BW350" s="14">
        <v>7.9145382253372407E-2</v>
      </c>
      <c r="BX350" s="14">
        <v>0.29720780063691599</v>
      </c>
      <c r="BY350" s="14"/>
      <c r="BZ350" s="14">
        <v>0</v>
      </c>
      <c r="CA350" s="14">
        <v>0.55425941835710602</v>
      </c>
      <c r="CB350" s="14"/>
      <c r="CC350" s="14">
        <v>0</v>
      </c>
      <c r="CD350" s="14">
        <v>0.44878014656575999</v>
      </c>
    </row>
    <row r="351" spans="2:82" x14ac:dyDescent="0.25">
      <c r="B351" t="s">
        <v>278</v>
      </c>
      <c r="C351" s="14">
        <v>0.31792956936080102</v>
      </c>
      <c r="D351" s="14">
        <v>0.33430209681214601</v>
      </c>
      <c r="E351" s="14">
        <v>0.301212644295135</v>
      </c>
      <c r="F351" s="14"/>
      <c r="G351" s="14">
        <v>0.36269418507200502</v>
      </c>
      <c r="H351" s="14">
        <v>0.30350223927574999</v>
      </c>
      <c r="I351" s="14">
        <v>0.25717915489443199</v>
      </c>
      <c r="J351" s="14"/>
      <c r="K351" s="14">
        <v>0.30595116855413901</v>
      </c>
      <c r="L351" s="14">
        <v>0.35252610951944402</v>
      </c>
      <c r="M351" s="14">
        <v>0.31072339775062602</v>
      </c>
      <c r="N351" s="14">
        <v>0.291407280492398</v>
      </c>
      <c r="O351" s="14"/>
      <c r="P351" s="14">
        <v>0.32786326811515598</v>
      </c>
      <c r="Q351" s="14">
        <v>0.34021271964852901</v>
      </c>
      <c r="R351" s="14">
        <v>0.29832359091671301</v>
      </c>
      <c r="S351" s="14">
        <v>0.35143091074719002</v>
      </c>
      <c r="T351" s="14">
        <v>0.25605447005148102</v>
      </c>
      <c r="U351" s="14"/>
      <c r="V351" s="14">
        <v>0.31320706020587402</v>
      </c>
      <c r="W351" s="14">
        <v>0.34694294907238699</v>
      </c>
      <c r="X351" s="14">
        <v>0.30150015783767797</v>
      </c>
      <c r="Y351" s="14"/>
      <c r="Z351" s="14">
        <v>0.31925708831792798</v>
      </c>
      <c r="AA351" s="14">
        <v>0.316777748518353</v>
      </c>
      <c r="AB351" s="14"/>
      <c r="AC351" s="14">
        <v>0.257610444389471</v>
      </c>
      <c r="AD351" s="14">
        <v>0.356664309222263</v>
      </c>
      <c r="AE351" s="14">
        <v>0.31449559083543699</v>
      </c>
      <c r="AF351" s="14">
        <v>0.29765240509733498</v>
      </c>
      <c r="AG351" s="14"/>
      <c r="AH351" s="14">
        <v>0.287790871136545</v>
      </c>
      <c r="AI351" s="14">
        <v>0.352733519825565</v>
      </c>
      <c r="AJ351" s="14">
        <v>0.307274989943493</v>
      </c>
      <c r="AK351" s="14">
        <v>0.24968486426103201</v>
      </c>
      <c r="AL351" s="14"/>
      <c r="AM351" s="14">
        <v>0.32908392618520799</v>
      </c>
      <c r="AN351" s="14">
        <v>0.32652270222430102</v>
      </c>
      <c r="AO351" s="14">
        <v>0.316379500474882</v>
      </c>
      <c r="AP351" s="14">
        <v>0.31046232609423302</v>
      </c>
      <c r="AQ351" s="14"/>
      <c r="AR351" s="14">
        <v>0.34208035921527902</v>
      </c>
      <c r="AS351" s="14">
        <v>0.30575890126213201</v>
      </c>
      <c r="AT351" s="14">
        <v>0.33874755980737897</v>
      </c>
      <c r="AU351" s="14">
        <v>0.31186316268098402</v>
      </c>
      <c r="AV351" s="14"/>
      <c r="AW351" s="14">
        <v>0.353082289109592</v>
      </c>
      <c r="AX351" s="14">
        <v>0.35668333322822998</v>
      </c>
      <c r="AY351" s="14">
        <v>0.27130334043379201</v>
      </c>
      <c r="AZ351" s="14">
        <v>0.203702307397571</v>
      </c>
      <c r="BA351" s="14"/>
      <c r="BB351" s="14">
        <v>0.25256184861441899</v>
      </c>
      <c r="BC351" s="14">
        <v>0.23811853889465301</v>
      </c>
      <c r="BD351" s="14">
        <v>0.41668992533251198</v>
      </c>
      <c r="BE351" s="14"/>
      <c r="BF351" s="14">
        <v>0.26614848655949602</v>
      </c>
      <c r="BG351" s="14">
        <v>0.36919917771706601</v>
      </c>
      <c r="BH351" s="14">
        <v>0.399815634644544</v>
      </c>
      <c r="BI351" s="14"/>
      <c r="BJ351" s="14">
        <v>0.33708265448756902</v>
      </c>
      <c r="BK351" s="14">
        <v>0.28125560770533597</v>
      </c>
      <c r="BL351" s="14">
        <v>0.38724801304289902</v>
      </c>
      <c r="BM351" s="14"/>
      <c r="BN351" s="14">
        <v>0.27745245053561002</v>
      </c>
      <c r="BO351" s="14">
        <v>0.27604030969809601</v>
      </c>
      <c r="BP351" s="14">
        <v>0.382782552442265</v>
      </c>
      <c r="BQ351" s="14">
        <v>0.35860543790608002</v>
      </c>
      <c r="BR351" s="14">
        <v>0.32394091172199502</v>
      </c>
      <c r="BS351" s="14">
        <v>0.32591177234660601</v>
      </c>
      <c r="BT351" s="14">
        <v>0.414256923514291</v>
      </c>
      <c r="BU351" s="14">
        <v>0.38450223676460799</v>
      </c>
      <c r="BV351" s="14"/>
      <c r="BW351" s="14">
        <v>0.48266083698985301</v>
      </c>
      <c r="BX351" s="14">
        <v>0.183883036969889</v>
      </c>
      <c r="BY351" s="14"/>
      <c r="BZ351" s="14">
        <v>0.56489336690208203</v>
      </c>
      <c r="CA351" s="14">
        <v>0</v>
      </c>
      <c r="CB351" s="14"/>
      <c r="CC351" s="14">
        <v>0.66475171037507996</v>
      </c>
      <c r="CD351" s="14">
        <v>0</v>
      </c>
    </row>
    <row r="352" spans="2:82" x14ac:dyDescent="0.25">
      <c r="B352" t="s">
        <v>279</v>
      </c>
      <c r="C352" s="14">
        <v>0.24488385347039801</v>
      </c>
      <c r="D352" s="14">
        <v>0.225493408939584</v>
      </c>
      <c r="E352" s="14">
        <v>0.264181921666923</v>
      </c>
      <c r="F352" s="14"/>
      <c r="G352" s="14">
        <v>0.167654778120299</v>
      </c>
      <c r="H352" s="14">
        <v>0.247466103670064</v>
      </c>
      <c r="I352" s="14">
        <v>0.39436412083413902</v>
      </c>
      <c r="J352" s="14"/>
      <c r="K352" s="14">
        <v>0.26399925598284701</v>
      </c>
      <c r="L352" s="14">
        <v>0.249588667694123</v>
      </c>
      <c r="M352" s="14">
        <v>0.21957714333782299</v>
      </c>
      <c r="N352" s="14">
        <v>0.226869595960421</v>
      </c>
      <c r="O352" s="14"/>
      <c r="P352" s="14">
        <v>0.17153690905949001</v>
      </c>
      <c r="Q352" s="14">
        <v>0.23171600278901699</v>
      </c>
      <c r="R352" s="14">
        <v>0.236480914110139</v>
      </c>
      <c r="S352" s="14">
        <v>0.296883637223115</v>
      </c>
      <c r="T352" s="14">
        <v>0.23734763620719301</v>
      </c>
      <c r="U352" s="14"/>
      <c r="V352" s="14">
        <v>0.24539611409935999</v>
      </c>
      <c r="W352" s="14">
        <v>0.29077192164954202</v>
      </c>
      <c r="X352" s="14">
        <v>0.193217045998583</v>
      </c>
      <c r="Y352" s="14"/>
      <c r="Z352" s="14">
        <v>0.21862264343458801</v>
      </c>
      <c r="AA352" s="14">
        <v>0.26766937295752802</v>
      </c>
      <c r="AB352" s="14"/>
      <c r="AC352" s="14">
        <v>0.199427837849256</v>
      </c>
      <c r="AD352" s="14">
        <v>0.228173625196187</v>
      </c>
      <c r="AE352" s="14">
        <v>0.240054199496854</v>
      </c>
      <c r="AF352" s="14">
        <v>0.263754855712448</v>
      </c>
      <c r="AG352" s="14"/>
      <c r="AH352" s="14">
        <v>0.27716680784233599</v>
      </c>
      <c r="AI352" s="14">
        <v>0.23792583900997699</v>
      </c>
      <c r="AJ352" s="14">
        <v>0.22827095992411101</v>
      </c>
      <c r="AK352" s="14">
        <v>0.29247347796249401</v>
      </c>
      <c r="AL352" s="14"/>
      <c r="AM352" s="14">
        <v>0.28474366823089597</v>
      </c>
      <c r="AN352" s="14">
        <v>0.23412300289065499</v>
      </c>
      <c r="AO352" s="14">
        <v>0.24839901137686199</v>
      </c>
      <c r="AP352" s="14">
        <v>0.25807395089310797</v>
      </c>
      <c r="AQ352" s="14"/>
      <c r="AR352" s="14">
        <v>0.27218768944147897</v>
      </c>
      <c r="AS352" s="14">
        <v>0.24001681570196501</v>
      </c>
      <c r="AT352" s="14">
        <v>0.23234769813874501</v>
      </c>
      <c r="AU352" s="14">
        <v>0.31309052078056498</v>
      </c>
      <c r="AV352" s="14"/>
      <c r="AW352" s="14">
        <v>0.18347873880145801</v>
      </c>
      <c r="AX352" s="14">
        <v>0.23191229123777801</v>
      </c>
      <c r="AY352" s="14">
        <v>0.28156308248657602</v>
      </c>
      <c r="AZ352" s="14">
        <v>0.33968491405087498</v>
      </c>
      <c r="BA352" s="14"/>
      <c r="BB352" s="14">
        <v>0.38982096869020599</v>
      </c>
      <c r="BC352" s="14">
        <v>0.25676047893251303</v>
      </c>
      <c r="BD352" s="14">
        <v>0.13883310896843301</v>
      </c>
      <c r="BE352" s="14"/>
      <c r="BF352" s="14">
        <v>0.31281525504880697</v>
      </c>
      <c r="BG352" s="14">
        <v>0.17671052008272201</v>
      </c>
      <c r="BH352" s="14">
        <v>0.176729243625732</v>
      </c>
      <c r="BI352" s="14"/>
      <c r="BJ352" s="14">
        <v>0.224870546077032</v>
      </c>
      <c r="BK352" s="14">
        <v>0.26219625450969503</v>
      </c>
      <c r="BL352" s="14">
        <v>0.27731390126307998</v>
      </c>
      <c r="BM352" s="14"/>
      <c r="BN352" s="14">
        <v>0.30320371667052898</v>
      </c>
      <c r="BO352" s="14">
        <v>0.19488405714754201</v>
      </c>
      <c r="BP352" s="14">
        <v>0.239493910923471</v>
      </c>
      <c r="BQ352" s="14">
        <v>0.21003459517046499</v>
      </c>
      <c r="BR352" s="14">
        <v>0.20718043573117101</v>
      </c>
      <c r="BS352" s="14">
        <v>0.26388639710753198</v>
      </c>
      <c r="BT352" s="14">
        <v>0.20821156959169501</v>
      </c>
      <c r="BU352" s="14">
        <v>0.25387825067231901</v>
      </c>
      <c r="BV352" s="14"/>
      <c r="BW352" s="14">
        <v>0.32349735313667199</v>
      </c>
      <c r="BX352" s="14">
        <v>0.18091380588290701</v>
      </c>
      <c r="BY352" s="14"/>
      <c r="BZ352" s="14">
        <v>0.43510663309791803</v>
      </c>
      <c r="CA352" s="14">
        <v>0</v>
      </c>
      <c r="CB352" s="14"/>
      <c r="CC352" s="14">
        <v>0</v>
      </c>
      <c r="CD352" s="14">
        <v>0.55121985343423996</v>
      </c>
    </row>
    <row r="353" spans="2:82" x14ac:dyDescent="0.25">
      <c r="B353" t="s">
        <v>131</v>
      </c>
      <c r="C353" s="14">
        <v>7.7473808840920699E-2</v>
      </c>
      <c r="D353" s="14">
        <v>5.5975591565872902E-2</v>
      </c>
      <c r="E353" s="14">
        <v>9.9049426560981299E-2</v>
      </c>
      <c r="F353" s="14"/>
      <c r="G353" s="14">
        <v>8.0676819096547406E-2</v>
      </c>
      <c r="H353" s="14">
        <v>6.6381080676336898E-2</v>
      </c>
      <c r="I353" s="14">
        <v>9.3272968953607205E-2</v>
      </c>
      <c r="J353" s="14"/>
      <c r="K353" s="14">
        <v>3.3363668189627299E-2</v>
      </c>
      <c r="L353" s="14">
        <v>5.3342399557256302E-2</v>
      </c>
      <c r="M353" s="14">
        <v>6.5097421922625007E-2</v>
      </c>
      <c r="N353" s="14">
        <v>0.18883643001533601</v>
      </c>
      <c r="O353" s="14"/>
      <c r="P353" s="14">
        <v>7.8591293356822398E-2</v>
      </c>
      <c r="Q353" s="14">
        <v>7.1398585561255903E-2</v>
      </c>
      <c r="R353" s="14">
        <v>7.8347662352439604E-2</v>
      </c>
      <c r="S353" s="14">
        <v>6.4331698412134E-2</v>
      </c>
      <c r="T353" s="14">
        <v>0.104316438715655</v>
      </c>
      <c r="U353" s="14"/>
      <c r="V353" s="14">
        <v>2.8862608545457701E-2</v>
      </c>
      <c r="W353" s="14">
        <v>5.8253595503806703E-2</v>
      </c>
      <c r="X353" s="14">
        <v>0.25483914943206598</v>
      </c>
      <c r="Y353" s="14"/>
      <c r="Z353" s="14">
        <v>6.0274085324847501E-2</v>
      </c>
      <c r="AA353" s="14">
        <v>9.23971362433645E-2</v>
      </c>
      <c r="AB353" s="14"/>
      <c r="AC353" s="14">
        <v>0.21115464653688401</v>
      </c>
      <c r="AD353" s="14">
        <v>0.117195959131493</v>
      </c>
      <c r="AE353" s="14">
        <v>6.26283993857598E-2</v>
      </c>
      <c r="AF353" s="14">
        <v>2.5223504341388901E-2</v>
      </c>
      <c r="AG353" s="14"/>
      <c r="AH353" s="14">
        <v>0.17791142261621501</v>
      </c>
      <c r="AI353" s="14">
        <v>9.2098598242335405E-2</v>
      </c>
      <c r="AJ353" s="14">
        <v>2.8293819892233198E-2</v>
      </c>
      <c r="AK353" s="14">
        <v>1.75724986238333E-2</v>
      </c>
      <c r="AL353" s="14"/>
      <c r="AM353" s="14">
        <v>5.9499519930247401E-2</v>
      </c>
      <c r="AN353" s="14">
        <v>3.9218812665047197E-2</v>
      </c>
      <c r="AO353" s="14">
        <v>3.8263974774279598E-2</v>
      </c>
      <c r="AP353" s="14">
        <v>4.0858935981945801E-2</v>
      </c>
      <c r="AQ353" s="14"/>
      <c r="AR353" s="14">
        <v>7.3070495617848494E-2</v>
      </c>
      <c r="AS353" s="14">
        <v>2.2829123810339601E-2</v>
      </c>
      <c r="AT353" s="14">
        <v>1.8312251245675301E-2</v>
      </c>
      <c r="AU353" s="14">
        <v>2.8976786390845999E-2</v>
      </c>
      <c r="AV353" s="14"/>
      <c r="AW353" s="14">
        <v>0.136162062461401</v>
      </c>
      <c r="AX353" s="14">
        <v>7.8458843575683002E-2</v>
      </c>
      <c r="AY353" s="14">
        <v>4.7463374889095099E-2</v>
      </c>
      <c r="AZ353" s="14">
        <v>3.5973304128286698E-2</v>
      </c>
      <c r="BA353" s="14"/>
      <c r="BB353" s="14">
        <v>4.0821102991283102E-2</v>
      </c>
      <c r="BC353" s="14">
        <v>7.4290188821024505E-2</v>
      </c>
      <c r="BD353" s="14">
        <v>0.10224615842410301</v>
      </c>
      <c r="BE353" s="14"/>
      <c r="BF353" s="14">
        <v>3.5995891505215101E-2</v>
      </c>
      <c r="BG353" s="14">
        <v>0.129834932379056</v>
      </c>
      <c r="BH353" s="14">
        <v>4.2048431130414399E-2</v>
      </c>
      <c r="BI353" s="14"/>
      <c r="BJ353" s="14">
        <v>4.9103330841641202E-2</v>
      </c>
      <c r="BK353" s="14">
        <v>5.4773987587972098E-2</v>
      </c>
      <c r="BL353" s="14">
        <v>3.9255304555167597E-2</v>
      </c>
      <c r="BM353" s="14"/>
      <c r="BN353" s="14">
        <v>0.101914737049156</v>
      </c>
      <c r="BO353" s="14">
        <v>7.74467894111356E-2</v>
      </c>
      <c r="BP353" s="14">
        <v>3.9865621574920899E-2</v>
      </c>
      <c r="BQ353" s="14">
        <v>9.8700996148562897E-2</v>
      </c>
      <c r="BR353" s="14">
        <v>5.1547077522798801E-2</v>
      </c>
      <c r="BS353" s="14">
        <v>4.4839246535484399E-2</v>
      </c>
      <c r="BT353" s="14">
        <v>8.8165794519972102E-3</v>
      </c>
      <c r="BU353" s="14">
        <v>8.9208305972797594E-2</v>
      </c>
      <c r="BV353" s="14"/>
      <c r="BW353" s="14">
        <v>4.1274221772918097E-2</v>
      </c>
      <c r="BX353" s="14">
        <v>0.106930445642718</v>
      </c>
      <c r="BY353" s="14"/>
      <c r="BZ353" s="14">
        <v>0</v>
      </c>
      <c r="CA353" s="14">
        <v>0</v>
      </c>
      <c r="CB353" s="14"/>
      <c r="CC353" s="14">
        <v>0</v>
      </c>
      <c r="CD353" s="14">
        <v>0</v>
      </c>
    </row>
    <row r="354" spans="2:82" x14ac:dyDescent="0.25">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row>
    <row r="355" spans="2:82" x14ac:dyDescent="0.25">
      <c r="B355" s="6" t="s">
        <v>299</v>
      </c>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row>
    <row r="356" spans="2:82" x14ac:dyDescent="0.25">
      <c r="B356" s="24" t="s">
        <v>107</v>
      </c>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row>
    <row r="357" spans="2:82" x14ac:dyDescent="0.25">
      <c r="B357" t="s">
        <v>281</v>
      </c>
      <c r="C357" s="14">
        <v>0.48474482215804898</v>
      </c>
      <c r="D357" s="14">
        <v>0.50519112498188201</v>
      </c>
      <c r="E357" s="14">
        <v>0.46446020488780998</v>
      </c>
      <c r="F357" s="14"/>
      <c r="G357" s="14">
        <v>0.54261673737982496</v>
      </c>
      <c r="H357" s="14">
        <v>0.47437234604216399</v>
      </c>
      <c r="I357" s="14">
        <v>0.38962719534850199</v>
      </c>
      <c r="J357" s="14"/>
      <c r="K357" s="14">
        <v>0.484335870572074</v>
      </c>
      <c r="L357" s="14">
        <v>0.526696871818783</v>
      </c>
      <c r="M357" s="14">
        <v>0.49546043517806398</v>
      </c>
      <c r="N357" s="14">
        <v>0.42831461462925802</v>
      </c>
      <c r="O357" s="14"/>
      <c r="P357" s="14">
        <v>0.499986209499377</v>
      </c>
      <c r="Q357" s="14">
        <v>0.48306554520751599</v>
      </c>
      <c r="R357" s="14">
        <v>0.48058235721160097</v>
      </c>
      <c r="S357" s="14">
        <v>0.46954635283820101</v>
      </c>
      <c r="T357" s="14">
        <v>0.50622585964697597</v>
      </c>
      <c r="U357" s="14"/>
      <c r="V357" s="14">
        <v>0.51771042211124696</v>
      </c>
      <c r="W357" s="14">
        <v>0.49284353810970399</v>
      </c>
      <c r="X357" s="14">
        <v>0.369844512221851</v>
      </c>
      <c r="Y357" s="14"/>
      <c r="Z357" s="14">
        <v>0.51790418933292004</v>
      </c>
      <c r="AA357" s="14">
        <v>0.45597412172521901</v>
      </c>
      <c r="AB357" s="14"/>
      <c r="AC357" s="14">
        <v>0.44294733928740698</v>
      </c>
      <c r="AD357" s="14">
        <v>0.46673356056940002</v>
      </c>
      <c r="AE357" s="14">
        <v>0.49995022675072398</v>
      </c>
      <c r="AF357" s="14">
        <v>0.49899569974202101</v>
      </c>
      <c r="AG357" s="14"/>
      <c r="AH357" s="14">
        <v>0.40429182962861299</v>
      </c>
      <c r="AI357" s="14">
        <v>0.49608273811494003</v>
      </c>
      <c r="AJ357" s="14">
        <v>0.52278658616166895</v>
      </c>
      <c r="AK357" s="14">
        <v>0.45333497474585099</v>
      </c>
      <c r="AL357" s="14"/>
      <c r="AM357" s="14">
        <v>0.39143210383364702</v>
      </c>
      <c r="AN357" s="14">
        <v>0.47877760508381501</v>
      </c>
      <c r="AO357" s="14">
        <v>0.51522621292050796</v>
      </c>
      <c r="AP357" s="14">
        <v>0.54628307949932997</v>
      </c>
      <c r="AQ357" s="14"/>
      <c r="AR357" s="14">
        <v>0.52697387892606895</v>
      </c>
      <c r="AS357" s="14">
        <v>0.54558164968767497</v>
      </c>
      <c r="AT357" s="14">
        <v>0.42433760372155099</v>
      </c>
      <c r="AU357" s="14">
        <v>0.37011337928283899</v>
      </c>
      <c r="AV357" s="14"/>
      <c r="AW357" s="14">
        <v>0.58136293010885898</v>
      </c>
      <c r="AX357" s="14">
        <v>0.52853518283234002</v>
      </c>
      <c r="AY357" s="14">
        <v>0.40833814762494303</v>
      </c>
      <c r="AZ357" s="14">
        <v>0.28808224295995799</v>
      </c>
      <c r="BA357" s="14"/>
      <c r="BB357" s="14">
        <v>0.41666488942796198</v>
      </c>
      <c r="BC357" s="14">
        <v>0.36687164884998702</v>
      </c>
      <c r="BD357" s="14">
        <v>0.58312483119161596</v>
      </c>
      <c r="BE357" s="14"/>
      <c r="BF357" s="14">
        <v>0.443779440402574</v>
      </c>
      <c r="BG357" s="14">
        <v>0.49295000028666203</v>
      </c>
      <c r="BH357" s="14">
        <v>0.60726685724685003</v>
      </c>
      <c r="BI357" s="14"/>
      <c r="BJ357" s="14">
        <v>0.52227985037178903</v>
      </c>
      <c r="BK357" s="14">
        <v>0.48894777695084102</v>
      </c>
      <c r="BL357" s="14">
        <v>0.43301042912499299</v>
      </c>
      <c r="BM357" s="14"/>
      <c r="BN357" s="14">
        <v>0.45427769205644303</v>
      </c>
      <c r="BO357" s="14">
        <v>0.501741245933636</v>
      </c>
      <c r="BP357" s="14">
        <v>0.48778308318353097</v>
      </c>
      <c r="BQ357" s="14">
        <v>0.45572296253818301</v>
      </c>
      <c r="BR357" s="14">
        <v>0.48176346078332599</v>
      </c>
      <c r="BS357" s="14">
        <v>0.52879619402936795</v>
      </c>
      <c r="BT357" s="14">
        <v>0.60447148744403101</v>
      </c>
      <c r="BU357" s="14">
        <v>0.44979680290937901</v>
      </c>
      <c r="BV357" s="14"/>
      <c r="BW357" s="14">
        <v>0.54169460691399596</v>
      </c>
      <c r="BX357" s="14">
        <v>0.43840315747703701</v>
      </c>
      <c r="BY357" s="14"/>
      <c r="BZ357" s="14">
        <v>0.54031533184883596</v>
      </c>
      <c r="CA357" s="14">
        <v>0.44929691034649</v>
      </c>
      <c r="CB357" s="14"/>
      <c r="CC357" s="14">
        <v>0.62618948431056298</v>
      </c>
      <c r="CD357" s="14">
        <v>0.374170089578586</v>
      </c>
    </row>
    <row r="358" spans="2:82" x14ac:dyDescent="0.25">
      <c r="B358" t="s">
        <v>282</v>
      </c>
      <c r="C358" s="14">
        <v>0.31195148465447098</v>
      </c>
      <c r="D358" s="14">
        <v>0.30965313319596699</v>
      </c>
      <c r="E358" s="14">
        <v>0.314561493120465</v>
      </c>
      <c r="F358" s="14"/>
      <c r="G358" s="14">
        <v>0.33414112231552601</v>
      </c>
      <c r="H358" s="14">
        <v>0.310977935317577</v>
      </c>
      <c r="I358" s="14">
        <v>0.269466267785338</v>
      </c>
      <c r="J358" s="14"/>
      <c r="K358" s="14">
        <v>0.31367793792573601</v>
      </c>
      <c r="L358" s="14">
        <v>0.342863467454534</v>
      </c>
      <c r="M358" s="14">
        <v>0.29176831078875798</v>
      </c>
      <c r="N358" s="14">
        <v>0.28664469598057402</v>
      </c>
      <c r="O358" s="14"/>
      <c r="P358" s="14">
        <v>0.34328713812761902</v>
      </c>
      <c r="Q358" s="14">
        <v>0.26227291087458698</v>
      </c>
      <c r="R358" s="14">
        <v>0.27624454522139402</v>
      </c>
      <c r="S358" s="14">
        <v>0.34115092321108997</v>
      </c>
      <c r="T358" s="14">
        <v>0.32950488170817399</v>
      </c>
      <c r="U358" s="14"/>
      <c r="V358" s="14">
        <v>0.30971309965757599</v>
      </c>
      <c r="W358" s="14">
        <v>0.31513618082010803</v>
      </c>
      <c r="X358" s="14">
        <v>0.315682526927618</v>
      </c>
      <c r="Y358" s="14"/>
      <c r="Z358" s="14">
        <v>0.32585523758920498</v>
      </c>
      <c r="AA358" s="14">
        <v>0.29988790369203</v>
      </c>
      <c r="AB358" s="14"/>
      <c r="AC358" s="14">
        <v>0.298284506748969</v>
      </c>
      <c r="AD358" s="14">
        <v>0.326315718616071</v>
      </c>
      <c r="AE358" s="14">
        <v>0.31009093599794202</v>
      </c>
      <c r="AF358" s="14">
        <v>0.31477275791287701</v>
      </c>
      <c r="AG358" s="14"/>
      <c r="AH358" s="14">
        <v>0.28653678986953202</v>
      </c>
      <c r="AI358" s="14">
        <v>0.328577002736059</v>
      </c>
      <c r="AJ358" s="14">
        <v>0.31306758101881699</v>
      </c>
      <c r="AK358" s="14">
        <v>0.28977931802045398</v>
      </c>
      <c r="AL358" s="14"/>
      <c r="AM358" s="14">
        <v>0.32565902815402897</v>
      </c>
      <c r="AN358" s="14">
        <v>0.34796724729504402</v>
      </c>
      <c r="AO358" s="14">
        <v>0.30658845779639599</v>
      </c>
      <c r="AP358" s="14">
        <v>0.31363650776954999</v>
      </c>
      <c r="AQ358" s="14"/>
      <c r="AR358" s="14">
        <v>0.30055883635525299</v>
      </c>
      <c r="AS358" s="14">
        <v>0.34513846260848602</v>
      </c>
      <c r="AT358" s="14">
        <v>0.29479125343692503</v>
      </c>
      <c r="AU358" s="14">
        <v>0.27664143301759198</v>
      </c>
      <c r="AV358" s="14"/>
      <c r="AW358" s="14">
        <v>0.38128539806927902</v>
      </c>
      <c r="AX358" s="14">
        <v>0.33110307654863502</v>
      </c>
      <c r="AY358" s="14">
        <v>0.27196648134589602</v>
      </c>
      <c r="AZ358" s="14">
        <v>0.16377747378667501</v>
      </c>
      <c r="BA358" s="14"/>
      <c r="BB358" s="14">
        <v>0.31983137107797199</v>
      </c>
      <c r="BC358" s="14">
        <v>0.18296556519722701</v>
      </c>
      <c r="BD358" s="14">
        <v>0.39939445012895602</v>
      </c>
      <c r="BE358" s="14"/>
      <c r="BF358" s="14">
        <v>0.30042179221330101</v>
      </c>
      <c r="BG358" s="14">
        <v>0.31343684834997498</v>
      </c>
      <c r="BH358" s="14">
        <v>0.34265381188823602</v>
      </c>
      <c r="BI358" s="14"/>
      <c r="BJ358" s="14">
        <v>0.319290546169334</v>
      </c>
      <c r="BK358" s="14">
        <v>0.28334063876234</v>
      </c>
      <c r="BL358" s="14">
        <v>0.32423756469607601</v>
      </c>
      <c r="BM358" s="14"/>
      <c r="BN358" s="14">
        <v>0.28167059720775001</v>
      </c>
      <c r="BO358" s="14">
        <v>0.309689212237511</v>
      </c>
      <c r="BP358" s="14">
        <v>0.27172782314851801</v>
      </c>
      <c r="BQ358" s="14">
        <v>0.38251248616969702</v>
      </c>
      <c r="BR358" s="14">
        <v>0.315062675580425</v>
      </c>
      <c r="BS358" s="14">
        <v>0.32735500973501502</v>
      </c>
      <c r="BT358" s="14">
        <v>0.288767615831382</v>
      </c>
      <c r="BU358" s="14">
        <v>0.34945479829834902</v>
      </c>
      <c r="BV358" s="14"/>
      <c r="BW358" s="14">
        <v>0.37654193923519502</v>
      </c>
      <c r="BX358" s="14">
        <v>0.25939238894232303</v>
      </c>
      <c r="BY358" s="14"/>
      <c r="BZ358" s="14">
        <v>0.35585853916607402</v>
      </c>
      <c r="CA358" s="14">
        <v>0.266106072222214</v>
      </c>
      <c r="CB358" s="14"/>
      <c r="CC358" s="14">
        <v>0.39098990576174603</v>
      </c>
      <c r="CD358" s="14">
        <v>0.245365723708622</v>
      </c>
    </row>
    <row r="359" spans="2:82" x14ac:dyDescent="0.25">
      <c r="B359" t="s">
        <v>283</v>
      </c>
      <c r="C359" s="14">
        <v>0.31170171161016003</v>
      </c>
      <c r="D359" s="14">
        <v>0.32882756871636498</v>
      </c>
      <c r="E359" s="14">
        <v>0.29454783685966601</v>
      </c>
      <c r="F359" s="14"/>
      <c r="G359" s="14">
        <v>0.34755734487327999</v>
      </c>
      <c r="H359" s="14">
        <v>0.31394817186368101</v>
      </c>
      <c r="I359" s="14">
        <v>0.235402269343083</v>
      </c>
      <c r="J359" s="14"/>
      <c r="K359" s="14">
        <v>0.38677543345273901</v>
      </c>
      <c r="L359" s="14">
        <v>0.281955606874708</v>
      </c>
      <c r="M359" s="14">
        <v>0.28791056213518001</v>
      </c>
      <c r="N359" s="14">
        <v>0.23125255349017601</v>
      </c>
      <c r="O359" s="14"/>
      <c r="P359" s="14">
        <v>0.36092660607961202</v>
      </c>
      <c r="Q359" s="14">
        <v>0.30516862778386</v>
      </c>
      <c r="R359" s="14">
        <v>0.284477696638891</v>
      </c>
      <c r="S359" s="14">
        <v>0.320395416266051</v>
      </c>
      <c r="T359" s="14">
        <v>0.29863265813328899</v>
      </c>
      <c r="U359" s="14"/>
      <c r="V359" s="14">
        <v>0.33962203118442502</v>
      </c>
      <c r="W359" s="14">
        <v>0.29527121418213598</v>
      </c>
      <c r="X359" s="14">
        <v>0.239772601768311</v>
      </c>
      <c r="Y359" s="14"/>
      <c r="Z359" s="14">
        <v>0.33545230751086302</v>
      </c>
      <c r="AA359" s="14">
        <v>0.29109452462264201</v>
      </c>
      <c r="AB359" s="14"/>
      <c r="AC359" s="14">
        <v>0.234261868393355</v>
      </c>
      <c r="AD359" s="14">
        <v>0.27380372815573201</v>
      </c>
      <c r="AE359" s="14">
        <v>0.30326983411890301</v>
      </c>
      <c r="AF359" s="14">
        <v>0.363518475235311</v>
      </c>
      <c r="AG359" s="14"/>
      <c r="AH359" s="14">
        <v>0.20151965838107799</v>
      </c>
      <c r="AI359" s="14">
        <v>0.29348606879518802</v>
      </c>
      <c r="AJ359" s="14">
        <v>0.35650531715335199</v>
      </c>
      <c r="AK359" s="14">
        <v>0.36628005951777598</v>
      </c>
      <c r="AL359" s="14"/>
      <c r="AM359" s="14">
        <v>0.32083806641248303</v>
      </c>
      <c r="AN359" s="14">
        <v>0.38248662256340199</v>
      </c>
      <c r="AO359" s="14">
        <v>0.32941177794444199</v>
      </c>
      <c r="AP359" s="14">
        <v>0.32605507001156298</v>
      </c>
      <c r="AQ359" s="14"/>
      <c r="AR359" s="14">
        <v>0.26357663936446601</v>
      </c>
      <c r="AS359" s="14">
        <v>0.35870418589409298</v>
      </c>
      <c r="AT359" s="14">
        <v>0.47215011994181999</v>
      </c>
      <c r="AU359" s="14">
        <v>0.357957609941567</v>
      </c>
      <c r="AV359" s="14"/>
      <c r="AW359" s="14">
        <v>0.25562588217159399</v>
      </c>
      <c r="AX359" s="14">
        <v>0.29757620680589902</v>
      </c>
      <c r="AY359" s="14">
        <v>0.35562357797241501</v>
      </c>
      <c r="AZ359" s="14">
        <v>0.34823484664430998</v>
      </c>
      <c r="BA359" s="14"/>
      <c r="BB359" s="14">
        <v>0.323847501791167</v>
      </c>
      <c r="BC359" s="14">
        <v>0.29651683623221098</v>
      </c>
      <c r="BD359" s="14">
        <v>0.27845489253010602</v>
      </c>
      <c r="BE359" s="14"/>
      <c r="BF359" s="14">
        <v>0.34164671934880297</v>
      </c>
      <c r="BG359" s="14">
        <v>0.269881228050393</v>
      </c>
      <c r="BH359" s="14">
        <v>0.32388075251986198</v>
      </c>
      <c r="BI359" s="14"/>
      <c r="BJ359" s="14">
        <v>0.32427469070306397</v>
      </c>
      <c r="BK359" s="14">
        <v>0.30564010110423101</v>
      </c>
      <c r="BL359" s="14">
        <v>0.37543846583587498</v>
      </c>
      <c r="BM359" s="14"/>
      <c r="BN359" s="14">
        <v>0.305558554366688</v>
      </c>
      <c r="BO359" s="14">
        <v>0.26054043399728199</v>
      </c>
      <c r="BP359" s="14">
        <v>0.30404199901428303</v>
      </c>
      <c r="BQ359" s="14">
        <v>0.33285783349311998</v>
      </c>
      <c r="BR359" s="14">
        <v>0.38716638053214297</v>
      </c>
      <c r="BS359" s="14">
        <v>0.33855778484634003</v>
      </c>
      <c r="BT359" s="14">
        <v>0.33376917800816502</v>
      </c>
      <c r="BU359" s="14">
        <v>0.26472218132421699</v>
      </c>
      <c r="BV359" s="14"/>
      <c r="BW359" s="14">
        <v>0.35582002138150498</v>
      </c>
      <c r="BX359" s="14">
        <v>0.27580138421685602</v>
      </c>
      <c r="BY359" s="14"/>
      <c r="BZ359" s="14">
        <v>0.344949898297155</v>
      </c>
      <c r="CA359" s="14">
        <v>0.294685151892775</v>
      </c>
      <c r="CB359" s="14"/>
      <c r="CC359" s="14">
        <v>0.41738556714628999</v>
      </c>
      <c r="CD359" s="14">
        <v>0.22626989898508501</v>
      </c>
    </row>
    <row r="360" spans="2:82" x14ac:dyDescent="0.25">
      <c r="B360" t="s">
        <v>284</v>
      </c>
      <c r="C360" s="14">
        <v>0.30164405750523099</v>
      </c>
      <c r="D360" s="14">
        <v>0.29211067547254399</v>
      </c>
      <c r="E360" s="14">
        <v>0.31113937344023002</v>
      </c>
      <c r="F360" s="14"/>
      <c r="G360" s="14">
        <v>0.33410246834687402</v>
      </c>
      <c r="H360" s="14">
        <v>0.29376538017227999</v>
      </c>
      <c r="I360" s="14">
        <v>0.25242314115407699</v>
      </c>
      <c r="J360" s="14"/>
      <c r="K360" s="14">
        <v>0.34293497780445698</v>
      </c>
      <c r="L360" s="14">
        <v>0.32608672650779302</v>
      </c>
      <c r="M360" s="14">
        <v>0.25242391485542998</v>
      </c>
      <c r="N360" s="14">
        <v>0.23652337046147701</v>
      </c>
      <c r="O360" s="14"/>
      <c r="P360" s="14">
        <v>0.34250187469643201</v>
      </c>
      <c r="Q360" s="14">
        <v>0.32368911581869497</v>
      </c>
      <c r="R360" s="14">
        <v>0.29777379962599998</v>
      </c>
      <c r="S360" s="14">
        <v>0.30188927400707799</v>
      </c>
      <c r="T360" s="14">
        <v>0.25193075682087801</v>
      </c>
      <c r="U360" s="14"/>
      <c r="V360" s="14">
        <v>0.31961385864331598</v>
      </c>
      <c r="W360" s="14">
        <v>0.29121582259471601</v>
      </c>
      <c r="X360" s="14">
        <v>0.25518995642945502</v>
      </c>
      <c r="Y360" s="14"/>
      <c r="Z360" s="14">
        <v>0.30517678997309799</v>
      </c>
      <c r="AA360" s="14">
        <v>0.29857888478928901</v>
      </c>
      <c r="AB360" s="14"/>
      <c r="AC360" s="14">
        <v>0.235322075721383</v>
      </c>
      <c r="AD360" s="14">
        <v>0.288737083954834</v>
      </c>
      <c r="AE360" s="14">
        <v>0.30668797186083402</v>
      </c>
      <c r="AF360" s="14">
        <v>0.31040247668801602</v>
      </c>
      <c r="AG360" s="14"/>
      <c r="AH360" s="14">
        <v>0.25693854523035697</v>
      </c>
      <c r="AI360" s="14">
        <v>0.30421328596493402</v>
      </c>
      <c r="AJ360" s="14">
        <v>0.32876455816811101</v>
      </c>
      <c r="AK360" s="14">
        <v>0.28583864142065402</v>
      </c>
      <c r="AL360" s="14"/>
      <c r="AM360" s="14">
        <v>0.267399039464428</v>
      </c>
      <c r="AN360" s="14">
        <v>0.30346377182476802</v>
      </c>
      <c r="AO360" s="14">
        <v>0.33900695420683902</v>
      </c>
      <c r="AP360" s="14">
        <v>0.32268480415830098</v>
      </c>
      <c r="AQ360" s="14"/>
      <c r="AR360" s="14">
        <v>0.31397027607728001</v>
      </c>
      <c r="AS360" s="14">
        <v>0.337191718956242</v>
      </c>
      <c r="AT360" s="14">
        <v>0.27599221888171399</v>
      </c>
      <c r="AU360" s="14">
        <v>0.26121082693963599</v>
      </c>
      <c r="AV360" s="14"/>
      <c r="AW360" s="14">
        <v>0.31961220376288801</v>
      </c>
      <c r="AX360" s="14">
        <v>0.31198313148582801</v>
      </c>
      <c r="AY360" s="14">
        <v>0.29073804570109102</v>
      </c>
      <c r="AZ360" s="14">
        <v>0.228463893214012</v>
      </c>
      <c r="BA360" s="14"/>
      <c r="BB360" s="14">
        <v>0.291032191346904</v>
      </c>
      <c r="BC360" s="14">
        <v>0.27953334695888998</v>
      </c>
      <c r="BD360" s="14">
        <v>0.425879678476073</v>
      </c>
      <c r="BE360" s="14"/>
      <c r="BF360" s="14">
        <v>0.28188229901781903</v>
      </c>
      <c r="BG360" s="14">
        <v>0.294229028432058</v>
      </c>
      <c r="BH360" s="14">
        <v>0.39262378519781199</v>
      </c>
      <c r="BI360" s="14"/>
      <c r="BJ360" s="14">
        <v>0.30009487410921298</v>
      </c>
      <c r="BK360" s="14">
        <v>0.33270723961265902</v>
      </c>
      <c r="BL360" s="14">
        <v>0.28593422860272899</v>
      </c>
      <c r="BM360" s="14"/>
      <c r="BN360" s="14">
        <v>0.27005964284640299</v>
      </c>
      <c r="BO360" s="14">
        <v>0.26120638667097701</v>
      </c>
      <c r="BP360" s="14">
        <v>0.35100807856307897</v>
      </c>
      <c r="BQ360" s="14">
        <v>0.3327184703935</v>
      </c>
      <c r="BR360" s="14">
        <v>0.28412157215563399</v>
      </c>
      <c r="BS360" s="14">
        <v>0.36156227970951099</v>
      </c>
      <c r="BT360" s="14">
        <v>0.28839564788705502</v>
      </c>
      <c r="BU360" s="14">
        <v>0.26470997551939601</v>
      </c>
      <c r="BV360" s="14"/>
      <c r="BW360" s="14">
        <v>0.371907531765512</v>
      </c>
      <c r="BX360" s="14">
        <v>0.24446866382382099</v>
      </c>
      <c r="BY360" s="14"/>
      <c r="BZ360" s="14">
        <v>0.33929234905424199</v>
      </c>
      <c r="CA360" s="14">
        <v>0.27433142490018497</v>
      </c>
      <c r="CB360" s="14"/>
      <c r="CC360" s="14">
        <v>0.41119390125371003</v>
      </c>
      <c r="CD360" s="14">
        <v>0.20928795870831099</v>
      </c>
    </row>
    <row r="361" spans="2:82" x14ac:dyDescent="0.25">
      <c r="B361" t="s">
        <v>285</v>
      </c>
      <c r="C361" s="14">
        <v>0.28454379536054902</v>
      </c>
      <c r="D361" s="14">
        <v>0.27927098446040099</v>
      </c>
      <c r="E361" s="14">
        <v>0.28944125064717002</v>
      </c>
      <c r="F361" s="14"/>
      <c r="G361" s="14">
        <v>0.30034019533183598</v>
      </c>
      <c r="H361" s="14">
        <v>0.30322043257644099</v>
      </c>
      <c r="I361" s="14">
        <v>0.21551153839322301</v>
      </c>
      <c r="J361" s="14"/>
      <c r="K361" s="14">
        <v>0.305660586492919</v>
      </c>
      <c r="L361" s="14">
        <v>0.305069221938299</v>
      </c>
      <c r="M361" s="14">
        <v>0.25584503807542802</v>
      </c>
      <c r="N361" s="14">
        <v>0.24648078979861299</v>
      </c>
      <c r="O361" s="14"/>
      <c r="P361" s="14">
        <v>0.30690099408945098</v>
      </c>
      <c r="Q361" s="14">
        <v>0.31096451502028</v>
      </c>
      <c r="R361" s="14">
        <v>0.27449489117124598</v>
      </c>
      <c r="S361" s="14">
        <v>0.27870803112672099</v>
      </c>
      <c r="T361" s="14">
        <v>0.26511081547453802</v>
      </c>
      <c r="U361" s="14"/>
      <c r="V361" s="14">
        <v>0.279910247251627</v>
      </c>
      <c r="W361" s="14">
        <v>0.301284955258114</v>
      </c>
      <c r="X361" s="14">
        <v>0.281204995882542</v>
      </c>
      <c r="Y361" s="14"/>
      <c r="Z361" s="14">
        <v>0.301040622563295</v>
      </c>
      <c r="AA361" s="14">
        <v>0.2702303354251</v>
      </c>
      <c r="AB361" s="14"/>
      <c r="AC361" s="14">
        <v>0.33327998808421799</v>
      </c>
      <c r="AD361" s="14">
        <v>0.26398959056150001</v>
      </c>
      <c r="AE361" s="14">
        <v>0.27866344709135099</v>
      </c>
      <c r="AF361" s="14">
        <v>0.29708660141857202</v>
      </c>
      <c r="AG361" s="14"/>
      <c r="AH361" s="14">
        <v>0.236103136045758</v>
      </c>
      <c r="AI361" s="14">
        <v>0.30701264736161699</v>
      </c>
      <c r="AJ361" s="14">
        <v>0.27749633085720998</v>
      </c>
      <c r="AK361" s="14">
        <v>0.26824946469908201</v>
      </c>
      <c r="AL361" s="14"/>
      <c r="AM361" s="14">
        <v>0.22306169487388999</v>
      </c>
      <c r="AN361" s="14">
        <v>0.31683733328441899</v>
      </c>
      <c r="AO361" s="14">
        <v>0.303590563122145</v>
      </c>
      <c r="AP361" s="14">
        <v>0.30540074736973799</v>
      </c>
      <c r="AQ361" s="14"/>
      <c r="AR361" s="14">
        <v>0.31138903187315198</v>
      </c>
      <c r="AS361" s="14">
        <v>0.29481377169279999</v>
      </c>
      <c r="AT361" s="14">
        <v>0.30884720698818202</v>
      </c>
      <c r="AU361" s="14">
        <v>0.231254018485927</v>
      </c>
      <c r="AV361" s="14"/>
      <c r="AW361" s="14">
        <v>0.28868826080194798</v>
      </c>
      <c r="AX361" s="14">
        <v>0.29552650223294502</v>
      </c>
      <c r="AY361" s="14">
        <v>0.27218535532205301</v>
      </c>
      <c r="AZ361" s="14">
        <v>0.26906113611029298</v>
      </c>
      <c r="BA361" s="14"/>
      <c r="BB361" s="14">
        <v>0.30956891359685201</v>
      </c>
      <c r="BC361" s="14">
        <v>0.21158971227396101</v>
      </c>
      <c r="BD361" s="14">
        <v>0.27880279335609998</v>
      </c>
      <c r="BE361" s="14"/>
      <c r="BF361" s="14">
        <v>0.23968180849767201</v>
      </c>
      <c r="BG361" s="14">
        <v>0.320367675887615</v>
      </c>
      <c r="BH361" s="14">
        <v>0.353164676397484</v>
      </c>
      <c r="BI361" s="14"/>
      <c r="BJ361" s="14">
        <v>0.323502709375657</v>
      </c>
      <c r="BK361" s="14">
        <v>0.26483635234520703</v>
      </c>
      <c r="BL361" s="14">
        <v>0.231374376685337</v>
      </c>
      <c r="BM361" s="14"/>
      <c r="BN361" s="14">
        <v>0.236096926538441</v>
      </c>
      <c r="BO361" s="14">
        <v>0.27985697510908503</v>
      </c>
      <c r="BP361" s="14">
        <v>0.26455683110181499</v>
      </c>
      <c r="BQ361" s="14">
        <v>0.246610807169344</v>
      </c>
      <c r="BR361" s="14">
        <v>0.341438241460709</v>
      </c>
      <c r="BS361" s="14">
        <v>0.288757122668518</v>
      </c>
      <c r="BT361" s="14">
        <v>0.38788736550609099</v>
      </c>
      <c r="BU361" s="14">
        <v>0.31461104859861799</v>
      </c>
      <c r="BV361" s="14"/>
      <c r="BW361" s="14">
        <v>0.349204760946702</v>
      </c>
      <c r="BX361" s="14">
        <v>0.23192732283154599</v>
      </c>
      <c r="BY361" s="14"/>
      <c r="BZ361" s="14">
        <v>0.32741822748074201</v>
      </c>
      <c r="CA361" s="14">
        <v>0.25084345640978101</v>
      </c>
      <c r="CB361" s="14"/>
      <c r="CC361" s="14">
        <v>0.41136670487021698</v>
      </c>
      <c r="CD361" s="14">
        <v>0.17504100725337601</v>
      </c>
    </row>
    <row r="362" spans="2:82" x14ac:dyDescent="0.25">
      <c r="B362" t="s">
        <v>286</v>
      </c>
      <c r="C362" s="14">
        <v>0.24568394143518699</v>
      </c>
      <c r="D362" s="14">
        <v>0.211437746325878</v>
      </c>
      <c r="E362" s="14">
        <v>0.28017558820807797</v>
      </c>
      <c r="F362" s="14"/>
      <c r="G362" s="14">
        <v>0.25747541203958202</v>
      </c>
      <c r="H362" s="14">
        <v>0.26375759892922801</v>
      </c>
      <c r="I362" s="14">
        <v>0.185879022418068</v>
      </c>
      <c r="J362" s="14"/>
      <c r="K362" s="14">
        <v>0.27304260977017197</v>
      </c>
      <c r="L362" s="14">
        <v>0.25967872900945299</v>
      </c>
      <c r="M362" s="14">
        <v>0.19074075135985599</v>
      </c>
      <c r="N362" s="14">
        <v>0.21643751293463301</v>
      </c>
      <c r="O362" s="14"/>
      <c r="P362" s="14">
        <v>0.27184584507413601</v>
      </c>
      <c r="Q362" s="14">
        <v>0.24009943417736401</v>
      </c>
      <c r="R362" s="14">
        <v>0.22638072233392501</v>
      </c>
      <c r="S362" s="14">
        <v>0.25677358612508</v>
      </c>
      <c r="T362" s="14">
        <v>0.23583144654861601</v>
      </c>
      <c r="U362" s="14"/>
      <c r="V362" s="14">
        <v>0.236027048494134</v>
      </c>
      <c r="W362" s="14">
        <v>0.22134473883554201</v>
      </c>
      <c r="X362" s="14">
        <v>0.30328670227711102</v>
      </c>
      <c r="Y362" s="14"/>
      <c r="Z362" s="14">
        <v>0.26590731789855199</v>
      </c>
      <c r="AA362" s="14">
        <v>0.22813714378674499</v>
      </c>
      <c r="AB362" s="14"/>
      <c r="AC362" s="14">
        <v>0.257532603897489</v>
      </c>
      <c r="AD362" s="14">
        <v>0.22254303858122901</v>
      </c>
      <c r="AE362" s="14">
        <v>0.22760665436302699</v>
      </c>
      <c r="AF362" s="14">
        <v>0.26889288588135102</v>
      </c>
      <c r="AG362" s="14"/>
      <c r="AH362" s="14">
        <v>0.19637436732500699</v>
      </c>
      <c r="AI362" s="14">
        <v>0.25661759960313102</v>
      </c>
      <c r="AJ362" s="14">
        <v>0.25078868919649899</v>
      </c>
      <c r="AK362" s="14">
        <v>0.24454071963600901</v>
      </c>
      <c r="AL362" s="14"/>
      <c r="AM362" s="14">
        <v>0.22905736158321</v>
      </c>
      <c r="AN362" s="14">
        <v>0.24756915484335201</v>
      </c>
      <c r="AO362" s="14">
        <v>0.23045082687649601</v>
      </c>
      <c r="AP362" s="14">
        <v>0.248776571821752</v>
      </c>
      <c r="AQ362" s="14"/>
      <c r="AR362" s="14">
        <v>0.238959398151813</v>
      </c>
      <c r="AS362" s="14">
        <v>0.243553125136134</v>
      </c>
      <c r="AT362" s="14">
        <v>0.24523307949376899</v>
      </c>
      <c r="AU362" s="14">
        <v>0.20835400388723199</v>
      </c>
      <c r="AV362" s="14"/>
      <c r="AW362" s="14">
        <v>0.26679664153306698</v>
      </c>
      <c r="AX362" s="14">
        <v>0.274458168047444</v>
      </c>
      <c r="AY362" s="14">
        <v>0.21918884231817301</v>
      </c>
      <c r="AZ362" s="14">
        <v>0.12838278496333499</v>
      </c>
      <c r="BA362" s="14"/>
      <c r="BB362" s="14">
        <v>0.245244187092653</v>
      </c>
      <c r="BC362" s="14">
        <v>0.19332161391864</v>
      </c>
      <c r="BD362" s="14">
        <v>0.315265246506096</v>
      </c>
      <c r="BE362" s="14"/>
      <c r="BF362" s="14">
        <v>0.20331341877335299</v>
      </c>
      <c r="BG362" s="14">
        <v>0.28305042629400301</v>
      </c>
      <c r="BH362" s="14">
        <v>0.28607444963807799</v>
      </c>
      <c r="BI362" s="14"/>
      <c r="BJ362" s="14">
        <v>0.23453508160870201</v>
      </c>
      <c r="BK362" s="14">
        <v>0.26395810550360099</v>
      </c>
      <c r="BL362" s="14">
        <v>0.25195268314624902</v>
      </c>
      <c r="BM362" s="14"/>
      <c r="BN362" s="14">
        <v>0.214355781537962</v>
      </c>
      <c r="BO362" s="14">
        <v>0.21008478812134301</v>
      </c>
      <c r="BP362" s="14">
        <v>0.20803402040424501</v>
      </c>
      <c r="BQ362" s="14">
        <v>0.24656718227434099</v>
      </c>
      <c r="BR362" s="14">
        <v>0.29798305536969899</v>
      </c>
      <c r="BS362" s="14">
        <v>0.28233854290242499</v>
      </c>
      <c r="BT362" s="14">
        <v>0.26010332396512498</v>
      </c>
      <c r="BU362" s="14">
        <v>0.23013351935839799</v>
      </c>
      <c r="BV362" s="14"/>
      <c r="BW362" s="14">
        <v>0.30397307969626403</v>
      </c>
      <c r="BX362" s="14">
        <v>0.19825240659417301</v>
      </c>
      <c r="BY362" s="14"/>
      <c r="BZ362" s="14">
        <v>0.27888191891101699</v>
      </c>
      <c r="CA362" s="14">
        <v>0.214498104260401</v>
      </c>
      <c r="CB362" s="14"/>
      <c r="CC362" s="14">
        <v>0.32326638295573201</v>
      </c>
      <c r="CD362" s="14">
        <v>0.17896846478922601</v>
      </c>
    </row>
    <row r="363" spans="2:82" x14ac:dyDescent="0.25">
      <c r="B363" t="s">
        <v>287</v>
      </c>
      <c r="C363" s="14">
        <v>0.18185269989018399</v>
      </c>
      <c r="D363" s="14">
        <v>0.187159864759535</v>
      </c>
      <c r="E363" s="14">
        <v>0.17672721612770101</v>
      </c>
      <c r="F363" s="14"/>
      <c r="G363" s="14">
        <v>0.21782489223568099</v>
      </c>
      <c r="H363" s="14">
        <v>0.168188469650567</v>
      </c>
      <c r="I363" s="14">
        <v>0.137181005773158</v>
      </c>
      <c r="J363" s="14"/>
      <c r="K363" s="14">
        <v>0.18453856320586101</v>
      </c>
      <c r="L363" s="14">
        <v>0.19021570065881699</v>
      </c>
      <c r="M363" s="14">
        <v>0.19701276732027301</v>
      </c>
      <c r="N363" s="14">
        <v>0.16072948748098101</v>
      </c>
      <c r="O363" s="14"/>
      <c r="P363" s="14">
        <v>0.214159125532107</v>
      </c>
      <c r="Q363" s="14">
        <v>0.18094923335256499</v>
      </c>
      <c r="R363" s="14">
        <v>0.17407389685711699</v>
      </c>
      <c r="S363" s="14">
        <v>0.17512458530525701</v>
      </c>
      <c r="T363" s="14">
        <v>0.17841990530763099</v>
      </c>
      <c r="U363" s="14"/>
      <c r="V363" s="14">
        <v>0.20365777900458201</v>
      </c>
      <c r="W363" s="14">
        <v>0.116946840738392</v>
      </c>
      <c r="X363" s="14">
        <v>0.18243915030774099</v>
      </c>
      <c r="Y363" s="14"/>
      <c r="Z363" s="14">
        <v>0.21947504183109201</v>
      </c>
      <c r="AA363" s="14">
        <v>0.149209702698619</v>
      </c>
      <c r="AB363" s="14"/>
      <c r="AC363" s="14">
        <v>0.17589178375693601</v>
      </c>
      <c r="AD363" s="14">
        <v>0.188405678563422</v>
      </c>
      <c r="AE363" s="14">
        <v>0.15981096803644099</v>
      </c>
      <c r="AF363" s="14">
        <v>0.194057857568601</v>
      </c>
      <c r="AG363" s="14"/>
      <c r="AH363" s="14">
        <v>0.133906288294976</v>
      </c>
      <c r="AI363" s="14">
        <v>0.193280173030111</v>
      </c>
      <c r="AJ363" s="14">
        <v>0.18116832838503699</v>
      </c>
      <c r="AK363" s="14">
        <v>0.180760677262405</v>
      </c>
      <c r="AL363" s="14"/>
      <c r="AM363" s="14">
        <v>0.20398679873456599</v>
      </c>
      <c r="AN363" s="14">
        <v>0.147469853711647</v>
      </c>
      <c r="AO363" s="14">
        <v>0.204230035037922</v>
      </c>
      <c r="AP363" s="14">
        <v>0.18692250312449099</v>
      </c>
      <c r="AQ363" s="14"/>
      <c r="AR363" s="14">
        <v>0.17460306777612999</v>
      </c>
      <c r="AS363" s="14">
        <v>0.18486408564210099</v>
      </c>
      <c r="AT363" s="14">
        <v>0.18334740516259801</v>
      </c>
      <c r="AU363" s="14">
        <v>0.178818807360411</v>
      </c>
      <c r="AV363" s="14"/>
      <c r="AW363" s="14">
        <v>0.24728462297484199</v>
      </c>
      <c r="AX363" s="14">
        <v>0.19435360687895201</v>
      </c>
      <c r="AY363" s="14">
        <v>0.14250351781678999</v>
      </c>
      <c r="AZ363" s="14">
        <v>9.1914064798437195E-2</v>
      </c>
      <c r="BA363" s="14"/>
      <c r="BB363" s="14">
        <v>0.14528333442236199</v>
      </c>
      <c r="BC363" s="14">
        <v>9.0626471315155596E-2</v>
      </c>
      <c r="BD363" s="14">
        <v>0.30533272323331601</v>
      </c>
      <c r="BE363" s="14"/>
      <c r="BF363" s="14">
        <v>0.16311118426858701</v>
      </c>
      <c r="BG363" s="14">
        <v>0.1992746316731</v>
      </c>
      <c r="BH363" s="14">
        <v>0.22022871541314201</v>
      </c>
      <c r="BI363" s="14"/>
      <c r="BJ363" s="14">
        <v>0.19303340627085699</v>
      </c>
      <c r="BK363" s="14">
        <v>0.18057760843996201</v>
      </c>
      <c r="BL363" s="14">
        <v>0.211332901313112</v>
      </c>
      <c r="BM363" s="14"/>
      <c r="BN363" s="14">
        <v>0.20391999835518901</v>
      </c>
      <c r="BO363" s="14">
        <v>0.217767330778674</v>
      </c>
      <c r="BP363" s="14">
        <v>0.16728948000395599</v>
      </c>
      <c r="BQ363" s="14">
        <v>0.22154206144132099</v>
      </c>
      <c r="BR363" s="14">
        <v>0.20790008521314701</v>
      </c>
      <c r="BS363" s="14">
        <v>0.17622082907644299</v>
      </c>
      <c r="BT363" s="14">
        <v>0.14393742470972301</v>
      </c>
      <c r="BU363" s="14">
        <v>0.149668530451427</v>
      </c>
      <c r="BV363" s="14"/>
      <c r="BW363" s="14">
        <v>0.22786119382269501</v>
      </c>
      <c r="BX363" s="14">
        <v>0.144414275716401</v>
      </c>
      <c r="BY363" s="14"/>
      <c r="BZ363" s="14">
        <v>0.19511747992633299</v>
      </c>
      <c r="CA363" s="14">
        <v>0.17528759768424901</v>
      </c>
      <c r="CB363" s="14"/>
      <c r="CC363" s="14">
        <v>0.26115947483465402</v>
      </c>
      <c r="CD363" s="14">
        <v>0.10796352735549899</v>
      </c>
    </row>
    <row r="364" spans="2:82" x14ac:dyDescent="0.25">
      <c r="B364" t="s">
        <v>288</v>
      </c>
      <c r="C364" s="14">
        <v>0.13475253275115201</v>
      </c>
      <c r="D364" s="14">
        <v>0.15644920919118799</v>
      </c>
      <c r="E364" s="14">
        <v>0.113190481888806</v>
      </c>
      <c r="F364" s="14"/>
      <c r="G364" s="14">
        <v>0.14743191342622</v>
      </c>
      <c r="H364" s="14">
        <v>0.14544468617266501</v>
      </c>
      <c r="I364" s="14">
        <v>8.7951035722747803E-2</v>
      </c>
      <c r="J364" s="14"/>
      <c r="K364" s="14">
        <v>0.11204769993864599</v>
      </c>
      <c r="L364" s="14">
        <v>0.16972990825266099</v>
      </c>
      <c r="M364" s="14">
        <v>0.12662860011756</v>
      </c>
      <c r="N364" s="14">
        <v>0.12992848070579599</v>
      </c>
      <c r="O364" s="14"/>
      <c r="P364" s="14">
        <v>0.178284909841356</v>
      </c>
      <c r="Q364" s="14">
        <v>0.140838341808256</v>
      </c>
      <c r="R364" s="14">
        <v>0.115596495420432</v>
      </c>
      <c r="S364" s="14">
        <v>0.13274566550646</v>
      </c>
      <c r="T364" s="14">
        <v>0.122510907380132</v>
      </c>
      <c r="U364" s="14"/>
      <c r="V364" s="14">
        <v>0.14395634115210901</v>
      </c>
      <c r="W364" s="14">
        <v>0.109241574901026</v>
      </c>
      <c r="X364" s="14">
        <v>0.13294489576410101</v>
      </c>
      <c r="Y364" s="14"/>
      <c r="Z364" s="14">
        <v>0.13364692593029201</v>
      </c>
      <c r="AA364" s="14">
        <v>0.13571181169250501</v>
      </c>
      <c r="AB364" s="14"/>
      <c r="AC364" s="14">
        <v>0.16620911595264501</v>
      </c>
      <c r="AD364" s="14">
        <v>0.12719629485446199</v>
      </c>
      <c r="AE364" s="14">
        <v>0.13107982659801301</v>
      </c>
      <c r="AF364" s="14">
        <v>0.13715281418770001</v>
      </c>
      <c r="AG364" s="14"/>
      <c r="AH364" s="14">
        <v>9.7967641994978302E-2</v>
      </c>
      <c r="AI364" s="14">
        <v>0.13439888777116599</v>
      </c>
      <c r="AJ364" s="14">
        <v>0.16075734301386099</v>
      </c>
      <c r="AK364" s="14">
        <v>0.11883611164523999</v>
      </c>
      <c r="AL364" s="14"/>
      <c r="AM364" s="14">
        <v>9.1603040969695002E-2</v>
      </c>
      <c r="AN364" s="14">
        <v>0.16140285845699301</v>
      </c>
      <c r="AO364" s="14">
        <v>0.160180255013879</v>
      </c>
      <c r="AP364" s="14">
        <v>0.14381651824462</v>
      </c>
      <c r="AQ364" s="14"/>
      <c r="AR364" s="14">
        <v>0.15548927045538299</v>
      </c>
      <c r="AS364" s="14">
        <v>0.14146447855803199</v>
      </c>
      <c r="AT364" s="14">
        <v>0.11037393245671399</v>
      </c>
      <c r="AU364" s="14">
        <v>7.4604820576167505E-2</v>
      </c>
      <c r="AV364" s="14"/>
      <c r="AW364" s="14">
        <v>0.13815561557817699</v>
      </c>
      <c r="AX364" s="14">
        <v>0.15762420340307001</v>
      </c>
      <c r="AY364" s="14">
        <v>0.11094635061775</v>
      </c>
      <c r="AZ364" s="14">
        <v>0.110302630506323</v>
      </c>
      <c r="BA364" s="14"/>
      <c r="BB364" s="14">
        <v>0.13721422757659499</v>
      </c>
      <c r="BC364" s="14">
        <v>0.129866806067957</v>
      </c>
      <c r="BD364" s="14">
        <v>0.14800836544658499</v>
      </c>
      <c r="BE364" s="14"/>
      <c r="BF364" s="14">
        <v>0.11626241446627</v>
      </c>
      <c r="BG364" s="14">
        <v>0.136340446632119</v>
      </c>
      <c r="BH364" s="14">
        <v>0.180804477630476</v>
      </c>
      <c r="BI364" s="14"/>
      <c r="BJ364" s="14">
        <v>0.155613494564908</v>
      </c>
      <c r="BK364" s="14">
        <v>0.129539182629023</v>
      </c>
      <c r="BL364" s="14">
        <v>8.3224680044321597E-2</v>
      </c>
      <c r="BM364" s="14"/>
      <c r="BN364" s="14">
        <v>0.109307807580532</v>
      </c>
      <c r="BO364" s="14">
        <v>0.171238645777222</v>
      </c>
      <c r="BP364" s="14">
        <v>0.10268420782460801</v>
      </c>
      <c r="BQ364" s="14">
        <v>0.18568623133358</v>
      </c>
      <c r="BR364" s="14">
        <v>0.140582751034355</v>
      </c>
      <c r="BS364" s="14">
        <v>0.125295534693494</v>
      </c>
      <c r="BT364" s="14">
        <v>0.21689514477355601</v>
      </c>
      <c r="BU364" s="14">
        <v>0.15739587381894701</v>
      </c>
      <c r="BV364" s="14"/>
      <c r="BW364" s="14">
        <v>0.18180317077309599</v>
      </c>
      <c r="BX364" s="14">
        <v>9.6466086198553305E-2</v>
      </c>
      <c r="BY364" s="14"/>
      <c r="BZ364" s="14">
        <v>0.16100587466057201</v>
      </c>
      <c r="CA364" s="14">
        <v>0.113014901582237</v>
      </c>
      <c r="CB364" s="14"/>
      <c r="CC364" s="14">
        <v>0.19147578701010901</v>
      </c>
      <c r="CD364" s="14">
        <v>8.9345372810461204E-2</v>
      </c>
    </row>
    <row r="365" spans="2:82" x14ac:dyDescent="0.25">
      <c r="B365" t="s">
        <v>289</v>
      </c>
      <c r="C365" s="14">
        <v>0.120675911220936</v>
      </c>
      <c r="D365" s="14">
        <v>0.136884206911455</v>
      </c>
      <c r="E365" s="14">
        <v>0.104588177713273</v>
      </c>
      <c r="F365" s="14"/>
      <c r="G365" s="14">
        <v>0.14213954917888999</v>
      </c>
      <c r="H365" s="14">
        <v>0.105636311878912</v>
      </c>
      <c r="I365" s="14">
        <v>0.107811773892535</v>
      </c>
      <c r="J365" s="14"/>
      <c r="K365" s="14">
        <v>0.127703282544745</v>
      </c>
      <c r="L365" s="14">
        <v>0.13119482296708701</v>
      </c>
      <c r="M365" s="14">
        <v>0.109554951389223</v>
      </c>
      <c r="N365" s="14">
        <v>9.4265833827007303E-2</v>
      </c>
      <c r="O365" s="14"/>
      <c r="P365" s="14">
        <v>0.15011658609148901</v>
      </c>
      <c r="Q365" s="14">
        <v>0.13606767797709399</v>
      </c>
      <c r="R365" s="14">
        <v>0.10001305572852801</v>
      </c>
      <c r="S365" s="14">
        <v>0.115940176840427</v>
      </c>
      <c r="T365" s="14">
        <v>0.118184425292439</v>
      </c>
      <c r="U365" s="14"/>
      <c r="V365" s="14">
        <v>0.137488259130014</v>
      </c>
      <c r="W365" s="14">
        <v>9.4390907963839393E-2</v>
      </c>
      <c r="X365" s="14">
        <v>9.5230178252221603E-2</v>
      </c>
      <c r="Y365" s="14"/>
      <c r="Z365" s="14">
        <v>0.134252548881509</v>
      </c>
      <c r="AA365" s="14">
        <v>0.108896151584466</v>
      </c>
      <c r="AB365" s="14"/>
      <c r="AC365" s="14">
        <v>0.109383428265277</v>
      </c>
      <c r="AD365" s="14">
        <v>9.1327077012841096E-2</v>
      </c>
      <c r="AE365" s="14">
        <v>0.12692449834063299</v>
      </c>
      <c r="AF365" s="14">
        <v>0.145268802205681</v>
      </c>
      <c r="AG365" s="14"/>
      <c r="AH365" s="14">
        <v>8.5515339850586305E-2</v>
      </c>
      <c r="AI365" s="14">
        <v>0.10388287746741701</v>
      </c>
      <c r="AJ365" s="14">
        <v>0.142823016969538</v>
      </c>
      <c r="AK365" s="14">
        <v>0.16684558811421199</v>
      </c>
      <c r="AL365" s="14"/>
      <c r="AM365" s="14">
        <v>0.13019589110819099</v>
      </c>
      <c r="AN365" s="14">
        <v>0.147139920175726</v>
      </c>
      <c r="AO365" s="14">
        <v>0.12105605809561901</v>
      </c>
      <c r="AP365" s="14">
        <v>0.12660475464984999</v>
      </c>
      <c r="AQ365" s="14"/>
      <c r="AR365" s="14">
        <v>0.105917241213751</v>
      </c>
      <c r="AS365" s="14">
        <v>0.13768097803122401</v>
      </c>
      <c r="AT365" s="14">
        <v>0.17148532847133099</v>
      </c>
      <c r="AU365" s="14">
        <v>0.12068862016578399</v>
      </c>
      <c r="AV365" s="14"/>
      <c r="AW365" s="14">
        <v>0.104728637351645</v>
      </c>
      <c r="AX365" s="14">
        <v>0.115310049593744</v>
      </c>
      <c r="AY365" s="14">
        <v>0.12928685391214501</v>
      </c>
      <c r="AZ365" s="14">
        <v>0.16531420878468001</v>
      </c>
      <c r="BA365" s="14"/>
      <c r="BB365" s="14">
        <v>0.128298827578578</v>
      </c>
      <c r="BC365" s="14">
        <v>9.1036313891183801E-2</v>
      </c>
      <c r="BD365" s="14">
        <v>0.101851910040531</v>
      </c>
      <c r="BE365" s="14"/>
      <c r="BF365" s="14">
        <v>0.138999796388658</v>
      </c>
      <c r="BG365" s="14">
        <v>7.8053367483681704E-2</v>
      </c>
      <c r="BH365" s="14">
        <v>0.135007157282509</v>
      </c>
      <c r="BI365" s="14"/>
      <c r="BJ365" s="14">
        <v>0.14569715152478799</v>
      </c>
      <c r="BK365" s="14">
        <v>7.96185899623333E-2</v>
      </c>
      <c r="BL365" s="14">
        <v>0.13734182390219901</v>
      </c>
      <c r="BM365" s="14"/>
      <c r="BN365" s="14">
        <v>0.10490685614416299</v>
      </c>
      <c r="BO365" s="14">
        <v>0.132010322589626</v>
      </c>
      <c r="BP365" s="14">
        <v>0.119765639408512</v>
      </c>
      <c r="BQ365" s="14">
        <v>0.111015874292254</v>
      </c>
      <c r="BR365" s="14">
        <v>0.18679944519088501</v>
      </c>
      <c r="BS365" s="14">
        <v>8.9782214451406106E-2</v>
      </c>
      <c r="BT365" s="14">
        <v>0.16188244909448901</v>
      </c>
      <c r="BU365" s="14">
        <v>0.131961575262665</v>
      </c>
      <c r="BV365" s="14"/>
      <c r="BW365" s="14">
        <v>0.16128317761069899</v>
      </c>
      <c r="BX365" s="14">
        <v>8.7632620000235695E-2</v>
      </c>
      <c r="BY365" s="14"/>
      <c r="BZ365" s="14">
        <v>0.14270427683114301</v>
      </c>
      <c r="CA365" s="14">
        <v>0.10379037623812599</v>
      </c>
      <c r="CB365" s="14"/>
      <c r="CC365" s="14">
        <v>0.15213619224907399</v>
      </c>
      <c r="CD365" s="14">
        <v>0.101041977386708</v>
      </c>
    </row>
    <row r="366" spans="2:82" x14ac:dyDescent="0.25">
      <c r="B366" t="s">
        <v>290</v>
      </c>
      <c r="C366" s="14">
        <v>0.115546341060123</v>
      </c>
      <c r="D366" s="14">
        <v>0.113234353228578</v>
      </c>
      <c r="E366" s="14">
        <v>0.11797376614280899</v>
      </c>
      <c r="F366" s="14"/>
      <c r="G366" s="14">
        <v>0.118993207875726</v>
      </c>
      <c r="H366" s="14">
        <v>0.115949419732664</v>
      </c>
      <c r="I366" s="14">
        <v>0.10783682522011501</v>
      </c>
      <c r="J366" s="14"/>
      <c r="K366" s="14">
        <v>0.123315588729527</v>
      </c>
      <c r="L366" s="14">
        <v>0.117588569922463</v>
      </c>
      <c r="M366" s="14">
        <v>0.103514550317652</v>
      </c>
      <c r="N366" s="14">
        <v>0.109106161910399</v>
      </c>
      <c r="O366" s="14"/>
      <c r="P366" s="14">
        <v>0.164223982065936</v>
      </c>
      <c r="Q366" s="14">
        <v>0.12153742365119399</v>
      </c>
      <c r="R366" s="14">
        <v>0.11743442455888101</v>
      </c>
      <c r="S366" s="14">
        <v>8.7705191668318097E-2</v>
      </c>
      <c r="T366" s="14">
        <v>0.116335895605851</v>
      </c>
      <c r="U366" s="14"/>
      <c r="V366" s="14">
        <v>0.12386759805156999</v>
      </c>
      <c r="W366" s="14">
        <v>9.6897335753952901E-2</v>
      </c>
      <c r="X366" s="14">
        <v>0.109098861786773</v>
      </c>
      <c r="Y366" s="14"/>
      <c r="Z366" s="14">
        <v>0.12267450872076301</v>
      </c>
      <c r="AA366" s="14">
        <v>0.10936159165529501</v>
      </c>
      <c r="AB366" s="14"/>
      <c r="AC366" s="14">
        <v>0.11280000531689099</v>
      </c>
      <c r="AD366" s="14">
        <v>0.108680639354863</v>
      </c>
      <c r="AE366" s="14">
        <v>0.114966331755941</v>
      </c>
      <c r="AF366" s="14">
        <v>0.12458038331158899</v>
      </c>
      <c r="AG366" s="14"/>
      <c r="AH366" s="14">
        <v>6.7396179836892001E-2</v>
      </c>
      <c r="AI366" s="14">
        <v>0.11124831263872501</v>
      </c>
      <c r="AJ366" s="14">
        <v>0.120826500327311</v>
      </c>
      <c r="AK366" s="14">
        <v>0.153156744592743</v>
      </c>
      <c r="AL366" s="14"/>
      <c r="AM366" s="14">
        <v>7.6606834502355906E-2</v>
      </c>
      <c r="AN366" s="14">
        <v>9.9962354868070993E-2</v>
      </c>
      <c r="AO366" s="14">
        <v>0.14386747329414901</v>
      </c>
      <c r="AP366" s="14">
        <v>0.12217395451337699</v>
      </c>
      <c r="AQ366" s="14"/>
      <c r="AR366" s="14">
        <v>0.104791400376848</v>
      </c>
      <c r="AS366" s="14">
        <v>0.13336149606599501</v>
      </c>
      <c r="AT366" s="14">
        <v>0.13485583996507999</v>
      </c>
      <c r="AU366" s="14">
        <v>8.6134884324233302E-2</v>
      </c>
      <c r="AV366" s="14"/>
      <c r="AW366" s="14">
        <v>0.102959246691958</v>
      </c>
      <c r="AX366" s="14">
        <v>0.123766687711929</v>
      </c>
      <c r="AY366" s="14">
        <v>0.120789693331528</v>
      </c>
      <c r="AZ366" s="14">
        <v>7.20594042239798E-2</v>
      </c>
      <c r="BA366" s="14"/>
      <c r="BB366" s="14">
        <v>0.14272102762293801</v>
      </c>
      <c r="BC366" s="14">
        <v>5.93421464218589E-2</v>
      </c>
      <c r="BD366" s="14">
        <v>7.4071109544899399E-2</v>
      </c>
      <c r="BE366" s="14"/>
      <c r="BF366" s="14">
        <v>0.10324348445027801</v>
      </c>
      <c r="BG366" s="14">
        <v>0.100887750054322</v>
      </c>
      <c r="BH366" s="14">
        <v>0.16043416455426099</v>
      </c>
      <c r="BI366" s="14"/>
      <c r="BJ366" s="14">
        <v>0.120220197516814</v>
      </c>
      <c r="BK366" s="14">
        <v>0.14273287944903201</v>
      </c>
      <c r="BL366" s="14">
        <v>6.8362446490359399E-2</v>
      </c>
      <c r="BM366" s="14"/>
      <c r="BN366" s="14">
        <v>9.8169173951595995E-2</v>
      </c>
      <c r="BO366" s="14">
        <v>0.12070556707853999</v>
      </c>
      <c r="BP366" s="14">
        <v>0.111898239472428</v>
      </c>
      <c r="BQ366" s="14">
        <v>0.147899174548381</v>
      </c>
      <c r="BR366" s="14">
        <v>0.12725118667641699</v>
      </c>
      <c r="BS366" s="14">
        <v>0.13735906633686201</v>
      </c>
      <c r="BT366" s="14">
        <v>0.15331860586415799</v>
      </c>
      <c r="BU366" s="14">
        <v>6.5992366294463506E-2</v>
      </c>
      <c r="BV366" s="14"/>
      <c r="BW366" s="14">
        <v>0.129030208164017</v>
      </c>
      <c r="BX366" s="14">
        <v>0.104574133691653</v>
      </c>
      <c r="BY366" s="14"/>
      <c r="BZ366" s="14">
        <v>0.118898574778471</v>
      </c>
      <c r="CA366" s="14">
        <v>0.12542641995985701</v>
      </c>
      <c r="CB366" s="14"/>
      <c r="CC366" s="14">
        <v>0.15572123319092099</v>
      </c>
      <c r="CD366" s="14">
        <v>8.4542516148405897E-2</v>
      </c>
    </row>
    <row r="367" spans="2:82" x14ac:dyDescent="0.25">
      <c r="B367" t="s">
        <v>291</v>
      </c>
      <c r="C367" s="14">
        <v>0.11397547604918599</v>
      </c>
      <c r="D367" s="14">
        <v>0.1120305195408</v>
      </c>
      <c r="E367" s="14">
        <v>0.116034300430476</v>
      </c>
      <c r="F367" s="14"/>
      <c r="G367" s="14">
        <v>0.15129882699542599</v>
      </c>
      <c r="H367" s="14">
        <v>0.10059766537235899</v>
      </c>
      <c r="I367" s="14">
        <v>6.6024531659687705E-2</v>
      </c>
      <c r="J367" s="14"/>
      <c r="K367" s="14">
        <v>9.7523848552320602E-2</v>
      </c>
      <c r="L367" s="14">
        <v>0.14913945659087399</v>
      </c>
      <c r="M367" s="14">
        <v>0.10360263380394499</v>
      </c>
      <c r="N367" s="14">
        <v>9.7033122181688594E-2</v>
      </c>
      <c r="O367" s="14"/>
      <c r="P367" s="14">
        <v>0.16045095431686801</v>
      </c>
      <c r="Q367" s="14">
        <v>0.13447054232705899</v>
      </c>
      <c r="R367" s="14">
        <v>0.11955968711963399</v>
      </c>
      <c r="S367" s="14">
        <v>9.2831489313133897E-2</v>
      </c>
      <c r="T367" s="14">
        <v>8.6095381545771593E-2</v>
      </c>
      <c r="U367" s="14"/>
      <c r="V367" s="14">
        <v>0.110450977847267</v>
      </c>
      <c r="W367" s="14">
        <v>0.10953418003941499</v>
      </c>
      <c r="X367" s="14">
        <v>0.13015723243681199</v>
      </c>
      <c r="Y367" s="14"/>
      <c r="Z367" s="14">
        <v>0.12450152345633</v>
      </c>
      <c r="AA367" s="14">
        <v>0.104842558792484</v>
      </c>
      <c r="AB367" s="14"/>
      <c r="AC367" s="14">
        <v>0.121495456072749</v>
      </c>
      <c r="AD367" s="14">
        <v>0.13419714084834999</v>
      </c>
      <c r="AE367" s="14">
        <v>0.11834869087908401</v>
      </c>
      <c r="AF367" s="14">
        <v>9.6502896938601299E-2</v>
      </c>
      <c r="AG367" s="14"/>
      <c r="AH367" s="14">
        <v>0.122912840274016</v>
      </c>
      <c r="AI367" s="14">
        <v>0.12621389406095501</v>
      </c>
      <c r="AJ367" s="14">
        <v>0.109213082160876</v>
      </c>
      <c r="AK367" s="14">
        <v>8.0185105061892095E-2</v>
      </c>
      <c r="AL367" s="14"/>
      <c r="AM367" s="14">
        <v>0.13586062315123501</v>
      </c>
      <c r="AN367" s="14">
        <v>8.6974385037522403E-2</v>
      </c>
      <c r="AO367" s="14">
        <v>0.108803224785744</v>
      </c>
      <c r="AP367" s="14">
        <v>0.11940718751257801</v>
      </c>
      <c r="AQ367" s="14"/>
      <c r="AR367" s="14">
        <v>0.11693179034924001</v>
      </c>
      <c r="AS367" s="14">
        <v>0.113545408533873</v>
      </c>
      <c r="AT367" s="14">
        <v>7.3519135054004994E-2</v>
      </c>
      <c r="AU367" s="14">
        <v>0.13267073348575101</v>
      </c>
      <c r="AV367" s="14"/>
      <c r="AW367" s="14">
        <v>0.154414646074226</v>
      </c>
      <c r="AX367" s="14">
        <v>0.13672543206757101</v>
      </c>
      <c r="AY367" s="14">
        <v>7.4809474444367696E-2</v>
      </c>
      <c r="AZ367" s="14">
        <v>4.5881159941915002E-2</v>
      </c>
      <c r="BA367" s="14"/>
      <c r="BB367" s="14">
        <v>7.7952762658963504E-2</v>
      </c>
      <c r="BC367" s="14">
        <v>7.4899498973988995E-2</v>
      </c>
      <c r="BD367" s="14">
        <v>0.24005679521406101</v>
      </c>
      <c r="BE367" s="14"/>
      <c r="BF367" s="14">
        <v>9.8030898432435204E-2</v>
      </c>
      <c r="BG367" s="14">
        <v>0.12750482157121701</v>
      </c>
      <c r="BH367" s="14">
        <v>0.14338599265778601</v>
      </c>
      <c r="BI367" s="14"/>
      <c r="BJ367" s="14">
        <v>0.1011973149403</v>
      </c>
      <c r="BK367" s="14">
        <v>0.114069747285874</v>
      </c>
      <c r="BL367" s="14">
        <v>0.15660856521326599</v>
      </c>
      <c r="BM367" s="14"/>
      <c r="BN367" s="14">
        <v>9.8201171920797206E-2</v>
      </c>
      <c r="BO367" s="14">
        <v>7.7708289598461003E-2</v>
      </c>
      <c r="BP367" s="14">
        <v>0.111703222349247</v>
      </c>
      <c r="BQ367" s="14">
        <v>0.18499362650644199</v>
      </c>
      <c r="BR367" s="14">
        <v>0.14848159005860301</v>
      </c>
      <c r="BS367" s="14">
        <v>0.13338645020565801</v>
      </c>
      <c r="BT367" s="14">
        <v>9.0096513414034504E-2</v>
      </c>
      <c r="BU367" s="14">
        <v>0.10240672178914401</v>
      </c>
      <c r="BV367" s="14"/>
      <c r="BW367" s="14">
        <v>0.14335418790429699</v>
      </c>
      <c r="BX367" s="14">
        <v>9.00691800134064E-2</v>
      </c>
      <c r="BY367" s="14"/>
      <c r="BZ367" s="14">
        <v>0.13128657692640699</v>
      </c>
      <c r="CA367" s="14">
        <v>9.7478488360794799E-2</v>
      </c>
      <c r="CB367" s="14"/>
      <c r="CC367" s="14">
        <v>0.186090762913077</v>
      </c>
      <c r="CD367" s="14">
        <v>4.4912681739455902E-2</v>
      </c>
    </row>
    <row r="368" spans="2:82" x14ac:dyDescent="0.25">
      <c r="B368" t="s">
        <v>292</v>
      </c>
      <c r="C368" s="14">
        <v>0.112681211282113</v>
      </c>
      <c r="D368" s="14">
        <v>0.11624530388434701</v>
      </c>
      <c r="E368" s="14">
        <v>0.10889026824237701</v>
      </c>
      <c r="F368" s="14"/>
      <c r="G368" s="14">
        <v>0.12491940518023099</v>
      </c>
      <c r="H368" s="14">
        <v>0.10783531423318</v>
      </c>
      <c r="I368" s="14">
        <v>9.7878136841617794E-2</v>
      </c>
      <c r="J368" s="14"/>
      <c r="K368" s="14">
        <v>0.110255703209623</v>
      </c>
      <c r="L368" s="14">
        <v>0.10926008638729499</v>
      </c>
      <c r="M368" s="14">
        <v>0.126025576294443</v>
      </c>
      <c r="N368" s="14">
        <v>0.104271394601496</v>
      </c>
      <c r="O368" s="14"/>
      <c r="P368" s="14">
        <v>0.14300971025258899</v>
      </c>
      <c r="Q368" s="14">
        <v>0.121219291778996</v>
      </c>
      <c r="R368" s="14">
        <v>8.2489917231517204E-2</v>
      </c>
      <c r="S368" s="14">
        <v>0.109412422361783</v>
      </c>
      <c r="T368" s="14">
        <v>0.126204868572075</v>
      </c>
      <c r="U368" s="14"/>
      <c r="V368" s="14">
        <v>0.11721522157682</v>
      </c>
      <c r="W368" s="14">
        <v>9.2257354090415605E-2</v>
      </c>
      <c r="X368" s="14">
        <v>0.1203544733288</v>
      </c>
      <c r="Y368" s="14"/>
      <c r="Z368" s="14">
        <v>0.11700744339938</v>
      </c>
      <c r="AA368" s="14">
        <v>0.10892755918156501</v>
      </c>
      <c r="AB368" s="14"/>
      <c r="AC368" s="14">
        <v>0.12636102583446401</v>
      </c>
      <c r="AD368" s="14">
        <v>9.6331732999650602E-2</v>
      </c>
      <c r="AE368" s="14">
        <v>0.10058538263278501</v>
      </c>
      <c r="AF368" s="14">
        <v>0.12777070764651199</v>
      </c>
      <c r="AG368" s="14"/>
      <c r="AH368" s="14">
        <v>0.110120530246646</v>
      </c>
      <c r="AI368" s="14">
        <v>0.113166550156443</v>
      </c>
      <c r="AJ368" s="14">
        <v>0.10010510552002</v>
      </c>
      <c r="AK368" s="14">
        <v>0.13913733611626899</v>
      </c>
      <c r="AL368" s="14"/>
      <c r="AM368" s="14">
        <v>9.2035465716356304E-2</v>
      </c>
      <c r="AN368" s="14">
        <v>0.108817982641723</v>
      </c>
      <c r="AO368" s="14">
        <v>0.111764543313614</v>
      </c>
      <c r="AP368" s="14">
        <v>0.12187406244632901</v>
      </c>
      <c r="AQ368" s="14"/>
      <c r="AR368" s="14">
        <v>0.118606559140125</v>
      </c>
      <c r="AS368" s="14">
        <v>0.129894826619362</v>
      </c>
      <c r="AT368" s="14">
        <v>0.104030429560398</v>
      </c>
      <c r="AU368" s="14">
        <v>7.4971655339069604E-2</v>
      </c>
      <c r="AV368" s="14"/>
      <c r="AW368" s="14">
        <v>0.124529493129502</v>
      </c>
      <c r="AX368" s="14">
        <v>0.118425734150109</v>
      </c>
      <c r="AY368" s="14">
        <v>0.103853627576007</v>
      </c>
      <c r="AZ368" s="14">
        <v>8.2455423302444195E-2</v>
      </c>
      <c r="BA368" s="14"/>
      <c r="BB368" s="14">
        <v>0.14008011160193201</v>
      </c>
      <c r="BC368" s="14">
        <v>9.6236221756315896E-2</v>
      </c>
      <c r="BD368" s="14">
        <v>0.14732162257671999</v>
      </c>
      <c r="BE368" s="14"/>
      <c r="BF368" s="14">
        <v>0.10845815901888201</v>
      </c>
      <c r="BG368" s="14">
        <v>9.4901680360218302E-2</v>
      </c>
      <c r="BH368" s="14">
        <v>0.138083689767936</v>
      </c>
      <c r="BI368" s="14"/>
      <c r="BJ368" s="14">
        <v>0.113194346637692</v>
      </c>
      <c r="BK368" s="14">
        <v>0.121567080278949</v>
      </c>
      <c r="BL368" s="14">
        <v>7.4078988248000896E-2</v>
      </c>
      <c r="BM368" s="14"/>
      <c r="BN368" s="14">
        <v>0.11633692020516601</v>
      </c>
      <c r="BO368" s="14">
        <v>0.105251981025136</v>
      </c>
      <c r="BP368" s="14">
        <v>8.0801668758388304E-2</v>
      </c>
      <c r="BQ368" s="14">
        <v>0.15998848350644401</v>
      </c>
      <c r="BR368" s="14">
        <v>0.12691793753559</v>
      </c>
      <c r="BS368" s="14">
        <v>0.111122838397355</v>
      </c>
      <c r="BT368" s="14">
        <v>0.13510599979744201</v>
      </c>
      <c r="BU368" s="14">
        <v>0.10265402159376499</v>
      </c>
      <c r="BV368" s="14"/>
      <c r="BW368" s="14">
        <v>0.13650381273932</v>
      </c>
      <c r="BX368" s="14">
        <v>9.3296080797594494E-2</v>
      </c>
      <c r="BY368" s="14"/>
      <c r="BZ368" s="14">
        <v>0.13253353784209701</v>
      </c>
      <c r="CA368" s="14">
        <v>8.7796972943532503E-2</v>
      </c>
      <c r="CB368" s="14"/>
      <c r="CC368" s="14">
        <v>0.139278316230702</v>
      </c>
      <c r="CD368" s="14">
        <v>8.90495164086747E-2</v>
      </c>
    </row>
    <row r="369" spans="2:82" x14ac:dyDescent="0.25">
      <c r="B369" t="s">
        <v>293</v>
      </c>
      <c r="C369" s="14">
        <v>0.107242044929667</v>
      </c>
      <c r="D369" s="14">
        <v>0.12494137950876499</v>
      </c>
      <c r="E369" s="14">
        <v>8.9649851363773403E-2</v>
      </c>
      <c r="F369" s="14"/>
      <c r="G369" s="14">
        <v>0.13461118321161</v>
      </c>
      <c r="H369" s="14">
        <v>8.8212275654921804E-2</v>
      </c>
      <c r="I369" s="14">
        <v>9.0542458492755606E-2</v>
      </c>
      <c r="J369" s="14"/>
      <c r="K369" s="14">
        <v>0.122083898657499</v>
      </c>
      <c r="L369" s="14">
        <v>0.127724504183506</v>
      </c>
      <c r="M369" s="14">
        <v>9.67206154161427E-2</v>
      </c>
      <c r="N369" s="14">
        <v>5.8544545299031497E-2</v>
      </c>
      <c r="O369" s="14"/>
      <c r="P369" s="14">
        <v>0.117560555533884</v>
      </c>
      <c r="Q369" s="14">
        <v>9.8422187360873103E-2</v>
      </c>
      <c r="R369" s="14">
        <v>9.3145929661266696E-2</v>
      </c>
      <c r="S369" s="14">
        <v>0.112691941176433</v>
      </c>
      <c r="T369" s="14">
        <v>0.11645286389366399</v>
      </c>
      <c r="U369" s="14"/>
      <c r="V369" s="14">
        <v>0.132568498554268</v>
      </c>
      <c r="W369" s="14">
        <v>7.0270003057701397E-2</v>
      </c>
      <c r="X369" s="14">
        <v>6.6049673299698297E-2</v>
      </c>
      <c r="Y369" s="14"/>
      <c r="Z369" s="14">
        <v>0.117731624637398</v>
      </c>
      <c r="AA369" s="14">
        <v>9.8140768845420306E-2</v>
      </c>
      <c r="AB369" s="14"/>
      <c r="AC369" s="14">
        <v>4.3527134713460501E-2</v>
      </c>
      <c r="AD369" s="14">
        <v>8.3070760875209898E-2</v>
      </c>
      <c r="AE369" s="14">
        <v>0.108951475528607</v>
      </c>
      <c r="AF369" s="14">
        <v>0.13782120729707401</v>
      </c>
      <c r="AG369" s="14"/>
      <c r="AH369" s="14">
        <v>4.86079714567315E-2</v>
      </c>
      <c r="AI369" s="14">
        <v>9.7812328848214003E-2</v>
      </c>
      <c r="AJ369" s="14">
        <v>0.12594484806173201</v>
      </c>
      <c r="AK369" s="14">
        <v>0.14660468949269501</v>
      </c>
      <c r="AL369" s="14"/>
      <c r="AM369" s="14">
        <v>7.6973421476863604E-2</v>
      </c>
      <c r="AN369" s="14">
        <v>0.10363378388214101</v>
      </c>
      <c r="AO369" s="14">
        <v>9.5770163136897998E-2</v>
      </c>
      <c r="AP369" s="14">
        <v>0.148346000058798</v>
      </c>
      <c r="AQ369" s="14"/>
      <c r="AR369" s="14">
        <v>0.11302049212063101</v>
      </c>
      <c r="AS369" s="14">
        <v>0.14080935623952801</v>
      </c>
      <c r="AT369" s="14">
        <v>0.14095864147808901</v>
      </c>
      <c r="AU369" s="14">
        <v>7.5175362496831599E-2</v>
      </c>
      <c r="AV369" s="14"/>
      <c r="AW369" s="14">
        <v>9.9874506285366704E-2</v>
      </c>
      <c r="AX369" s="14">
        <v>0.102905789909121</v>
      </c>
      <c r="AY369" s="14">
        <v>0.111999650421661</v>
      </c>
      <c r="AZ369" s="14">
        <v>0.136121430504762</v>
      </c>
      <c r="BA369" s="14"/>
      <c r="BB369" s="14">
        <v>0.113767520684705</v>
      </c>
      <c r="BC369" s="14">
        <v>7.0346036926575206E-2</v>
      </c>
      <c r="BD369" s="14">
        <v>0.11106602433196899</v>
      </c>
      <c r="BE369" s="14"/>
      <c r="BF369" s="14">
        <v>0.11483969016211901</v>
      </c>
      <c r="BG369" s="14">
        <v>8.8597048649900798E-2</v>
      </c>
      <c r="BH369" s="14">
        <v>0.117836612645542</v>
      </c>
      <c r="BI369" s="14"/>
      <c r="BJ369" s="14">
        <v>0.12063101511242599</v>
      </c>
      <c r="BK369" s="14">
        <v>0.11985545167665</v>
      </c>
      <c r="BL369" s="14">
        <v>6.35973110594132E-2</v>
      </c>
      <c r="BM369" s="14"/>
      <c r="BN369" s="14">
        <v>8.4275277956056605E-2</v>
      </c>
      <c r="BO369" s="14">
        <v>0.10797035848408899</v>
      </c>
      <c r="BP369" s="14">
        <v>9.5788401879451895E-2</v>
      </c>
      <c r="BQ369" s="14">
        <v>0.11127349719790899</v>
      </c>
      <c r="BR369" s="14">
        <v>0.13591332292429001</v>
      </c>
      <c r="BS369" s="14">
        <v>0.116654365031529</v>
      </c>
      <c r="BT369" s="14">
        <v>0.135531785986089</v>
      </c>
      <c r="BU369" s="14">
        <v>0.107520446599895</v>
      </c>
      <c r="BV369" s="14"/>
      <c r="BW369" s="14">
        <v>0.13807516261313399</v>
      </c>
      <c r="BX369" s="14">
        <v>8.2152257375937093E-2</v>
      </c>
      <c r="BY369" s="14"/>
      <c r="BZ369" s="14">
        <v>0.13113320560414399</v>
      </c>
      <c r="CA369" s="14">
        <v>8.3212625055882394E-2</v>
      </c>
      <c r="CB369" s="14"/>
      <c r="CC369" s="14">
        <v>0.122011213787397</v>
      </c>
      <c r="CD369" s="14">
        <v>0.102152556286291</v>
      </c>
    </row>
    <row r="370" spans="2:82" x14ac:dyDescent="0.25">
      <c r="B370" t="s">
        <v>294</v>
      </c>
      <c r="C370" s="14">
        <v>0.100265670322133</v>
      </c>
      <c r="D370" s="14">
        <v>9.7140490722196396E-2</v>
      </c>
      <c r="E370" s="14">
        <v>0.10315159558921901</v>
      </c>
      <c r="F370" s="14"/>
      <c r="G370" s="14">
        <v>5.8202164133219297E-2</v>
      </c>
      <c r="H370" s="14">
        <v>0.114001648034813</v>
      </c>
      <c r="I370" s="14">
        <v>0.156991546095792</v>
      </c>
      <c r="J370" s="14"/>
      <c r="K370" s="14">
        <v>0.10588032157374</v>
      </c>
      <c r="L370" s="14">
        <v>9.3168903528216704E-2</v>
      </c>
      <c r="M370" s="14">
        <v>0.11045145245568699</v>
      </c>
      <c r="N370" s="14">
        <v>8.7765638519970504E-2</v>
      </c>
      <c r="O370" s="14"/>
      <c r="P370" s="14">
        <v>0.128533603859778</v>
      </c>
      <c r="Q370" s="14">
        <v>8.4884314608923303E-2</v>
      </c>
      <c r="R370" s="14">
        <v>8.9029177607296395E-2</v>
      </c>
      <c r="S370" s="14">
        <v>0.10105818338693499</v>
      </c>
      <c r="T370" s="14">
        <v>0.105181055179668</v>
      </c>
      <c r="U370" s="14"/>
      <c r="V370" s="14">
        <v>9.7637533953844502E-2</v>
      </c>
      <c r="W370" s="14">
        <v>9.4763087493474604E-2</v>
      </c>
      <c r="X370" s="14">
        <v>0.1147200395891</v>
      </c>
      <c r="Y370" s="14"/>
      <c r="Z370" s="14">
        <v>0.105507622300089</v>
      </c>
      <c r="AA370" s="14">
        <v>9.5717494560945804E-2</v>
      </c>
      <c r="AB370" s="14"/>
      <c r="AC370" s="14">
        <v>6.9288359946880096E-2</v>
      </c>
      <c r="AD370" s="14">
        <v>9.0127296780312505E-2</v>
      </c>
      <c r="AE370" s="14">
        <v>9.7155911001433296E-2</v>
      </c>
      <c r="AF370" s="14">
        <v>0.109828533049402</v>
      </c>
      <c r="AG370" s="14"/>
      <c r="AH370" s="14">
        <v>7.3271827030171294E-2</v>
      </c>
      <c r="AI370" s="14">
        <v>0.10223256843263601</v>
      </c>
      <c r="AJ370" s="14">
        <v>0.10040996218293501</v>
      </c>
      <c r="AK370" s="14">
        <v>0.114739990620416</v>
      </c>
      <c r="AL370" s="14"/>
      <c r="AM370" s="14">
        <v>8.0294162143359896E-2</v>
      </c>
      <c r="AN370" s="14">
        <v>0.108816454713917</v>
      </c>
      <c r="AO370" s="14">
        <v>9.5827150210126902E-2</v>
      </c>
      <c r="AP370" s="14">
        <v>0.101725445246913</v>
      </c>
      <c r="AQ370" s="14"/>
      <c r="AR370" s="14">
        <v>0.10005661646484799</v>
      </c>
      <c r="AS370" s="14">
        <v>0.102272971166017</v>
      </c>
      <c r="AT370" s="14">
        <v>0.11644930756375101</v>
      </c>
      <c r="AU370" s="14">
        <v>8.0855784811094303E-2</v>
      </c>
      <c r="AV370" s="14"/>
      <c r="AW370" s="14">
        <v>0.12511109270561999</v>
      </c>
      <c r="AX370" s="14">
        <v>9.6776262479920994E-2</v>
      </c>
      <c r="AY370" s="14">
        <v>8.7636036622802699E-2</v>
      </c>
      <c r="AZ370" s="14">
        <v>0.110003295874813</v>
      </c>
      <c r="BA370" s="14"/>
      <c r="BB370" s="14">
        <v>0.15993860293598999</v>
      </c>
      <c r="BC370" s="14">
        <v>8.5187042361699994E-2</v>
      </c>
      <c r="BD370" s="14">
        <v>0.139701798323422</v>
      </c>
      <c r="BE370" s="14"/>
      <c r="BF370" s="14">
        <v>9.4615202919184099E-2</v>
      </c>
      <c r="BG370" s="14">
        <v>9.3004971896267094E-2</v>
      </c>
      <c r="BH370" s="14">
        <v>0.115771472977207</v>
      </c>
      <c r="BI370" s="14"/>
      <c r="BJ370" s="14">
        <v>0.105452187818393</v>
      </c>
      <c r="BK370" s="14">
        <v>9.6670437314660795E-2</v>
      </c>
      <c r="BL370" s="14">
        <v>7.4041099423371906E-2</v>
      </c>
      <c r="BM370" s="14"/>
      <c r="BN370" s="14">
        <v>8.7952973502731097E-2</v>
      </c>
      <c r="BO370" s="14">
        <v>0.109294723567358</v>
      </c>
      <c r="BP370" s="14">
        <v>3.98941121294413E-2</v>
      </c>
      <c r="BQ370" s="14">
        <v>0.110760244982443</v>
      </c>
      <c r="BR370" s="14">
        <v>0.14910788106178499</v>
      </c>
      <c r="BS370" s="14">
        <v>9.6777160380204605E-2</v>
      </c>
      <c r="BT370" s="14">
        <v>9.9128079755430407E-2</v>
      </c>
      <c r="BU370" s="14">
        <v>7.8602496588527193E-2</v>
      </c>
      <c r="BV370" s="14"/>
      <c r="BW370" s="14">
        <v>0.12522218305444499</v>
      </c>
      <c r="BX370" s="14">
        <v>7.9957843881622401E-2</v>
      </c>
      <c r="BY370" s="14"/>
      <c r="BZ370" s="14">
        <v>0.118616264260714</v>
      </c>
      <c r="CA370" s="14">
        <v>8.2110462828887204E-2</v>
      </c>
      <c r="CB370" s="14"/>
      <c r="CC370" s="14">
        <v>0.122982748680053</v>
      </c>
      <c r="CD370" s="14">
        <v>8.4357000885267E-2</v>
      </c>
    </row>
    <row r="371" spans="2:82" x14ac:dyDescent="0.25">
      <c r="B371" t="s">
        <v>295</v>
      </c>
      <c r="C371" s="14">
        <v>9.29987153160136E-2</v>
      </c>
      <c r="D371" s="14">
        <v>9.1163735521104405E-2</v>
      </c>
      <c r="E371" s="14">
        <v>9.4926606024327495E-2</v>
      </c>
      <c r="F371" s="14"/>
      <c r="G371" s="14">
        <v>4.9705875991651702E-2</v>
      </c>
      <c r="H371" s="14">
        <v>0.10076756747132</v>
      </c>
      <c r="I371" s="14">
        <v>0.16413549962204699</v>
      </c>
      <c r="J371" s="14"/>
      <c r="K371" s="14">
        <v>0.103102082832553</v>
      </c>
      <c r="L371" s="14">
        <v>6.5963875555783896E-2</v>
      </c>
      <c r="M371" s="14">
        <v>0.109429932938531</v>
      </c>
      <c r="N371" s="14">
        <v>9.95537645224472E-2</v>
      </c>
      <c r="O371" s="14"/>
      <c r="P371" s="14">
        <v>6.4183458353155906E-2</v>
      </c>
      <c r="Q371" s="14">
        <v>9.03831831539018E-2</v>
      </c>
      <c r="R371" s="14">
        <v>0.112748520676797</v>
      </c>
      <c r="S371" s="14">
        <v>9.1183582368420293E-2</v>
      </c>
      <c r="T371" s="14">
        <v>9.5763544619209995E-2</v>
      </c>
      <c r="U371" s="14"/>
      <c r="V371" s="14">
        <v>9.2383846817555598E-2</v>
      </c>
      <c r="W371" s="14">
        <v>9.70622879104103E-2</v>
      </c>
      <c r="X371" s="14">
        <v>9.0547822302573702E-2</v>
      </c>
      <c r="Y371" s="14"/>
      <c r="Z371" s="14">
        <v>7.0159177688550803E-2</v>
      </c>
      <c r="AA371" s="14">
        <v>0.11281542326579801</v>
      </c>
      <c r="AB371" s="14"/>
      <c r="AC371" s="14">
        <v>7.7261018091344405E-2</v>
      </c>
      <c r="AD371" s="14">
        <v>8.4966839561734495E-2</v>
      </c>
      <c r="AE371" s="14">
        <v>9.6904249856921199E-2</v>
      </c>
      <c r="AF371" s="14">
        <v>0.102480553657565</v>
      </c>
      <c r="AG371" s="14"/>
      <c r="AH371" s="14">
        <v>9.1827043349397605E-2</v>
      </c>
      <c r="AI371" s="14">
        <v>7.8229250158714306E-2</v>
      </c>
      <c r="AJ371" s="14">
        <v>9.0501171433927302E-2</v>
      </c>
      <c r="AK371" s="14">
        <v>0.13577982087780399</v>
      </c>
      <c r="AL371" s="14"/>
      <c r="AM371" s="14">
        <v>0.121446566170703</v>
      </c>
      <c r="AN371" s="14">
        <v>6.5219060453530001E-2</v>
      </c>
      <c r="AO371" s="14">
        <v>7.3376856459102802E-2</v>
      </c>
      <c r="AP371" s="14">
        <v>9.5130899792502194E-2</v>
      </c>
      <c r="AQ371" s="14"/>
      <c r="AR371" s="14">
        <v>8.3678764896969696E-2</v>
      </c>
      <c r="AS371" s="14">
        <v>7.6228921469631603E-2</v>
      </c>
      <c r="AT371" s="14">
        <v>7.3434527389794294E-2</v>
      </c>
      <c r="AU371" s="14">
        <v>0.17281419651864599</v>
      </c>
      <c r="AV371" s="14"/>
      <c r="AW371" s="14">
        <v>4.7856787538147899E-2</v>
      </c>
      <c r="AX371" s="14">
        <v>7.4525512413038703E-2</v>
      </c>
      <c r="AY371" s="14">
        <v>0.119477042684853</v>
      </c>
      <c r="AZ371" s="14">
        <v>0.22934784596633101</v>
      </c>
      <c r="BA371" s="14"/>
      <c r="BB371" s="14">
        <v>0.14805826633563901</v>
      </c>
      <c r="BC371" s="14">
        <v>0.171191348335756</v>
      </c>
      <c r="BD371" s="14">
        <v>5.5208200691699003E-2</v>
      </c>
      <c r="BE371" s="14"/>
      <c r="BF371" s="14">
        <v>0.13209139629420999</v>
      </c>
      <c r="BG371" s="14">
        <v>7.0115266244219598E-2</v>
      </c>
      <c r="BH371" s="14">
        <v>2.7171489015264099E-2</v>
      </c>
      <c r="BI371" s="14"/>
      <c r="BJ371" s="14">
        <v>8.18579385841504E-2</v>
      </c>
      <c r="BK371" s="14">
        <v>0.104770413872392</v>
      </c>
      <c r="BL371" s="14">
        <v>0.12337474968078201</v>
      </c>
      <c r="BM371" s="14"/>
      <c r="BN371" s="14">
        <v>9.5478112620509994E-2</v>
      </c>
      <c r="BO371" s="14">
        <v>6.6016600861624294E-2</v>
      </c>
      <c r="BP371" s="14">
        <v>0.13604976940705699</v>
      </c>
      <c r="BQ371" s="14">
        <v>3.7365659282409501E-2</v>
      </c>
      <c r="BR371" s="14">
        <v>6.8077321989403403E-2</v>
      </c>
      <c r="BS371" s="14">
        <v>0.102328914862916</v>
      </c>
      <c r="BT371" s="14">
        <v>7.2017422177045806E-2</v>
      </c>
      <c r="BU371" s="14">
        <v>0.114005946901177</v>
      </c>
      <c r="BV371" s="14"/>
      <c r="BW371" s="14">
        <v>6.1167763969050597E-2</v>
      </c>
      <c r="BX371" s="14">
        <v>0.118900468590762</v>
      </c>
      <c r="BY371" s="14"/>
      <c r="BZ371" s="14">
        <v>7.5223244765506098E-2</v>
      </c>
      <c r="CA371" s="14">
        <v>0.11728780282669</v>
      </c>
      <c r="CB371" s="14"/>
      <c r="CC371" s="14">
        <v>6.2405773637943598E-3</v>
      </c>
      <c r="CD371" s="14">
        <v>0.18354626095243201</v>
      </c>
    </row>
    <row r="372" spans="2:82" x14ac:dyDescent="0.25">
      <c r="B372" t="s">
        <v>296</v>
      </c>
      <c r="C372" s="14">
        <v>9.1814319884110193E-2</v>
      </c>
      <c r="D372" s="14">
        <v>8.0096838616804597E-2</v>
      </c>
      <c r="E372" s="14">
        <v>0.103623528678823</v>
      </c>
      <c r="F372" s="14"/>
      <c r="G372" s="14">
        <v>0.108775108501816</v>
      </c>
      <c r="H372" s="14">
        <v>8.6601505228355899E-2</v>
      </c>
      <c r="I372" s="14">
        <v>6.82890020253024E-2</v>
      </c>
      <c r="J372" s="14"/>
      <c r="K372" s="14">
        <v>6.8198155159206506E-2</v>
      </c>
      <c r="L372" s="14">
        <v>9.0455899896556904E-2</v>
      </c>
      <c r="M372" s="14">
        <v>8.7332778326628793E-2</v>
      </c>
      <c r="N372" s="14">
        <v>0.134489674908253</v>
      </c>
      <c r="O372" s="14"/>
      <c r="P372" s="14">
        <v>0.135513647191918</v>
      </c>
      <c r="Q372" s="14">
        <v>0.109211480733941</v>
      </c>
      <c r="R372" s="14">
        <v>9.5372360297775502E-2</v>
      </c>
      <c r="S372" s="14">
        <v>7.7622269708584907E-2</v>
      </c>
      <c r="T372" s="14">
        <v>5.9597027789950303E-2</v>
      </c>
      <c r="U372" s="14"/>
      <c r="V372" s="14">
        <v>7.49420049752271E-2</v>
      </c>
      <c r="W372" s="14">
        <v>7.7650077934774298E-2</v>
      </c>
      <c r="X372" s="14">
        <v>0.16154314680547099</v>
      </c>
      <c r="Y372" s="14"/>
      <c r="Z372" s="14">
        <v>0.10404679543154199</v>
      </c>
      <c r="AA372" s="14">
        <v>8.1200821512109098E-2</v>
      </c>
      <c r="AB372" s="14"/>
      <c r="AC372" s="14">
        <v>0.144594933664872</v>
      </c>
      <c r="AD372" s="14">
        <v>0.132218942980491</v>
      </c>
      <c r="AE372" s="14">
        <v>6.9653337244217906E-2</v>
      </c>
      <c r="AF372" s="14">
        <v>6.5259249552480997E-2</v>
      </c>
      <c r="AG372" s="14"/>
      <c r="AH372" s="14">
        <v>9.7428199995803599E-2</v>
      </c>
      <c r="AI372" s="14">
        <v>0.11100027138658899</v>
      </c>
      <c r="AJ372" s="14">
        <v>7.5399834977214295E-2</v>
      </c>
      <c r="AK372" s="14">
        <v>5.5842001163385398E-2</v>
      </c>
      <c r="AL372" s="14"/>
      <c r="AM372" s="14">
        <v>8.5703362470382294E-2</v>
      </c>
      <c r="AN372" s="14">
        <v>9.0874166176128202E-2</v>
      </c>
      <c r="AO372" s="14">
        <v>9.5808169213331296E-2</v>
      </c>
      <c r="AP372" s="14">
        <v>7.36407446358395E-2</v>
      </c>
      <c r="AQ372" s="14"/>
      <c r="AR372" s="14">
        <v>9.3993238349185201E-2</v>
      </c>
      <c r="AS372" s="14">
        <v>6.64727781768924E-2</v>
      </c>
      <c r="AT372" s="14">
        <v>7.9627766125954402E-2</v>
      </c>
      <c r="AU372" s="14">
        <v>8.0811741452188501E-2</v>
      </c>
      <c r="AV372" s="14"/>
      <c r="AW372" s="14">
        <v>0.14061879390503701</v>
      </c>
      <c r="AX372" s="14">
        <v>0.101601689361907</v>
      </c>
      <c r="AY372" s="14">
        <v>5.8660272198573997E-2</v>
      </c>
      <c r="AZ372" s="14">
        <v>4.56113396197479E-2</v>
      </c>
      <c r="BA372" s="14"/>
      <c r="BB372" s="14">
        <v>8.1488702387207401E-2</v>
      </c>
      <c r="BC372" s="14">
        <v>7.5022723459146706E-2</v>
      </c>
      <c r="BD372" s="14">
        <v>0.12061164771229201</v>
      </c>
      <c r="BE372" s="14"/>
      <c r="BF372" s="14">
        <v>6.8994688485107994E-2</v>
      </c>
      <c r="BG372" s="14">
        <v>9.8484975479065803E-2</v>
      </c>
      <c r="BH372" s="14">
        <v>0.115643131136399</v>
      </c>
      <c r="BI372" s="14"/>
      <c r="BJ372" s="14">
        <v>7.3846197960385801E-2</v>
      </c>
      <c r="BK372" s="14">
        <v>0.10090287149850299</v>
      </c>
      <c r="BL372" s="14">
        <v>9.8046112296245699E-2</v>
      </c>
      <c r="BM372" s="14"/>
      <c r="BN372" s="14">
        <v>7.3332225831061595E-2</v>
      </c>
      <c r="BO372" s="14">
        <v>7.4424966387592398E-2</v>
      </c>
      <c r="BP372" s="14">
        <v>9.55139475637998E-2</v>
      </c>
      <c r="BQ372" s="14">
        <v>0.11125438762678901</v>
      </c>
      <c r="BR372" s="14">
        <v>0.13174833594559801</v>
      </c>
      <c r="BS372" s="14">
        <v>0.10226228844233801</v>
      </c>
      <c r="BT372" s="14">
        <v>0.11683335954874401</v>
      </c>
      <c r="BU372" s="14">
        <v>7.75679981715163E-2</v>
      </c>
      <c r="BV372" s="14"/>
      <c r="BW372" s="14">
        <v>0.10325172022007</v>
      </c>
      <c r="BX372" s="14">
        <v>8.2507380912120606E-2</v>
      </c>
      <c r="BY372" s="14"/>
      <c r="BZ372" s="14">
        <v>0.100059924072831</v>
      </c>
      <c r="CA372" s="14">
        <v>7.9257587373972094E-2</v>
      </c>
      <c r="CB372" s="14"/>
      <c r="CC372" s="14">
        <v>0.123266428328554</v>
      </c>
      <c r="CD372" s="14">
        <v>5.8233336539344101E-2</v>
      </c>
    </row>
    <row r="373" spans="2:82" x14ac:dyDescent="0.25">
      <c r="B373" t="s">
        <v>297</v>
      </c>
      <c r="C373" s="14">
        <v>8.71157562793589E-2</v>
      </c>
      <c r="D373" s="14">
        <v>9.4299776676105895E-2</v>
      </c>
      <c r="E373" s="14">
        <v>8.0018769488960098E-2</v>
      </c>
      <c r="F373" s="14"/>
      <c r="G373" s="14">
        <v>9.4048628658238403E-2</v>
      </c>
      <c r="H373" s="14">
        <v>8.8289449728672004E-2</v>
      </c>
      <c r="I373" s="14">
        <v>7.0882358208403107E-2</v>
      </c>
      <c r="J373" s="14"/>
      <c r="K373" s="14">
        <v>8.2777274206066107E-2</v>
      </c>
      <c r="L373" s="14">
        <v>8.7462438789471506E-2</v>
      </c>
      <c r="M373" s="14">
        <v>8.7447837892920599E-2</v>
      </c>
      <c r="N373" s="14">
        <v>8.5200884172750596E-2</v>
      </c>
      <c r="O373" s="14"/>
      <c r="P373" s="14">
        <v>0.12120917488251</v>
      </c>
      <c r="Q373" s="14">
        <v>8.0388122717152399E-2</v>
      </c>
      <c r="R373" s="14">
        <v>8.0717198346182795E-2</v>
      </c>
      <c r="S373" s="14">
        <v>7.8312037152907202E-2</v>
      </c>
      <c r="T373" s="14">
        <v>8.9489179474888103E-2</v>
      </c>
      <c r="U373" s="14"/>
      <c r="V373" s="14">
        <v>9.0093137429197098E-2</v>
      </c>
      <c r="W373" s="14">
        <v>9.9810337045059497E-2</v>
      </c>
      <c r="X373" s="14">
        <v>6.3698270539531907E-2</v>
      </c>
      <c r="Y373" s="14"/>
      <c r="Z373" s="14">
        <v>9.0154453522205205E-2</v>
      </c>
      <c r="AA373" s="14">
        <v>8.4479232861437603E-2</v>
      </c>
      <c r="AB373" s="14"/>
      <c r="AC373" s="14">
        <v>6.6621771264272503E-2</v>
      </c>
      <c r="AD373" s="14">
        <v>8.0057907125725997E-2</v>
      </c>
      <c r="AE373" s="14">
        <v>8.9732207337034395E-2</v>
      </c>
      <c r="AF373" s="14">
        <v>9.3501290420789099E-2</v>
      </c>
      <c r="AG373" s="14"/>
      <c r="AH373" s="14">
        <v>6.7493395134057194E-2</v>
      </c>
      <c r="AI373" s="14">
        <v>8.5457052788688204E-2</v>
      </c>
      <c r="AJ373" s="14">
        <v>0.10372246089633801</v>
      </c>
      <c r="AK373" s="14">
        <v>7.9795267063473799E-2</v>
      </c>
      <c r="AL373" s="14"/>
      <c r="AM373" s="14">
        <v>7.1343112368793399E-2</v>
      </c>
      <c r="AN373" s="14">
        <v>8.7473493588364898E-2</v>
      </c>
      <c r="AO373" s="14">
        <v>8.0036208041130597E-2</v>
      </c>
      <c r="AP373" s="14">
        <v>0.104104637503924</v>
      </c>
      <c r="AQ373" s="14"/>
      <c r="AR373" s="14">
        <v>8.0335080333115302E-2</v>
      </c>
      <c r="AS373" s="14">
        <v>0.11052239757179499</v>
      </c>
      <c r="AT373" s="14">
        <v>9.7596411358893895E-2</v>
      </c>
      <c r="AU373" s="14">
        <v>7.4881449992888996E-2</v>
      </c>
      <c r="AV373" s="14"/>
      <c r="AW373" s="14">
        <v>9.7954429354129902E-2</v>
      </c>
      <c r="AX373" s="14">
        <v>8.1351766364795505E-2</v>
      </c>
      <c r="AY373" s="14">
        <v>9.0658883280534605E-2</v>
      </c>
      <c r="AZ373" s="14">
        <v>6.4005074030976897E-2</v>
      </c>
      <c r="BA373" s="14"/>
      <c r="BB373" s="14">
        <v>0.104948571031688</v>
      </c>
      <c r="BC373" s="14">
        <v>8.1130022764310306E-2</v>
      </c>
      <c r="BD373" s="14">
        <v>8.3800300662699501E-2</v>
      </c>
      <c r="BE373" s="14"/>
      <c r="BF373" s="14">
        <v>7.8284227271563395E-2</v>
      </c>
      <c r="BG373" s="14">
        <v>7.0175849047782193E-2</v>
      </c>
      <c r="BH373" s="14">
        <v>0.135683726204402</v>
      </c>
      <c r="BI373" s="14"/>
      <c r="BJ373" s="14">
        <v>9.3206689226201803E-2</v>
      </c>
      <c r="BK373" s="14">
        <v>8.9697082778819506E-2</v>
      </c>
      <c r="BL373" s="14">
        <v>6.8804017387072799E-2</v>
      </c>
      <c r="BM373" s="14"/>
      <c r="BN373" s="14">
        <v>5.63078165735783E-2</v>
      </c>
      <c r="BO373" s="14">
        <v>8.2063898833155305E-2</v>
      </c>
      <c r="BP373" s="14">
        <v>9.5326296779968803E-2</v>
      </c>
      <c r="BQ373" s="14">
        <v>0.16009195172299601</v>
      </c>
      <c r="BR373" s="14">
        <v>8.4987516533999705E-2</v>
      </c>
      <c r="BS373" s="14">
        <v>8.8205045582024799E-2</v>
      </c>
      <c r="BT373" s="14">
        <v>0.117503044581654</v>
      </c>
      <c r="BU373" s="14">
        <v>0.13254839446597899</v>
      </c>
      <c r="BV373" s="14"/>
      <c r="BW373" s="14">
        <v>9.7172870499922306E-2</v>
      </c>
      <c r="BX373" s="14">
        <v>7.8931995500187299E-2</v>
      </c>
      <c r="BY373" s="14"/>
      <c r="BZ373" s="14">
        <v>0.101491190781875</v>
      </c>
      <c r="CA373" s="14">
        <v>7.5090480926933295E-2</v>
      </c>
      <c r="CB373" s="14"/>
      <c r="CC373" s="14">
        <v>0.10165516113699399</v>
      </c>
      <c r="CD373" s="14">
        <v>7.9938189385627897E-2</v>
      </c>
    </row>
    <row r="374" spans="2:82" x14ac:dyDescent="0.25">
      <c r="B374" t="s">
        <v>298</v>
      </c>
      <c r="C374" s="14">
        <v>7.3823644271425598E-2</v>
      </c>
      <c r="D374" s="14">
        <v>7.4918316930106296E-2</v>
      </c>
      <c r="E374" s="14">
        <v>7.2802725586681605E-2</v>
      </c>
      <c r="F374" s="14"/>
      <c r="G374" s="14">
        <v>9.6406227384375001E-2</v>
      </c>
      <c r="H374" s="14">
        <v>6.23451450358996E-2</v>
      </c>
      <c r="I374" s="14">
        <v>5.1587716306885301E-2</v>
      </c>
      <c r="J374" s="14"/>
      <c r="K374" s="14">
        <v>7.9593988659648798E-2</v>
      </c>
      <c r="L374" s="14">
        <v>6.5572600535591594E-2</v>
      </c>
      <c r="M374" s="14">
        <v>8.3982602220063499E-2</v>
      </c>
      <c r="N374" s="14">
        <v>6.1627986806281398E-2</v>
      </c>
      <c r="O374" s="14"/>
      <c r="P374" s="14">
        <v>0.114034106564135</v>
      </c>
      <c r="Q374" s="14">
        <v>9.00512009587153E-2</v>
      </c>
      <c r="R374" s="14">
        <v>7.3908132444853697E-2</v>
      </c>
      <c r="S374" s="14">
        <v>5.9415123410182298E-2</v>
      </c>
      <c r="T374" s="14">
        <v>5.0672756256958301E-2</v>
      </c>
      <c r="U374" s="14"/>
      <c r="V374" s="14">
        <v>8.0657763569069701E-2</v>
      </c>
      <c r="W374" s="14">
        <v>6.0809064929648701E-2</v>
      </c>
      <c r="X374" s="14">
        <v>6.6019703438659899E-2</v>
      </c>
      <c r="Y374" s="14"/>
      <c r="Z374" s="14">
        <v>9.0956310473346805E-2</v>
      </c>
      <c r="AA374" s="14">
        <v>5.8958499098067198E-2</v>
      </c>
      <c r="AB374" s="14"/>
      <c r="AC374" s="14">
        <v>3.2649171160161597E-2</v>
      </c>
      <c r="AD374" s="14">
        <v>7.8061913030379904E-2</v>
      </c>
      <c r="AE374" s="14">
        <v>5.5250873136232601E-2</v>
      </c>
      <c r="AF374" s="14">
        <v>9.3400131199059697E-2</v>
      </c>
      <c r="AG374" s="14"/>
      <c r="AH374" s="14">
        <v>4.2693570794974399E-2</v>
      </c>
      <c r="AI374" s="14">
        <v>7.9085487580270397E-2</v>
      </c>
      <c r="AJ374" s="14">
        <v>6.3693268484017795E-2</v>
      </c>
      <c r="AK374" s="14">
        <v>9.4014422499080097E-2</v>
      </c>
      <c r="AL374" s="14"/>
      <c r="AM374" s="14">
        <v>8.2828679012724796E-2</v>
      </c>
      <c r="AN374" s="14">
        <v>8.7048520172063701E-2</v>
      </c>
      <c r="AO374" s="14">
        <v>8.9083106522576602E-2</v>
      </c>
      <c r="AP374" s="14">
        <v>6.5808892438041597E-2</v>
      </c>
      <c r="AQ374" s="14"/>
      <c r="AR374" s="14">
        <v>5.9230361665138197E-2</v>
      </c>
      <c r="AS374" s="14">
        <v>7.4252933294079906E-2</v>
      </c>
      <c r="AT374" s="14">
        <v>9.7981788555249305E-2</v>
      </c>
      <c r="AU374" s="14">
        <v>0.11584681053966001</v>
      </c>
      <c r="AV374" s="14"/>
      <c r="AW374" s="14">
        <v>9.9775342590050498E-2</v>
      </c>
      <c r="AX374" s="14">
        <v>7.8270893201610903E-2</v>
      </c>
      <c r="AY374" s="14">
        <v>5.6076110501356601E-2</v>
      </c>
      <c r="AZ374" s="14">
        <v>5.5390003984273503E-2</v>
      </c>
      <c r="BA374" s="14"/>
      <c r="BB374" s="14">
        <v>7.2816975541753703E-2</v>
      </c>
      <c r="BC374" s="14">
        <v>3.74079405300047E-2</v>
      </c>
      <c r="BD374" s="14">
        <v>0.111244635507576</v>
      </c>
      <c r="BE374" s="14"/>
      <c r="BF374" s="14">
        <v>7.6030558813241098E-2</v>
      </c>
      <c r="BG374" s="14">
        <v>7.3832237596998307E-2</v>
      </c>
      <c r="BH374" s="14">
        <v>7.6317684721168899E-2</v>
      </c>
      <c r="BI374" s="14"/>
      <c r="BJ374" s="14">
        <v>7.6867844960173501E-2</v>
      </c>
      <c r="BK374" s="14">
        <v>6.2647328078632505E-2</v>
      </c>
      <c r="BL374" s="14">
        <v>0.12265043702833101</v>
      </c>
      <c r="BM374" s="14"/>
      <c r="BN374" s="14">
        <v>5.9782004811931702E-2</v>
      </c>
      <c r="BO374" s="14">
        <v>8.9596250771714694E-2</v>
      </c>
      <c r="BP374" s="14">
        <v>7.2284950504529405E-2</v>
      </c>
      <c r="BQ374" s="14">
        <v>9.8439643853355893E-2</v>
      </c>
      <c r="BR374" s="14">
        <v>0.113854579446426</v>
      </c>
      <c r="BS374" s="14">
        <v>6.5467372953203304E-2</v>
      </c>
      <c r="BT374" s="14">
        <v>7.1545681852927298E-2</v>
      </c>
      <c r="BU374" s="14">
        <v>7.2225558380623098E-2</v>
      </c>
      <c r="BV374" s="14"/>
      <c r="BW374" s="14">
        <v>9.7859107272856904E-2</v>
      </c>
      <c r="BX374" s="14">
        <v>5.4265302275253599E-2</v>
      </c>
      <c r="BY374" s="14"/>
      <c r="BZ374" s="14">
        <v>8.6793455134133696E-2</v>
      </c>
      <c r="CA374" s="14">
        <v>5.9723667131018503E-2</v>
      </c>
      <c r="CB374" s="14"/>
      <c r="CC374" s="14">
        <v>0.101187273641134</v>
      </c>
      <c r="CD374" s="14">
        <v>4.93794936910944E-2</v>
      </c>
    </row>
    <row r="375" spans="2:82" x14ac:dyDescent="0.25">
      <c r="B375" t="s">
        <v>131</v>
      </c>
      <c r="C375" s="14">
        <v>3.6467979532632797E-2</v>
      </c>
      <c r="D375" s="14">
        <v>3.6029796537819098E-2</v>
      </c>
      <c r="E375" s="14">
        <v>3.6942596079934102E-2</v>
      </c>
      <c r="F375" s="14"/>
      <c r="G375" s="14">
        <v>2.6074587097666701E-2</v>
      </c>
      <c r="H375" s="14">
        <v>3.6973143398336503E-2</v>
      </c>
      <c r="I375" s="14">
        <v>5.6269157242580803E-2</v>
      </c>
      <c r="J375" s="14"/>
      <c r="K375" s="14">
        <v>2.7602447808939501E-2</v>
      </c>
      <c r="L375" s="14">
        <v>2.1512646038536899E-2</v>
      </c>
      <c r="M375" s="14">
        <v>3.8935386936852598E-2</v>
      </c>
      <c r="N375" s="14">
        <v>7.04957294717177E-2</v>
      </c>
      <c r="O375" s="14"/>
      <c r="P375" s="14">
        <v>5.0070415875291402E-2</v>
      </c>
      <c r="Q375" s="14">
        <v>1.8750662716339999E-2</v>
      </c>
      <c r="R375" s="14">
        <v>2.8190469294948301E-2</v>
      </c>
      <c r="S375" s="14">
        <v>4.4776422851426301E-2</v>
      </c>
      <c r="T375" s="14">
        <v>3.8413677031860202E-2</v>
      </c>
      <c r="U375" s="14"/>
      <c r="V375" s="14">
        <v>1.8937005003268802E-2</v>
      </c>
      <c r="W375" s="14">
        <v>3.6577932393938098E-2</v>
      </c>
      <c r="X375" s="14">
        <v>9.2757124163166907E-2</v>
      </c>
      <c r="Y375" s="14"/>
      <c r="Z375" s="14">
        <v>2.4716142127774201E-2</v>
      </c>
      <c r="AA375" s="14">
        <v>4.6664452575301198E-2</v>
      </c>
      <c r="AB375" s="14"/>
      <c r="AC375" s="14">
        <v>0.10948269242663</v>
      </c>
      <c r="AD375" s="14">
        <v>4.7511500167619097E-2</v>
      </c>
      <c r="AE375" s="14">
        <v>2.1674828949273899E-2</v>
      </c>
      <c r="AF375" s="14">
        <v>2.21753975115399E-2</v>
      </c>
      <c r="AG375" s="14"/>
      <c r="AH375" s="14">
        <v>8.5603500269387595E-2</v>
      </c>
      <c r="AI375" s="14">
        <v>4.4082318942097999E-2</v>
      </c>
      <c r="AJ375" s="14">
        <v>1.6990372031789599E-2</v>
      </c>
      <c r="AK375" s="14">
        <v>1.3903667262239801E-2</v>
      </c>
      <c r="AL375" s="14"/>
      <c r="AM375" s="14">
        <v>4.7718410487570598E-2</v>
      </c>
      <c r="AN375" s="14">
        <v>2.1531327814524E-2</v>
      </c>
      <c r="AO375" s="14">
        <v>9.6599111846206002E-3</v>
      </c>
      <c r="AP375" s="14">
        <v>2.4226711624087099E-2</v>
      </c>
      <c r="AQ375" s="14"/>
      <c r="AR375" s="14">
        <v>2.97921105140165E-2</v>
      </c>
      <c r="AS375" s="14">
        <v>1.44470139696626E-2</v>
      </c>
      <c r="AT375" s="14">
        <v>1.8360411390096001E-2</v>
      </c>
      <c r="AU375" s="14">
        <v>3.4802302943712102E-2</v>
      </c>
      <c r="AV375" s="14"/>
      <c r="AW375" s="14">
        <v>4.0698113717057699E-2</v>
      </c>
      <c r="AX375" s="14">
        <v>4.23087482989844E-2</v>
      </c>
      <c r="AY375" s="14">
        <v>3.17135429988777E-2</v>
      </c>
      <c r="AZ375" s="14">
        <v>8.9067777611636697E-3</v>
      </c>
      <c r="BA375" s="14"/>
      <c r="BB375" s="14">
        <v>1.7561169424638898E-2</v>
      </c>
      <c r="BC375" s="14">
        <v>3.2178381528990198E-2</v>
      </c>
      <c r="BD375" s="14">
        <v>4.58399415047063E-2</v>
      </c>
      <c r="BE375" s="14"/>
      <c r="BF375" s="14">
        <v>2.2894359446303799E-2</v>
      </c>
      <c r="BG375" s="14">
        <v>5.9810036546265398E-2</v>
      </c>
      <c r="BH375" s="14">
        <v>2.4983535872414801E-2</v>
      </c>
      <c r="BI375" s="14"/>
      <c r="BJ375" s="14">
        <v>3.3966555051516599E-2</v>
      </c>
      <c r="BK375" s="14">
        <v>2.09822660616895E-2</v>
      </c>
      <c r="BL375" s="14">
        <v>3.4349226339737297E-2</v>
      </c>
      <c r="BM375" s="14"/>
      <c r="BN375" s="14">
        <v>7.0018562530022893E-2</v>
      </c>
      <c r="BO375" s="14">
        <v>4.6800046589368198E-2</v>
      </c>
      <c r="BP375" s="14">
        <v>2.4023125155519302E-2</v>
      </c>
      <c r="BQ375" s="14">
        <v>1.2438201754094901E-2</v>
      </c>
      <c r="BR375" s="14">
        <v>2.95601536829679E-2</v>
      </c>
      <c r="BS375" s="14">
        <v>2.6612979185219699E-2</v>
      </c>
      <c r="BT375" s="14">
        <v>9.3018232943180897E-3</v>
      </c>
      <c r="BU375" s="14">
        <v>2.99274279340704E-2</v>
      </c>
      <c r="BV375" s="14"/>
      <c r="BW375" s="14">
        <v>2.55491587514407E-2</v>
      </c>
      <c r="BX375" s="14">
        <v>4.5352935525398499E-2</v>
      </c>
      <c r="BY375" s="14"/>
      <c r="BZ375" s="14">
        <v>1.9368919013210101E-2</v>
      </c>
      <c r="CA375" s="14">
        <v>2.3724777525917898E-2</v>
      </c>
      <c r="CB375" s="14"/>
      <c r="CC375" s="14">
        <v>1.3484796667300901E-2</v>
      </c>
      <c r="CD375" s="14">
        <v>2.92304089457965E-2</v>
      </c>
    </row>
    <row r="376" spans="2:82" x14ac:dyDescent="0.25">
      <c r="B376" t="s">
        <v>152</v>
      </c>
      <c r="C376" s="14">
        <v>5.6985164215957201E-2</v>
      </c>
      <c r="D376" s="14">
        <v>5.5006079454886503E-2</v>
      </c>
      <c r="E376" s="14">
        <v>5.9021180331047099E-2</v>
      </c>
      <c r="F376" s="14"/>
      <c r="G376" s="14">
        <v>3.4866456637071198E-2</v>
      </c>
      <c r="H376" s="14">
        <v>5.4846699306489E-2</v>
      </c>
      <c r="I376" s="14">
        <v>0.105560152123886</v>
      </c>
      <c r="J376" s="14"/>
      <c r="K376" s="14">
        <v>4.7959911396628897E-2</v>
      </c>
      <c r="L376" s="14">
        <v>3.9009840804830102E-2</v>
      </c>
      <c r="M376" s="14">
        <v>6.11786279689591E-2</v>
      </c>
      <c r="N376" s="14">
        <v>9.2609341967326994E-2</v>
      </c>
      <c r="O376" s="14"/>
      <c r="P376" s="14">
        <v>2.84878607977418E-2</v>
      </c>
      <c r="Q376" s="14">
        <v>6.2628606437171094E-2</v>
      </c>
      <c r="R376" s="14">
        <v>3.91817704501621E-2</v>
      </c>
      <c r="S376" s="14">
        <v>6.6283909658529497E-2</v>
      </c>
      <c r="T376" s="14">
        <v>8.2875917641452898E-2</v>
      </c>
      <c r="U376" s="14"/>
      <c r="V376" s="14">
        <v>4.2947560778528598E-2</v>
      </c>
      <c r="W376" s="14">
        <v>4.3511423414524401E-2</v>
      </c>
      <c r="X376" s="14">
        <v>0.11684015416706101</v>
      </c>
      <c r="Y376" s="14"/>
      <c r="Z376" s="14">
        <v>3.8823257580100502E-2</v>
      </c>
      <c r="AA376" s="14">
        <v>7.2743329091469397E-2</v>
      </c>
      <c r="AB376" s="14"/>
      <c r="AC376" s="14">
        <v>8.9314546988276997E-2</v>
      </c>
      <c r="AD376" s="14">
        <v>7.6866654889805805E-2</v>
      </c>
      <c r="AE376" s="14">
        <v>5.3414778547535402E-2</v>
      </c>
      <c r="AF376" s="14">
        <v>3.8571023695898599E-2</v>
      </c>
      <c r="AG376" s="14"/>
      <c r="AH376" s="14">
        <v>7.9943756522898701E-2</v>
      </c>
      <c r="AI376" s="14">
        <v>6.1142701291981801E-2</v>
      </c>
      <c r="AJ376" s="14">
        <v>3.18526640668957E-2</v>
      </c>
      <c r="AK376" s="14">
        <v>5.56897817541901E-2</v>
      </c>
      <c r="AL376" s="14"/>
      <c r="AM376" s="14">
        <v>8.0081765765478805E-2</v>
      </c>
      <c r="AN376" s="14">
        <v>6.0819500794274999E-2</v>
      </c>
      <c r="AO376" s="14">
        <v>3.5156126584974599E-2</v>
      </c>
      <c r="AP376" s="14">
        <v>3.4295516870202998E-2</v>
      </c>
      <c r="AQ376" s="14"/>
      <c r="AR376" s="14">
        <v>3.6569444659624299E-2</v>
      </c>
      <c r="AS376" s="14">
        <v>2.93735323405129E-2</v>
      </c>
      <c r="AT376" s="14">
        <v>6.7344328292861896E-2</v>
      </c>
      <c r="AU376" s="14">
        <v>9.2234318347292094E-2</v>
      </c>
      <c r="AV376" s="14"/>
      <c r="AW376" s="14">
        <v>6.7180952384685605E-2</v>
      </c>
      <c r="AX376" s="14">
        <v>4.1011492269299503E-2</v>
      </c>
      <c r="AY376" s="14">
        <v>5.7567589209497401E-2</v>
      </c>
      <c r="AZ376" s="14">
        <v>0.12777206478238801</v>
      </c>
      <c r="BA376" s="14"/>
      <c r="BB376" s="14">
        <v>6.9801108151292701E-2</v>
      </c>
      <c r="BC376" s="14">
        <v>0.10153409186378801</v>
      </c>
      <c r="BD376" s="14">
        <v>5.5562917090118902E-2</v>
      </c>
      <c r="BE376" s="14"/>
      <c r="BF376" s="14">
        <v>5.9069339692617802E-2</v>
      </c>
      <c r="BG376" s="14">
        <v>6.1879976090982898E-2</v>
      </c>
      <c r="BH376" s="14">
        <v>2.2386487182382099E-2</v>
      </c>
      <c r="BI376" s="14"/>
      <c r="BJ376" s="14">
        <v>3.9106587514605697E-2</v>
      </c>
      <c r="BK376" s="14">
        <v>5.0974988124009503E-2</v>
      </c>
      <c r="BL376" s="14">
        <v>6.4263805758316098E-2</v>
      </c>
      <c r="BM376" s="14"/>
      <c r="BN376" s="14">
        <v>6.7128382893493196E-2</v>
      </c>
      <c r="BO376" s="14">
        <v>3.8993750698089698E-2</v>
      </c>
      <c r="BP376" s="14">
        <v>4.8259378150558703E-2</v>
      </c>
      <c r="BQ376" s="14">
        <v>6.1052931258167402E-2</v>
      </c>
      <c r="BR376" s="14">
        <v>3.8420776284746799E-2</v>
      </c>
      <c r="BS376" s="14">
        <v>3.4816046003070998E-2</v>
      </c>
      <c r="BT376" s="14">
        <v>8.0408791206305993E-2</v>
      </c>
      <c r="BU376" s="14">
        <v>4.8037966571618698E-2</v>
      </c>
      <c r="BV376" s="14"/>
      <c r="BW376" s="14">
        <v>4.1248736846223703E-2</v>
      </c>
      <c r="BX376" s="14">
        <v>6.9790344140173294E-2</v>
      </c>
      <c r="BY376" s="14"/>
      <c r="BZ376" s="14">
        <v>5.2431484658250198E-2</v>
      </c>
      <c r="CA376" s="14">
        <v>4.4512196459870097E-2</v>
      </c>
      <c r="CB376" s="14"/>
      <c r="CC376" s="14">
        <v>1.4679307466795501E-2</v>
      </c>
      <c r="CD376" s="14">
        <v>8.6661579120512006E-2</v>
      </c>
    </row>
    <row r="377" spans="2:82" x14ac:dyDescent="0.25">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row>
    <row r="378" spans="2:82" x14ac:dyDescent="0.25">
      <c r="B378" s="6" t="s">
        <v>317</v>
      </c>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row>
    <row r="379" spans="2:82" x14ac:dyDescent="0.25">
      <c r="B379" s="24" t="s">
        <v>107</v>
      </c>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row>
    <row r="380" spans="2:82" x14ac:dyDescent="0.25">
      <c r="B380" t="s">
        <v>300</v>
      </c>
      <c r="C380" s="14">
        <v>0.32161317936089701</v>
      </c>
      <c r="D380" s="14">
        <v>0.31225566818448502</v>
      </c>
      <c r="E380" s="14">
        <v>0.33096939810127002</v>
      </c>
      <c r="F380" s="14"/>
      <c r="G380" s="14">
        <v>0.35713445333544702</v>
      </c>
      <c r="H380" s="14">
        <v>0.33527937099071298</v>
      </c>
      <c r="I380" s="14">
        <v>0.22311527948815599</v>
      </c>
      <c r="J380" s="14"/>
      <c r="K380" s="14">
        <v>0.31748791899672402</v>
      </c>
      <c r="L380" s="14">
        <v>0.36502845752535701</v>
      </c>
      <c r="M380" s="14">
        <v>0.29560658858571298</v>
      </c>
      <c r="N380" s="14">
        <v>0.28905080787348802</v>
      </c>
      <c r="O380" s="14"/>
      <c r="P380" s="14">
        <v>0.33937464976393</v>
      </c>
      <c r="Q380" s="14">
        <v>0.32621577994635498</v>
      </c>
      <c r="R380" s="14">
        <v>0.33272532097206697</v>
      </c>
      <c r="S380" s="14">
        <v>0.28572876338560299</v>
      </c>
      <c r="T380" s="14">
        <v>0.35099889520871702</v>
      </c>
      <c r="U380" s="14"/>
      <c r="V380" s="14">
        <v>0.333963049077518</v>
      </c>
      <c r="W380" s="14">
        <v>0.320947475321753</v>
      </c>
      <c r="X380" s="14">
        <v>0.28260092603405701</v>
      </c>
      <c r="Y380" s="14"/>
      <c r="Z380" s="14">
        <v>0.35244790481879801</v>
      </c>
      <c r="AA380" s="14">
        <v>0.29485945259647001</v>
      </c>
      <c r="AB380" s="14"/>
      <c r="AC380" s="14">
        <v>0.344070219497566</v>
      </c>
      <c r="AD380" s="14">
        <v>0.31855632014054402</v>
      </c>
      <c r="AE380" s="14">
        <v>0.31002284104131</v>
      </c>
      <c r="AF380" s="14">
        <v>0.33361533501106899</v>
      </c>
      <c r="AG380" s="14"/>
      <c r="AH380" s="14">
        <v>0.30646875706529902</v>
      </c>
      <c r="AI380" s="14">
        <v>0.33022054745827401</v>
      </c>
      <c r="AJ380" s="14">
        <v>0.33282856844176101</v>
      </c>
      <c r="AK380" s="14">
        <v>0.30002368974406901</v>
      </c>
      <c r="AL380" s="14"/>
      <c r="AM380" s="14">
        <v>0.27700569882966403</v>
      </c>
      <c r="AN380" s="14">
        <v>0.33141720243177603</v>
      </c>
      <c r="AO380" s="14">
        <v>0.33625383808598303</v>
      </c>
      <c r="AP380" s="14">
        <v>0.35085980189822302</v>
      </c>
      <c r="AQ380" s="14"/>
      <c r="AR380" s="14">
        <v>0.34248243522067601</v>
      </c>
      <c r="AS380" s="14">
        <v>0.34935179375867398</v>
      </c>
      <c r="AT380" s="14">
        <v>0.30257613210235701</v>
      </c>
      <c r="AU380" s="14">
        <v>0.22611962122059401</v>
      </c>
      <c r="AV380" s="14"/>
      <c r="AW380" s="14">
        <v>0.345783383458733</v>
      </c>
      <c r="AX380" s="14">
        <v>0.36937585755354202</v>
      </c>
      <c r="AY380" s="14">
        <v>0.27899985690821899</v>
      </c>
      <c r="AZ380" s="14">
        <v>0.15995228116243199</v>
      </c>
      <c r="BA380" s="14"/>
      <c r="BB380" s="14">
        <v>0.25102812538302599</v>
      </c>
      <c r="BC380" s="14">
        <v>0.19534737000409499</v>
      </c>
      <c r="BD380" s="14">
        <v>0.38026730458483499</v>
      </c>
      <c r="BE380" s="14"/>
      <c r="BF380" s="14">
        <v>0.28482648881244099</v>
      </c>
      <c r="BG380" s="14">
        <v>0.34928437648086602</v>
      </c>
      <c r="BH380" s="14">
        <v>0.40282660222747702</v>
      </c>
      <c r="BI380" s="14"/>
      <c r="BJ380" s="14">
        <v>0.35373444953890198</v>
      </c>
      <c r="BK380" s="14">
        <v>0.31588007017361502</v>
      </c>
      <c r="BL380" s="14">
        <v>0.26686490895675802</v>
      </c>
      <c r="BM380" s="14"/>
      <c r="BN380" s="14">
        <v>0.30633607116327399</v>
      </c>
      <c r="BO380" s="14">
        <v>0.36249785114987199</v>
      </c>
      <c r="BP380" s="14">
        <v>0.27132379284484298</v>
      </c>
      <c r="BQ380" s="14">
        <v>0.19829489520774399</v>
      </c>
      <c r="BR380" s="14">
        <v>0.39665096519114401</v>
      </c>
      <c r="BS380" s="14">
        <v>0.32450704206221498</v>
      </c>
      <c r="BT380" s="14">
        <v>0.29881305152363502</v>
      </c>
      <c r="BU380" s="14">
        <v>0.36154600431685602</v>
      </c>
      <c r="BV380" s="14"/>
      <c r="BW380" s="14">
        <v>0.325011628598117</v>
      </c>
      <c r="BX380" s="14">
        <v>0.318847764255966</v>
      </c>
      <c r="BY380" s="14"/>
      <c r="BZ380" s="14">
        <v>0.31854946025717801</v>
      </c>
      <c r="CA380" s="14">
        <v>0.34143607172211998</v>
      </c>
      <c r="CB380" s="14"/>
      <c r="CC380" s="14">
        <v>0.39096743539908602</v>
      </c>
      <c r="CD380" s="14">
        <v>0.25911867473976302</v>
      </c>
    </row>
    <row r="381" spans="2:82" x14ac:dyDescent="0.25">
      <c r="B381" t="s">
        <v>301</v>
      </c>
      <c r="C381" s="14">
        <v>0.27841301125925799</v>
      </c>
      <c r="D381" s="14">
        <v>0.30895469545696902</v>
      </c>
      <c r="E381" s="14">
        <v>0.24781244878508199</v>
      </c>
      <c r="F381" s="14"/>
      <c r="G381" s="14">
        <v>0.283873227327814</v>
      </c>
      <c r="H381" s="14">
        <v>0.298164350600719</v>
      </c>
      <c r="I381" s="14">
        <v>0.22792687155069999</v>
      </c>
      <c r="J381" s="14"/>
      <c r="K381" s="14">
        <v>0.330107397623086</v>
      </c>
      <c r="L381" s="14">
        <v>0.30185178212465602</v>
      </c>
      <c r="M381" s="14">
        <v>0.287657779020696</v>
      </c>
      <c r="N381" s="14">
        <v>0.16123362397638299</v>
      </c>
      <c r="O381" s="14"/>
      <c r="P381" s="14">
        <v>0.279157519009745</v>
      </c>
      <c r="Q381" s="14">
        <v>0.28471114761960098</v>
      </c>
      <c r="R381" s="14">
        <v>0.27140902525497701</v>
      </c>
      <c r="S381" s="14">
        <v>0.27912235032893601</v>
      </c>
      <c r="T381" s="14">
        <v>0.28009215972069901</v>
      </c>
      <c r="U381" s="14"/>
      <c r="V381" s="14">
        <v>0.34308928451218801</v>
      </c>
      <c r="W381" s="14">
        <v>0.26954344861775997</v>
      </c>
      <c r="X381" s="14">
        <v>7.9973649206675296E-2</v>
      </c>
      <c r="Y381" s="14"/>
      <c r="Z381" s="14">
        <v>0.30058505392113799</v>
      </c>
      <c r="AA381" s="14">
        <v>0.25917545482325099</v>
      </c>
      <c r="AB381" s="14"/>
      <c r="AC381" s="14">
        <v>0.111998706511883</v>
      </c>
      <c r="AD381" s="14">
        <v>0.211627204664213</v>
      </c>
      <c r="AE381" s="14">
        <v>0.29608790620626602</v>
      </c>
      <c r="AF381" s="14">
        <v>0.35175590812690199</v>
      </c>
      <c r="AG381" s="14"/>
      <c r="AH381" s="14">
        <v>0.155831429230186</v>
      </c>
      <c r="AI381" s="14">
        <v>0.23804227106419701</v>
      </c>
      <c r="AJ381" s="14">
        <v>0.35843866636739302</v>
      </c>
      <c r="AK381" s="14">
        <v>0.36073742862494301</v>
      </c>
      <c r="AL381" s="14"/>
      <c r="AM381" s="14">
        <v>0.27673777019517398</v>
      </c>
      <c r="AN381" s="14">
        <v>0.32092238339270401</v>
      </c>
      <c r="AO381" s="14">
        <v>0.29417489645143802</v>
      </c>
      <c r="AP381" s="14">
        <v>0.34087219383200201</v>
      </c>
      <c r="AQ381" s="14"/>
      <c r="AR381" s="14">
        <v>0.227675049877758</v>
      </c>
      <c r="AS381" s="14">
        <v>0.36045691654587497</v>
      </c>
      <c r="AT381" s="14">
        <v>0.38134261785085799</v>
      </c>
      <c r="AU381" s="14">
        <v>0.307258764086491</v>
      </c>
      <c r="AV381" s="14"/>
      <c r="AW381" s="14">
        <v>0.21230226335067601</v>
      </c>
      <c r="AX381" s="14">
        <v>0.24823046277760799</v>
      </c>
      <c r="AY381" s="14">
        <v>0.33843608078031501</v>
      </c>
      <c r="AZ381" s="14">
        <v>0.36533885956074302</v>
      </c>
      <c r="BA381" s="14"/>
      <c r="BB381" s="14">
        <v>0.28058502170891197</v>
      </c>
      <c r="BC381" s="14">
        <v>0.28066860094783302</v>
      </c>
      <c r="BD381" s="14">
        <v>0.23178775521014</v>
      </c>
      <c r="BE381" s="14"/>
      <c r="BF381" s="14">
        <v>0.38335569730732399</v>
      </c>
      <c r="BG381" s="14">
        <v>0.148601402931483</v>
      </c>
      <c r="BH381" s="14">
        <v>0.23150907349036501</v>
      </c>
      <c r="BI381" s="14"/>
      <c r="BJ381" s="14">
        <v>0.28982245136858398</v>
      </c>
      <c r="BK381" s="14">
        <v>0.31141088204362599</v>
      </c>
      <c r="BL381" s="14">
        <v>0.31183816151091398</v>
      </c>
      <c r="BM381" s="14"/>
      <c r="BN381" s="14">
        <v>0.25383781081752799</v>
      </c>
      <c r="BO381" s="14">
        <v>0.27294997370392698</v>
      </c>
      <c r="BP381" s="14">
        <v>0.24913278226684199</v>
      </c>
      <c r="BQ381" s="14">
        <v>0.27111016554914802</v>
      </c>
      <c r="BR381" s="14">
        <v>0.31496635280422702</v>
      </c>
      <c r="BS381" s="14">
        <v>0.33378282717150198</v>
      </c>
      <c r="BT381" s="14">
        <v>0.242548823155599</v>
      </c>
      <c r="BU381" s="14">
        <v>0.25494430039801902</v>
      </c>
      <c r="BV381" s="14"/>
      <c r="BW381" s="14">
        <v>0.29019557823018</v>
      </c>
      <c r="BX381" s="14">
        <v>0.26882520034850699</v>
      </c>
      <c r="BY381" s="14"/>
      <c r="BZ381" s="14">
        <v>0.29339403580266299</v>
      </c>
      <c r="CA381" s="14">
        <v>0.29530936535355601</v>
      </c>
      <c r="CB381" s="14"/>
      <c r="CC381" s="14">
        <v>0.27183780021981702</v>
      </c>
      <c r="CD381" s="14">
        <v>0.31815133515073202</v>
      </c>
    </row>
    <row r="382" spans="2:82" x14ac:dyDescent="0.25">
      <c r="B382" t="s">
        <v>302</v>
      </c>
      <c r="C382" s="14">
        <v>0.25737773472001402</v>
      </c>
      <c r="D382" s="14">
        <v>0.26437000802872301</v>
      </c>
      <c r="E382" s="14">
        <v>0.25064259628320501</v>
      </c>
      <c r="F382" s="14"/>
      <c r="G382" s="14">
        <v>0.31308918921891099</v>
      </c>
      <c r="H382" s="14">
        <v>0.24448885585742999</v>
      </c>
      <c r="I382" s="14">
        <v>0.171625527008296</v>
      </c>
      <c r="J382" s="14"/>
      <c r="K382" s="14">
        <v>0.25546167934407599</v>
      </c>
      <c r="L382" s="14">
        <v>0.26704260930698398</v>
      </c>
      <c r="M382" s="14">
        <v>0.242977042071575</v>
      </c>
      <c r="N382" s="14">
        <v>0.25730223067949098</v>
      </c>
      <c r="O382" s="14"/>
      <c r="P382" s="14">
        <v>0.28918454800753801</v>
      </c>
      <c r="Q382" s="14">
        <v>0.24860255254681601</v>
      </c>
      <c r="R382" s="14">
        <v>0.245989628992514</v>
      </c>
      <c r="S382" s="14">
        <v>0.25203932434964998</v>
      </c>
      <c r="T382" s="14">
        <v>0.26419319656791601</v>
      </c>
      <c r="U382" s="14"/>
      <c r="V382" s="14">
        <v>0.28069101465232199</v>
      </c>
      <c r="W382" s="14">
        <v>0.24745074869557299</v>
      </c>
      <c r="X382" s="14">
        <v>0.19318368361209601</v>
      </c>
      <c r="Y382" s="14"/>
      <c r="Z382" s="14">
        <v>0.29895541220946398</v>
      </c>
      <c r="AA382" s="14">
        <v>0.221302893561756</v>
      </c>
      <c r="AB382" s="14"/>
      <c r="AC382" s="14">
        <v>0.26519086012102899</v>
      </c>
      <c r="AD382" s="14">
        <v>0.29067817610905899</v>
      </c>
      <c r="AE382" s="14">
        <v>0.24749536836415101</v>
      </c>
      <c r="AF382" s="14">
        <v>0.25367617392990699</v>
      </c>
      <c r="AG382" s="14"/>
      <c r="AH382" s="14">
        <v>0.207617911375998</v>
      </c>
      <c r="AI382" s="14">
        <v>0.26964341361677402</v>
      </c>
      <c r="AJ382" s="14">
        <v>0.26731833673421801</v>
      </c>
      <c r="AK382" s="14">
        <v>0.240284935846312</v>
      </c>
      <c r="AL382" s="14"/>
      <c r="AM382" s="14">
        <v>0.25798030493387097</v>
      </c>
      <c r="AN382" s="14">
        <v>0.26528756126688902</v>
      </c>
      <c r="AO382" s="14">
        <v>0.28386753550250599</v>
      </c>
      <c r="AP382" s="14">
        <v>0.27924719754594401</v>
      </c>
      <c r="AQ382" s="14"/>
      <c r="AR382" s="14">
        <v>0.25604760646188002</v>
      </c>
      <c r="AS382" s="14">
        <v>0.28269113622800701</v>
      </c>
      <c r="AT382" s="14">
        <v>0.23325173715386899</v>
      </c>
      <c r="AU382" s="14">
        <v>0.24878418760755799</v>
      </c>
      <c r="AV382" s="14"/>
      <c r="AW382" s="14">
        <v>0.38130305795562403</v>
      </c>
      <c r="AX382" s="14">
        <v>0.29106862227737701</v>
      </c>
      <c r="AY382" s="14">
        <v>0.166681533743747</v>
      </c>
      <c r="AZ382" s="14">
        <v>0.11856830033457801</v>
      </c>
      <c r="BA382" s="14"/>
      <c r="BB382" s="14">
        <v>0.171576802172454</v>
      </c>
      <c r="BC382" s="14">
        <v>0.112442273910367</v>
      </c>
      <c r="BD382" s="14">
        <v>0.40727092352667299</v>
      </c>
      <c r="BE382" s="14"/>
      <c r="BF382" s="14">
        <v>0.24632380317108399</v>
      </c>
      <c r="BG382" s="14">
        <v>0.24477279889926601</v>
      </c>
      <c r="BH382" s="14">
        <v>0.31351915216459197</v>
      </c>
      <c r="BI382" s="14"/>
      <c r="BJ382" s="14">
        <v>0.27077280247041202</v>
      </c>
      <c r="BK382" s="14">
        <v>0.245115732137446</v>
      </c>
      <c r="BL382" s="14">
        <v>0.25644325422456798</v>
      </c>
      <c r="BM382" s="14"/>
      <c r="BN382" s="14">
        <v>0.23962131753346</v>
      </c>
      <c r="BO382" s="14">
        <v>0.29577431555921002</v>
      </c>
      <c r="BP382" s="14">
        <v>0.19924710494117401</v>
      </c>
      <c r="BQ382" s="14">
        <v>0.22125715820494399</v>
      </c>
      <c r="BR382" s="14">
        <v>0.26741771946058401</v>
      </c>
      <c r="BS382" s="14">
        <v>0.27641422915049502</v>
      </c>
      <c r="BT382" s="14">
        <v>0.23350430028136199</v>
      </c>
      <c r="BU382" s="14">
        <v>0.25876341827527399</v>
      </c>
      <c r="BV382" s="14"/>
      <c r="BW382" s="14">
        <v>0.29461173019862802</v>
      </c>
      <c r="BX382" s="14">
        <v>0.22707937028196301</v>
      </c>
      <c r="BY382" s="14"/>
      <c r="BZ382" s="14">
        <v>0.27047386706765902</v>
      </c>
      <c r="CA382" s="14">
        <v>0.25356195322378</v>
      </c>
      <c r="CB382" s="14"/>
      <c r="CC382" s="14">
        <v>0.32910004991810399</v>
      </c>
      <c r="CD382" s="14">
        <v>0.19366610239134599</v>
      </c>
    </row>
    <row r="383" spans="2:82" x14ac:dyDescent="0.25">
      <c r="B383" t="s">
        <v>303</v>
      </c>
      <c r="C383" s="14">
        <v>0.24116149769056699</v>
      </c>
      <c r="D383" s="14">
        <v>0.22944722205198301</v>
      </c>
      <c r="E383" s="14">
        <v>0.25277728173736502</v>
      </c>
      <c r="F383" s="14"/>
      <c r="G383" s="14">
        <v>0.24993429937146</v>
      </c>
      <c r="H383" s="14">
        <v>0.26463782254504797</v>
      </c>
      <c r="I383" s="14">
        <v>0.17658262180348</v>
      </c>
      <c r="J383" s="14"/>
      <c r="K383" s="14">
        <v>0.219938273513136</v>
      </c>
      <c r="L383" s="14">
        <v>0.25466538570330899</v>
      </c>
      <c r="M383" s="14">
        <v>0.28662001458512398</v>
      </c>
      <c r="N383" s="14">
        <v>0.22320039048219001</v>
      </c>
      <c r="O383" s="14"/>
      <c r="P383" s="14">
        <v>0.25385150396283801</v>
      </c>
      <c r="Q383" s="14">
        <v>0.249781956900651</v>
      </c>
      <c r="R383" s="14">
        <v>0.19614908376849599</v>
      </c>
      <c r="S383" s="14">
        <v>0.24886124716418101</v>
      </c>
      <c r="T383" s="14">
        <v>0.26984891689750001</v>
      </c>
      <c r="U383" s="14"/>
      <c r="V383" s="14">
        <v>0.23197587518614499</v>
      </c>
      <c r="W383" s="14">
        <v>0.25952014122912498</v>
      </c>
      <c r="X383" s="14">
        <v>0.25070672270192601</v>
      </c>
      <c r="Y383" s="14"/>
      <c r="Z383" s="14">
        <v>0.23795544562801499</v>
      </c>
      <c r="AA383" s="14">
        <v>0.24394322639417201</v>
      </c>
      <c r="AB383" s="14"/>
      <c r="AC383" s="14">
        <v>0.23750083754883</v>
      </c>
      <c r="AD383" s="14">
        <v>0.24320899816587099</v>
      </c>
      <c r="AE383" s="14">
        <v>0.24616779384948401</v>
      </c>
      <c r="AF383" s="14">
        <v>0.24417624827234999</v>
      </c>
      <c r="AG383" s="14"/>
      <c r="AH383" s="14">
        <v>0.25235389521699703</v>
      </c>
      <c r="AI383" s="14">
        <v>0.24341040770245001</v>
      </c>
      <c r="AJ383" s="14">
        <v>0.24613517973902799</v>
      </c>
      <c r="AK383" s="14">
        <v>0.23446646853537501</v>
      </c>
      <c r="AL383" s="14"/>
      <c r="AM383" s="14">
        <v>0.26445691389797199</v>
      </c>
      <c r="AN383" s="14">
        <v>0.274029686182096</v>
      </c>
      <c r="AO383" s="14">
        <v>0.239880394931859</v>
      </c>
      <c r="AP383" s="14">
        <v>0.234337079408551</v>
      </c>
      <c r="AQ383" s="14"/>
      <c r="AR383" s="14">
        <v>0.275982875409641</v>
      </c>
      <c r="AS383" s="14">
        <v>0.24103178698920899</v>
      </c>
      <c r="AT383" s="14">
        <v>0.18395364146923099</v>
      </c>
      <c r="AU383" s="14">
        <v>0.20846338869485401</v>
      </c>
      <c r="AV383" s="14"/>
      <c r="AW383" s="14">
        <v>0.272667237457351</v>
      </c>
      <c r="AX383" s="14">
        <v>0.247692717654066</v>
      </c>
      <c r="AY383" s="14">
        <v>0.22824132627228799</v>
      </c>
      <c r="AZ383" s="14">
        <v>0.15591642718321599</v>
      </c>
      <c r="BA383" s="14"/>
      <c r="BB383" s="14">
        <v>0.17494807188349701</v>
      </c>
      <c r="BC383" s="14">
        <v>0.236817394968619</v>
      </c>
      <c r="BD383" s="14">
        <v>0.22264810077164701</v>
      </c>
      <c r="BE383" s="14"/>
      <c r="BF383" s="14">
        <v>0.217884093901728</v>
      </c>
      <c r="BG383" s="14">
        <v>0.27700512180137998</v>
      </c>
      <c r="BH383" s="14">
        <v>0.26238523915611101</v>
      </c>
      <c r="BI383" s="14"/>
      <c r="BJ383" s="14">
        <v>0.244686068726748</v>
      </c>
      <c r="BK383" s="14">
        <v>0.255365039891086</v>
      </c>
      <c r="BL383" s="14">
        <v>0.25638521407206799</v>
      </c>
      <c r="BM383" s="14"/>
      <c r="BN383" s="14">
        <v>0.232965918309081</v>
      </c>
      <c r="BO383" s="14">
        <v>0.242439411972731</v>
      </c>
      <c r="BP383" s="14">
        <v>0.22390563698179899</v>
      </c>
      <c r="BQ383" s="14">
        <v>0.24756094052878</v>
      </c>
      <c r="BR383" s="14">
        <v>0.22179773715886</v>
      </c>
      <c r="BS383" s="14">
        <v>0.27773757961537998</v>
      </c>
      <c r="BT383" s="14">
        <v>0.296125285865594</v>
      </c>
      <c r="BU383" s="14">
        <v>0.22272313142946901</v>
      </c>
      <c r="BV383" s="14"/>
      <c r="BW383" s="14">
        <v>0.25647319584995998</v>
      </c>
      <c r="BX383" s="14">
        <v>0.22870193204268499</v>
      </c>
      <c r="BY383" s="14"/>
      <c r="BZ383" s="14">
        <v>0.23707759478438201</v>
      </c>
      <c r="CA383" s="14">
        <v>0.263503446207214</v>
      </c>
      <c r="CB383" s="14"/>
      <c r="CC383" s="14">
        <v>0.29281835702507503</v>
      </c>
      <c r="CD383" s="14">
        <v>0.19846644252123799</v>
      </c>
    </row>
    <row r="384" spans="2:82" x14ac:dyDescent="0.25">
      <c r="B384" t="s">
        <v>304</v>
      </c>
      <c r="C384" s="14">
        <v>0.23451501992078699</v>
      </c>
      <c r="D384" s="14">
        <v>0.22137199467059601</v>
      </c>
      <c r="E384" s="14">
        <v>0.24789233868715799</v>
      </c>
      <c r="F384" s="14"/>
      <c r="G384" s="14">
        <v>0.234929526639199</v>
      </c>
      <c r="H384" s="14">
        <v>0.250965092080422</v>
      </c>
      <c r="I384" s="14">
        <v>0.200743700717501</v>
      </c>
      <c r="J384" s="14"/>
      <c r="K384" s="14">
        <v>0.23561984139072001</v>
      </c>
      <c r="L384" s="14">
        <v>0.25550206461549202</v>
      </c>
      <c r="M384" s="14">
        <v>0.23364144477468701</v>
      </c>
      <c r="N384" s="14">
        <v>0.20363800716208</v>
      </c>
      <c r="O384" s="14"/>
      <c r="P384" s="14">
        <v>0.28607368873861599</v>
      </c>
      <c r="Q384" s="14">
        <v>0.26239847318668402</v>
      </c>
      <c r="R384" s="14">
        <v>0.20426317702637201</v>
      </c>
      <c r="S384" s="14">
        <v>0.21705035776102499</v>
      </c>
      <c r="T384" s="14">
        <v>0.23746036844989199</v>
      </c>
      <c r="U384" s="14"/>
      <c r="V384" s="14">
        <v>0.22776871360947901</v>
      </c>
      <c r="W384" s="14">
        <v>0.24521322245257299</v>
      </c>
      <c r="X384" s="14">
        <v>0.244561284219877</v>
      </c>
      <c r="Y384" s="14"/>
      <c r="Z384" s="14">
        <v>0.215385497244726</v>
      </c>
      <c r="AA384" s="14">
        <v>0.25111273613875801</v>
      </c>
      <c r="AB384" s="14"/>
      <c r="AC384" s="14">
        <v>0.29832063110797702</v>
      </c>
      <c r="AD384" s="14">
        <v>0.25461987502031103</v>
      </c>
      <c r="AE384" s="14">
        <v>0.22065055036123901</v>
      </c>
      <c r="AF384" s="14">
        <v>0.22595352523810699</v>
      </c>
      <c r="AG384" s="14"/>
      <c r="AH384" s="14">
        <v>0.22661783343863201</v>
      </c>
      <c r="AI384" s="14">
        <v>0.251589186431106</v>
      </c>
      <c r="AJ384" s="14">
        <v>0.22249540601444201</v>
      </c>
      <c r="AK384" s="14">
        <v>0.21235191199176001</v>
      </c>
      <c r="AL384" s="14"/>
      <c r="AM384" s="14">
        <v>0.25486468489706199</v>
      </c>
      <c r="AN384" s="14">
        <v>0.25286443134447301</v>
      </c>
      <c r="AO384" s="14">
        <v>0.23302244586828799</v>
      </c>
      <c r="AP384" s="14">
        <v>0.234785930672268</v>
      </c>
      <c r="AQ384" s="14"/>
      <c r="AR384" s="14">
        <v>0.25276398995235799</v>
      </c>
      <c r="AS384" s="14">
        <v>0.24682679103674099</v>
      </c>
      <c r="AT384" s="14">
        <v>0.17158644093515801</v>
      </c>
      <c r="AU384" s="14">
        <v>0.25368536629108401</v>
      </c>
      <c r="AV384" s="14"/>
      <c r="AW384" s="14">
        <v>0.293262765797217</v>
      </c>
      <c r="AX384" s="14">
        <v>0.26037256073770099</v>
      </c>
      <c r="AY384" s="14">
        <v>0.18832306552157099</v>
      </c>
      <c r="AZ384" s="14">
        <v>0.11871108710700599</v>
      </c>
      <c r="BA384" s="14"/>
      <c r="BB384" s="14">
        <v>0.19164758403955201</v>
      </c>
      <c r="BC384" s="14">
        <v>0.155636698442678</v>
      </c>
      <c r="BD384" s="14">
        <v>0.30521054149404298</v>
      </c>
      <c r="BE384" s="14"/>
      <c r="BF384" s="14">
        <v>0.18732110589607801</v>
      </c>
      <c r="BG384" s="14">
        <v>0.27211541413039902</v>
      </c>
      <c r="BH384" s="14">
        <v>0.31047818952197498</v>
      </c>
      <c r="BI384" s="14"/>
      <c r="BJ384" s="14">
        <v>0.25695824771992198</v>
      </c>
      <c r="BK384" s="14">
        <v>0.20563192604898201</v>
      </c>
      <c r="BL384" s="14">
        <v>0.23615793007975799</v>
      </c>
      <c r="BM384" s="14"/>
      <c r="BN384" s="14">
        <v>0.242864328313805</v>
      </c>
      <c r="BO384" s="14">
        <v>0.23712526968027101</v>
      </c>
      <c r="BP384" s="14">
        <v>0.21561698236147001</v>
      </c>
      <c r="BQ384" s="14">
        <v>0.221967053739204</v>
      </c>
      <c r="BR384" s="14">
        <v>0.23783126191774301</v>
      </c>
      <c r="BS384" s="14">
        <v>0.22982414387342301</v>
      </c>
      <c r="BT384" s="14">
        <v>0.25340452890696902</v>
      </c>
      <c r="BU384" s="14">
        <v>0.25816047381352802</v>
      </c>
      <c r="BV384" s="14"/>
      <c r="BW384" s="14">
        <v>0.27957204335006702</v>
      </c>
      <c r="BX384" s="14">
        <v>0.19785083444173401</v>
      </c>
      <c r="BY384" s="14"/>
      <c r="BZ384" s="14">
        <v>0.24965161405436401</v>
      </c>
      <c r="CA384" s="14">
        <v>0.23476176876715299</v>
      </c>
      <c r="CB384" s="14"/>
      <c r="CC384" s="14">
        <v>0.30328535146253299</v>
      </c>
      <c r="CD384" s="14">
        <v>0.17985574609253799</v>
      </c>
    </row>
    <row r="385" spans="2:82" x14ac:dyDescent="0.25">
      <c r="B385" t="s">
        <v>305</v>
      </c>
      <c r="C385" s="14">
        <v>0.21073981188313501</v>
      </c>
      <c r="D385" s="14">
        <v>0.21168614329809499</v>
      </c>
      <c r="E385" s="14">
        <v>0.210004021372521</v>
      </c>
      <c r="F385" s="14"/>
      <c r="G385" s="14">
        <v>0.24127631592871099</v>
      </c>
      <c r="H385" s="14">
        <v>0.218183202676106</v>
      </c>
      <c r="I385" s="14">
        <v>0.13468507246894501</v>
      </c>
      <c r="J385" s="14"/>
      <c r="K385" s="14">
        <v>0.230024928747803</v>
      </c>
      <c r="L385" s="14">
        <v>0.245807398496805</v>
      </c>
      <c r="M385" s="14">
        <v>0.17838997710916699</v>
      </c>
      <c r="N385" s="14">
        <v>0.16068723962882001</v>
      </c>
      <c r="O385" s="14"/>
      <c r="P385" s="14">
        <v>0.22472120385723701</v>
      </c>
      <c r="Q385" s="14">
        <v>0.19085118695272399</v>
      </c>
      <c r="R385" s="14">
        <v>0.219654505120397</v>
      </c>
      <c r="S385" s="14">
        <v>0.19739985523565801</v>
      </c>
      <c r="T385" s="14">
        <v>0.22942258817986699</v>
      </c>
      <c r="U385" s="14"/>
      <c r="V385" s="14">
        <v>0.25217988430927102</v>
      </c>
      <c r="W385" s="14">
        <v>0.18702739211682801</v>
      </c>
      <c r="X385" s="14">
        <v>0.10324589749185099</v>
      </c>
      <c r="Y385" s="14"/>
      <c r="Z385" s="14">
        <v>0.229451877479285</v>
      </c>
      <c r="AA385" s="14">
        <v>0.19450430199215399</v>
      </c>
      <c r="AB385" s="14"/>
      <c r="AC385" s="14">
        <v>0.109841738890813</v>
      </c>
      <c r="AD385" s="14">
        <v>0.203722194159311</v>
      </c>
      <c r="AE385" s="14">
        <v>0.21385669616688799</v>
      </c>
      <c r="AF385" s="14">
        <v>0.236577426615383</v>
      </c>
      <c r="AG385" s="14"/>
      <c r="AH385" s="14">
        <v>9.1464476305683995E-2</v>
      </c>
      <c r="AI385" s="14">
        <v>0.204539908285161</v>
      </c>
      <c r="AJ385" s="14">
        <v>0.25310349524805598</v>
      </c>
      <c r="AK385" s="14">
        <v>0.237340468085525</v>
      </c>
      <c r="AL385" s="14"/>
      <c r="AM385" s="14">
        <v>0.163161073199384</v>
      </c>
      <c r="AN385" s="14">
        <v>0.23003494296794399</v>
      </c>
      <c r="AO385" s="14">
        <v>0.23374065537263999</v>
      </c>
      <c r="AP385" s="14">
        <v>0.25070480289210201</v>
      </c>
      <c r="AQ385" s="14"/>
      <c r="AR385" s="14">
        <v>0.22355573987647301</v>
      </c>
      <c r="AS385" s="14">
        <v>0.256617776294781</v>
      </c>
      <c r="AT385" s="14">
        <v>0.26401658994064098</v>
      </c>
      <c r="AU385" s="14">
        <v>0.121535098837863</v>
      </c>
      <c r="AV385" s="14"/>
      <c r="AW385" s="14">
        <v>0.23610214403369201</v>
      </c>
      <c r="AX385" s="14">
        <v>0.22702343799674099</v>
      </c>
      <c r="AY385" s="14">
        <v>0.18569790811890899</v>
      </c>
      <c r="AZ385" s="14">
        <v>0.15673589424228401</v>
      </c>
      <c r="BA385" s="14"/>
      <c r="BB385" s="14">
        <v>0.14862874349253</v>
      </c>
      <c r="BC385" s="14">
        <v>0.123661836811016</v>
      </c>
      <c r="BD385" s="14">
        <v>0.25959193117496698</v>
      </c>
      <c r="BE385" s="14"/>
      <c r="BF385" s="14">
        <v>0.205368363482438</v>
      </c>
      <c r="BG385" s="14">
        <v>0.20223536878489201</v>
      </c>
      <c r="BH385" s="14">
        <v>0.26965664974384002</v>
      </c>
      <c r="BI385" s="14"/>
      <c r="BJ385" s="14">
        <v>0.23044356927621701</v>
      </c>
      <c r="BK385" s="14">
        <v>0.22827327952840601</v>
      </c>
      <c r="BL385" s="14">
        <v>0.15322003095718001</v>
      </c>
      <c r="BM385" s="14"/>
      <c r="BN385" s="14">
        <v>0.15861894147813299</v>
      </c>
      <c r="BO385" s="14">
        <v>0.22642878414616599</v>
      </c>
      <c r="BP385" s="14">
        <v>0.17649458220963801</v>
      </c>
      <c r="BQ385" s="14">
        <v>0.30734993738519301</v>
      </c>
      <c r="BR385" s="14">
        <v>0.20362841643999999</v>
      </c>
      <c r="BS385" s="14">
        <v>0.25247017902331997</v>
      </c>
      <c r="BT385" s="14">
        <v>0.24401552956737599</v>
      </c>
      <c r="BU385" s="14">
        <v>0.17396853409987201</v>
      </c>
      <c r="BV385" s="14"/>
      <c r="BW385" s="14">
        <v>0.233037663620734</v>
      </c>
      <c r="BX385" s="14">
        <v>0.19259541374785</v>
      </c>
      <c r="BY385" s="14"/>
      <c r="BZ385" s="14">
        <v>0.209660140233103</v>
      </c>
      <c r="CA385" s="14">
        <v>0.23841645704629499</v>
      </c>
      <c r="CB385" s="14"/>
      <c r="CC385" s="14">
        <v>0.261752323494443</v>
      </c>
      <c r="CD385" s="14">
        <v>0.17686384559055399</v>
      </c>
    </row>
    <row r="386" spans="2:82" x14ac:dyDescent="0.25">
      <c r="B386" t="s">
        <v>306</v>
      </c>
      <c r="C386" s="14">
        <v>0.19958882387770899</v>
      </c>
      <c r="D386" s="14">
        <v>0.204528430441002</v>
      </c>
      <c r="E386" s="14">
        <v>0.194511588971815</v>
      </c>
      <c r="F386" s="14"/>
      <c r="G386" s="14">
        <v>0.192074747333671</v>
      </c>
      <c r="H386" s="14">
        <v>0.202867876802306</v>
      </c>
      <c r="I386" s="14">
        <v>0.208069458675641</v>
      </c>
      <c r="J386" s="14"/>
      <c r="K386" s="14">
        <v>0.23094740835333299</v>
      </c>
      <c r="L386" s="14">
        <v>0.21754543178129601</v>
      </c>
      <c r="M386" s="14">
        <v>0.190813857561906</v>
      </c>
      <c r="N386" s="14">
        <v>0.13007603924563799</v>
      </c>
      <c r="O386" s="14"/>
      <c r="P386" s="14">
        <v>0.23967626499390801</v>
      </c>
      <c r="Q386" s="14">
        <v>0.18403306556707399</v>
      </c>
      <c r="R386" s="14">
        <v>0.217253847205258</v>
      </c>
      <c r="S386" s="14">
        <v>0.19885783048927</v>
      </c>
      <c r="T386" s="14">
        <v>0.15849084643986</v>
      </c>
      <c r="U386" s="14"/>
      <c r="V386" s="14">
        <v>0.238758254685247</v>
      </c>
      <c r="W386" s="14">
        <v>0.228193574041296</v>
      </c>
      <c r="X386" s="14">
        <v>4.2374785161346899E-2</v>
      </c>
      <c r="Y386" s="14"/>
      <c r="Z386" s="14">
        <v>0.204602463137534</v>
      </c>
      <c r="AA386" s="14">
        <v>0.195238743477742</v>
      </c>
      <c r="AB386" s="14"/>
      <c r="AC386" s="14">
        <v>5.5237223011075601E-2</v>
      </c>
      <c r="AD386" s="14">
        <v>0.155528218036425</v>
      </c>
      <c r="AE386" s="14">
        <v>0.207813885192633</v>
      </c>
      <c r="AF386" s="14">
        <v>0.25484998110141099</v>
      </c>
      <c r="AG386" s="14"/>
      <c r="AH386" s="14">
        <v>0.15515218405668599</v>
      </c>
      <c r="AI386" s="14">
        <v>0.158812108683036</v>
      </c>
      <c r="AJ386" s="14">
        <v>0.250806317385247</v>
      </c>
      <c r="AK386" s="14">
        <v>0.27946474682640599</v>
      </c>
      <c r="AL386" s="14"/>
      <c r="AM386" s="14">
        <v>0.23146801964417099</v>
      </c>
      <c r="AN386" s="14">
        <v>0.19876420346725299</v>
      </c>
      <c r="AO386" s="14">
        <v>0.184764822643497</v>
      </c>
      <c r="AP386" s="14">
        <v>0.24182971985280499</v>
      </c>
      <c r="AQ386" s="14"/>
      <c r="AR386" s="14">
        <v>0.18383290517822401</v>
      </c>
      <c r="AS386" s="14">
        <v>0.23974785835491899</v>
      </c>
      <c r="AT386" s="14">
        <v>0.20220022473410801</v>
      </c>
      <c r="AU386" s="14">
        <v>0.26081337609614402</v>
      </c>
      <c r="AV386" s="14"/>
      <c r="AW386" s="14">
        <v>0.11700678236362801</v>
      </c>
      <c r="AX386" s="14">
        <v>0.17432570989676599</v>
      </c>
      <c r="AY386" s="14">
        <v>0.263109283215753</v>
      </c>
      <c r="AZ386" s="14">
        <v>0.29250536725596898</v>
      </c>
      <c r="BA386" s="14"/>
      <c r="BB386" s="14">
        <v>0.213036976869591</v>
      </c>
      <c r="BC386" s="14">
        <v>0.237126077556259</v>
      </c>
      <c r="BD386" s="14">
        <v>0.139273055813282</v>
      </c>
      <c r="BE386" s="14"/>
      <c r="BF386" s="14">
        <v>0.327808009543891</v>
      </c>
      <c r="BG386" s="14">
        <v>8.2394086262669503E-2</v>
      </c>
      <c r="BH386" s="14">
        <v>7.3631222917623904E-2</v>
      </c>
      <c r="BI386" s="14"/>
      <c r="BJ386" s="14">
        <v>0.215333293268818</v>
      </c>
      <c r="BK386" s="14">
        <v>0.19354400586718801</v>
      </c>
      <c r="BL386" s="14">
        <v>0.26720554144285802</v>
      </c>
      <c r="BM386" s="14"/>
      <c r="BN386" s="14">
        <v>0.232927814577575</v>
      </c>
      <c r="BO386" s="14">
        <v>0.17876042345366799</v>
      </c>
      <c r="BP386" s="14">
        <v>0.152580309324611</v>
      </c>
      <c r="BQ386" s="14">
        <v>0.222574814009047</v>
      </c>
      <c r="BR386" s="14">
        <v>0.25526944939796897</v>
      </c>
      <c r="BS386" s="14">
        <v>0.204248141467789</v>
      </c>
      <c r="BT386" s="14">
        <v>0.18031806311999499</v>
      </c>
      <c r="BU386" s="14">
        <v>0.20669769871865201</v>
      </c>
      <c r="BV386" s="14"/>
      <c r="BW386" s="14">
        <v>0.22737627750363901</v>
      </c>
      <c r="BX386" s="14">
        <v>0.176977380062945</v>
      </c>
      <c r="BY386" s="14"/>
      <c r="BZ386" s="14">
        <v>0.22634269612105301</v>
      </c>
      <c r="CA386" s="14">
        <v>0.179754872258582</v>
      </c>
      <c r="CB386" s="14"/>
      <c r="CC386" s="14">
        <v>0.141725065642857</v>
      </c>
      <c r="CD386" s="14">
        <v>0.27971636640527298</v>
      </c>
    </row>
    <row r="387" spans="2:82" x14ac:dyDescent="0.25">
      <c r="B387" t="s">
        <v>307</v>
      </c>
      <c r="C387" s="14">
        <v>0.17836402433215601</v>
      </c>
      <c r="D387" s="14">
        <v>0.16548258347043401</v>
      </c>
      <c r="E387" s="14">
        <v>0.19142366071843001</v>
      </c>
      <c r="F387" s="14"/>
      <c r="G387" s="14">
        <v>0.25008602319657902</v>
      </c>
      <c r="H387" s="14">
        <v>0.14675114116499699</v>
      </c>
      <c r="I387" s="14">
        <v>9.8045520148383594E-2</v>
      </c>
      <c r="J387" s="14"/>
      <c r="K387" s="14">
        <v>0.21589567910322999</v>
      </c>
      <c r="L387" s="14">
        <v>0.15626061220165499</v>
      </c>
      <c r="M387" s="14">
        <v>0.16878435415784299</v>
      </c>
      <c r="N387" s="14">
        <v>0.154062501031138</v>
      </c>
      <c r="O387" s="14"/>
      <c r="P387" s="14">
        <v>0.181335898883664</v>
      </c>
      <c r="Q387" s="14">
        <v>0.170980301209705</v>
      </c>
      <c r="R387" s="14">
        <v>0.17402873898298599</v>
      </c>
      <c r="S387" s="14">
        <v>0.17920509890785599</v>
      </c>
      <c r="T387" s="14">
        <v>0.18723590720602001</v>
      </c>
      <c r="U387" s="14"/>
      <c r="V387" s="14">
        <v>0.184784186598004</v>
      </c>
      <c r="W387" s="14">
        <v>0.17929039226201299</v>
      </c>
      <c r="X387" s="14">
        <v>0.15669627120896601</v>
      </c>
      <c r="Y387" s="14"/>
      <c r="Z387" s="14">
        <v>0.31381352742017399</v>
      </c>
      <c r="AA387" s="14">
        <v>6.0841363041009497E-2</v>
      </c>
      <c r="AB387" s="14"/>
      <c r="AC387" s="14">
        <v>9.9020487168810803E-2</v>
      </c>
      <c r="AD387" s="14">
        <v>0.15335635262696401</v>
      </c>
      <c r="AE387" s="14">
        <v>0.175408210223852</v>
      </c>
      <c r="AF387" s="14">
        <v>0.225053102986876</v>
      </c>
      <c r="AG387" s="14"/>
      <c r="AH387" s="14">
        <v>0.122833095812342</v>
      </c>
      <c r="AI387" s="14">
        <v>0.16813728977147499</v>
      </c>
      <c r="AJ387" s="14">
        <v>0.20500567127240099</v>
      </c>
      <c r="AK387" s="14">
        <v>0.20580544050484201</v>
      </c>
      <c r="AL387" s="14"/>
      <c r="AM387" s="14">
        <v>0.12701123959712901</v>
      </c>
      <c r="AN387" s="14">
        <v>0.19045625097549401</v>
      </c>
      <c r="AO387" s="14">
        <v>0.195255045272407</v>
      </c>
      <c r="AP387" s="14">
        <v>0.20435151037948701</v>
      </c>
      <c r="AQ387" s="14"/>
      <c r="AR387" s="14">
        <v>0.17266164308363199</v>
      </c>
      <c r="AS387" s="14">
        <v>0.21232943707825</v>
      </c>
      <c r="AT387" s="14">
        <v>0.20144251624458001</v>
      </c>
      <c r="AU387" s="14">
        <v>0.121160591535225</v>
      </c>
      <c r="AV387" s="14"/>
      <c r="AW387" s="14">
        <v>0.22425917624056799</v>
      </c>
      <c r="AX387" s="14">
        <v>0.16889544357269001</v>
      </c>
      <c r="AY387" s="14">
        <v>0.16630360183725301</v>
      </c>
      <c r="AZ387" s="14">
        <v>0.14623721165533399</v>
      </c>
      <c r="BA387" s="14"/>
      <c r="BB387" s="14">
        <v>0.131801982146139</v>
      </c>
      <c r="BC387" s="14">
        <v>6.9742541799784299E-2</v>
      </c>
      <c r="BD387" s="14">
        <v>0.20282584481261501</v>
      </c>
      <c r="BE387" s="14"/>
      <c r="BF387" s="14">
        <v>0.17714877393519399</v>
      </c>
      <c r="BG387" s="14">
        <v>0.15002497542866999</v>
      </c>
      <c r="BH387" s="14">
        <v>0.21994355128978599</v>
      </c>
      <c r="BI387" s="14"/>
      <c r="BJ387" s="14">
        <v>0.18090924208185</v>
      </c>
      <c r="BK387" s="14">
        <v>0.18791209102416301</v>
      </c>
      <c r="BL387" s="14">
        <v>0.127842140428988</v>
      </c>
      <c r="BM387" s="14"/>
      <c r="BN387" s="14">
        <v>0.190442080827013</v>
      </c>
      <c r="BO387" s="14">
        <v>0.17100046598215199</v>
      </c>
      <c r="BP387" s="14">
        <v>0.175029325271848</v>
      </c>
      <c r="BQ387" s="14">
        <v>0.15970654538378701</v>
      </c>
      <c r="BR387" s="14">
        <v>0.224844978135922</v>
      </c>
      <c r="BS387" s="14">
        <v>0.21068387211605799</v>
      </c>
      <c r="BT387" s="14">
        <v>9.8882509091695603E-2</v>
      </c>
      <c r="BU387" s="14">
        <v>0.15061089129896099</v>
      </c>
      <c r="BV387" s="14"/>
      <c r="BW387" s="14">
        <v>0.205745121926762</v>
      </c>
      <c r="BX387" s="14">
        <v>0.156083244013758</v>
      </c>
      <c r="BY387" s="14"/>
      <c r="BZ387" s="14">
        <v>0.185166102195264</v>
      </c>
      <c r="CA387" s="14">
        <v>0.18245901680759299</v>
      </c>
      <c r="CB387" s="14"/>
      <c r="CC387" s="14">
        <v>0.204443547136336</v>
      </c>
      <c r="CD387" s="14">
        <v>0.16222096653941101</v>
      </c>
    </row>
    <row r="388" spans="2:82" x14ac:dyDescent="0.25">
      <c r="B388" t="s">
        <v>308</v>
      </c>
      <c r="C388" s="14">
        <v>0.15775771112359799</v>
      </c>
      <c r="D388" s="14">
        <v>0.15016386190335701</v>
      </c>
      <c r="E388" s="14">
        <v>0.16550916906360499</v>
      </c>
      <c r="F388" s="14"/>
      <c r="G388" s="14">
        <v>0.19652444911868699</v>
      </c>
      <c r="H388" s="14">
        <v>0.140159474808043</v>
      </c>
      <c r="I388" s="14">
        <v>0.11536778651033</v>
      </c>
      <c r="J388" s="14"/>
      <c r="K388" s="14">
        <v>0.16414270471683301</v>
      </c>
      <c r="L388" s="14">
        <v>0.173932210070703</v>
      </c>
      <c r="M388" s="14">
        <v>0.15148317257213401</v>
      </c>
      <c r="N388" s="14">
        <v>0.13005029185015701</v>
      </c>
      <c r="O388" s="14"/>
      <c r="P388" s="14">
        <v>0.167118715228392</v>
      </c>
      <c r="Q388" s="14">
        <v>0.146355207846908</v>
      </c>
      <c r="R388" s="14">
        <v>0.16740852643189599</v>
      </c>
      <c r="S388" s="14">
        <v>0.14916950569003901</v>
      </c>
      <c r="T388" s="14">
        <v>0.16287681493465</v>
      </c>
      <c r="U388" s="14"/>
      <c r="V388" s="14">
        <v>0.150008552857161</v>
      </c>
      <c r="W388" s="14">
        <v>0.176916516293179</v>
      </c>
      <c r="X388" s="14">
        <v>0.16180867443082</v>
      </c>
      <c r="Y388" s="14"/>
      <c r="Z388" s="14">
        <v>0.16645049536800699</v>
      </c>
      <c r="AA388" s="14">
        <v>0.15021542329571999</v>
      </c>
      <c r="AB388" s="14"/>
      <c r="AC388" s="14">
        <v>0.176683175957144</v>
      </c>
      <c r="AD388" s="14">
        <v>0.17135614115473699</v>
      </c>
      <c r="AE388" s="14">
        <v>0.154122506374963</v>
      </c>
      <c r="AF388" s="14">
        <v>0.15119461901638701</v>
      </c>
      <c r="AG388" s="14"/>
      <c r="AH388" s="14">
        <v>0.15297553371748801</v>
      </c>
      <c r="AI388" s="14">
        <v>0.17102785565411499</v>
      </c>
      <c r="AJ388" s="14">
        <v>0.14335621235184801</v>
      </c>
      <c r="AK388" s="14">
        <v>0.15273495538249801</v>
      </c>
      <c r="AL388" s="14"/>
      <c r="AM388" s="14">
        <v>0.14182869362036701</v>
      </c>
      <c r="AN388" s="14">
        <v>0.15612469094440701</v>
      </c>
      <c r="AO388" s="14">
        <v>0.15943561090313099</v>
      </c>
      <c r="AP388" s="14">
        <v>0.16880599692596299</v>
      </c>
      <c r="AQ388" s="14"/>
      <c r="AR388" s="14">
        <v>0.15298815313493</v>
      </c>
      <c r="AS388" s="14">
        <v>0.17700143921201</v>
      </c>
      <c r="AT388" s="14">
        <v>0.14695154421244699</v>
      </c>
      <c r="AU388" s="14">
        <v>0.15548658152502101</v>
      </c>
      <c r="AV388" s="14"/>
      <c r="AW388" s="14">
        <v>0.17824604428718899</v>
      </c>
      <c r="AX388" s="14">
        <v>0.18928173620362601</v>
      </c>
      <c r="AY388" s="14">
        <v>0.124812501249005</v>
      </c>
      <c r="AZ388" s="14">
        <v>6.4283539461624697E-2</v>
      </c>
      <c r="BA388" s="14"/>
      <c r="BB388" s="14">
        <v>0.107981709157787</v>
      </c>
      <c r="BC388" s="14">
        <v>0.124084511504056</v>
      </c>
      <c r="BD388" s="14">
        <v>0.21225896476724601</v>
      </c>
      <c r="BE388" s="14"/>
      <c r="BF388" s="14">
        <v>0.135695760793169</v>
      </c>
      <c r="BG388" s="14">
        <v>0.179169224318416</v>
      </c>
      <c r="BH388" s="14">
        <v>0.18502779454416701</v>
      </c>
      <c r="BI388" s="14"/>
      <c r="BJ388" s="14">
        <v>0.15888977868380499</v>
      </c>
      <c r="BK388" s="14">
        <v>0.16479240240252499</v>
      </c>
      <c r="BL388" s="14">
        <v>0.127890546966516</v>
      </c>
      <c r="BM388" s="14"/>
      <c r="BN388" s="14">
        <v>0.17574719459886001</v>
      </c>
      <c r="BO388" s="14">
        <v>0.151069225253704</v>
      </c>
      <c r="BP388" s="14">
        <v>0.143917550770954</v>
      </c>
      <c r="BQ388" s="14">
        <v>0.185481966190155</v>
      </c>
      <c r="BR388" s="14">
        <v>0.17853799314445301</v>
      </c>
      <c r="BS388" s="14">
        <v>0.17149940756700199</v>
      </c>
      <c r="BT388" s="14">
        <v>0.134673714917907</v>
      </c>
      <c r="BU388" s="14">
        <v>0.14458457074283701</v>
      </c>
      <c r="BV388" s="14"/>
      <c r="BW388" s="14">
        <v>0.16796592102111099</v>
      </c>
      <c r="BX388" s="14">
        <v>0.14945099948120599</v>
      </c>
      <c r="BY388" s="14"/>
      <c r="BZ388" s="14">
        <v>0.15962814938766501</v>
      </c>
      <c r="CA388" s="14">
        <v>0.16652219286262601</v>
      </c>
      <c r="CB388" s="14"/>
      <c r="CC388" s="14">
        <v>0.21833594522941999</v>
      </c>
      <c r="CD388" s="14">
        <v>0.102008048380601</v>
      </c>
    </row>
    <row r="389" spans="2:82" x14ac:dyDescent="0.25">
      <c r="B389" t="s">
        <v>309</v>
      </c>
      <c r="C389" s="14">
        <v>0.15603627408246201</v>
      </c>
      <c r="D389" s="14">
        <v>0.13337444683272701</v>
      </c>
      <c r="E389" s="14">
        <v>0.17851696124609001</v>
      </c>
      <c r="F389" s="14"/>
      <c r="G389" s="14">
        <v>0.18457326402173299</v>
      </c>
      <c r="H389" s="14">
        <v>0.152830496268587</v>
      </c>
      <c r="I389" s="14">
        <v>0.105310521801356</v>
      </c>
      <c r="J389" s="14"/>
      <c r="K389" s="14">
        <v>0.18865113680280801</v>
      </c>
      <c r="L389" s="14">
        <v>0.15724997680974601</v>
      </c>
      <c r="M389" s="14">
        <v>0.15523816695002801</v>
      </c>
      <c r="N389" s="14">
        <v>0.10623155738491601</v>
      </c>
      <c r="O389" s="14"/>
      <c r="P389" s="14">
        <v>0.160485574784096</v>
      </c>
      <c r="Q389" s="14">
        <v>0.15934183369520499</v>
      </c>
      <c r="R389" s="14">
        <v>0.14338043591784799</v>
      </c>
      <c r="S389" s="14">
        <v>0.164229716686393</v>
      </c>
      <c r="T389" s="14">
        <v>0.15188743293012899</v>
      </c>
      <c r="U389" s="14"/>
      <c r="V389" s="14">
        <v>0.167881810084413</v>
      </c>
      <c r="W389" s="14">
        <v>0.220899524537994</v>
      </c>
      <c r="X389" s="14">
        <v>4.7219493852858799E-2</v>
      </c>
      <c r="Y389" s="14"/>
      <c r="Z389" s="14">
        <v>0.19810511685807899</v>
      </c>
      <c r="AA389" s="14">
        <v>0.11953527372651</v>
      </c>
      <c r="AB389" s="14"/>
      <c r="AC389" s="14">
        <v>5.44222831348877E-2</v>
      </c>
      <c r="AD389" s="14">
        <v>0.133007130861543</v>
      </c>
      <c r="AE389" s="14">
        <v>0.165183128742552</v>
      </c>
      <c r="AF389" s="14">
        <v>0.183820068103871</v>
      </c>
      <c r="AG389" s="14"/>
      <c r="AH389" s="14">
        <v>9.4166918807082001E-2</v>
      </c>
      <c r="AI389" s="14">
        <v>0.14817408877260299</v>
      </c>
      <c r="AJ389" s="14">
        <v>0.18258741759877301</v>
      </c>
      <c r="AK389" s="14">
        <v>0.17417677325328501</v>
      </c>
      <c r="AL389" s="14"/>
      <c r="AM389" s="14">
        <v>0.121268599618213</v>
      </c>
      <c r="AN389" s="14">
        <v>0.155670104797863</v>
      </c>
      <c r="AO389" s="14">
        <v>0.118488274409755</v>
      </c>
      <c r="AP389" s="14">
        <v>0.22388954837073999</v>
      </c>
      <c r="AQ389" s="14"/>
      <c r="AR389" s="14">
        <v>0.156012097671928</v>
      </c>
      <c r="AS389" s="14">
        <v>0.196294584677671</v>
      </c>
      <c r="AT389" s="14">
        <v>0.17688160927727301</v>
      </c>
      <c r="AU389" s="14">
        <v>0.13905951408217901</v>
      </c>
      <c r="AV389" s="14"/>
      <c r="AW389" s="14">
        <v>0.15254797421648</v>
      </c>
      <c r="AX389" s="14">
        <v>0.14195529930509901</v>
      </c>
      <c r="AY389" s="14">
        <v>0.16848767202191001</v>
      </c>
      <c r="AZ389" s="14">
        <v>0.190446649864599</v>
      </c>
      <c r="BA389" s="14"/>
      <c r="BB389" s="14">
        <v>0.130773462082928</v>
      </c>
      <c r="BC389" s="14">
        <v>0.11340994583175799</v>
      </c>
      <c r="BD389" s="14">
        <v>0.167617960838048</v>
      </c>
      <c r="BE389" s="14"/>
      <c r="BF389" s="14">
        <v>0.20258162287708301</v>
      </c>
      <c r="BG389" s="14">
        <v>0.122898263413859</v>
      </c>
      <c r="BH389" s="14">
        <v>0.113931063629299</v>
      </c>
      <c r="BI389" s="14"/>
      <c r="BJ389" s="14">
        <v>0.150288212820891</v>
      </c>
      <c r="BK389" s="14">
        <v>0.201572280690345</v>
      </c>
      <c r="BL389" s="14">
        <v>0.12778439473368799</v>
      </c>
      <c r="BM389" s="14"/>
      <c r="BN389" s="14">
        <v>0.140975472765003</v>
      </c>
      <c r="BO389" s="14">
        <v>8.5176374958238904E-2</v>
      </c>
      <c r="BP389" s="14">
        <v>0.16782637366111799</v>
      </c>
      <c r="BQ389" s="14">
        <v>0.123111281575172</v>
      </c>
      <c r="BR389" s="14">
        <v>0.21649935049390101</v>
      </c>
      <c r="BS389" s="14">
        <v>0.19900478503617</v>
      </c>
      <c r="BT389" s="14">
        <v>0.116373994734936</v>
      </c>
      <c r="BU389" s="14">
        <v>0.164004446975762</v>
      </c>
      <c r="BV389" s="14"/>
      <c r="BW389" s="14">
        <v>0.173623998044002</v>
      </c>
      <c r="BX389" s="14">
        <v>0.14172464130244999</v>
      </c>
      <c r="BY389" s="14"/>
      <c r="BZ389" s="14">
        <v>0.17410258745498</v>
      </c>
      <c r="CA389" s="14">
        <v>0.15163951819004901</v>
      </c>
      <c r="CB389" s="14"/>
      <c r="CC389" s="14">
        <v>0.17652669079022901</v>
      </c>
      <c r="CD389" s="14">
        <v>0.15330471022121001</v>
      </c>
    </row>
    <row r="390" spans="2:82" x14ac:dyDescent="0.25">
      <c r="B390" t="s">
        <v>310</v>
      </c>
      <c r="C390" s="14">
        <v>0.147748462230406</v>
      </c>
      <c r="D390" s="14">
        <v>0.174640976234331</v>
      </c>
      <c r="E390" s="14">
        <v>0.12100355752380999</v>
      </c>
      <c r="F390" s="14"/>
      <c r="G390" s="14">
        <v>0.18200047656523499</v>
      </c>
      <c r="H390" s="14">
        <v>0.14675694345729001</v>
      </c>
      <c r="I390" s="14">
        <v>8.1144319868077602E-2</v>
      </c>
      <c r="J390" s="14"/>
      <c r="K390" s="14">
        <v>0.19978094254006801</v>
      </c>
      <c r="L390" s="14">
        <v>0.133541688577031</v>
      </c>
      <c r="M390" s="14">
        <v>0.145725629602762</v>
      </c>
      <c r="N390" s="14">
        <v>8.7362364553462094E-2</v>
      </c>
      <c r="O390" s="14"/>
      <c r="P390" s="14">
        <v>0.157434604260001</v>
      </c>
      <c r="Q390" s="14">
        <v>0.12829211399655799</v>
      </c>
      <c r="R390" s="14">
        <v>0.16553355375641901</v>
      </c>
      <c r="S390" s="14">
        <v>0.141134082119273</v>
      </c>
      <c r="T390" s="14">
        <v>0.145684714640861</v>
      </c>
      <c r="U390" s="14"/>
      <c r="V390" s="14">
        <v>0.19355170783183301</v>
      </c>
      <c r="W390" s="14">
        <v>0.111406697760635</v>
      </c>
      <c r="X390" s="14">
        <v>3.9981400672286102E-2</v>
      </c>
      <c r="Y390" s="14"/>
      <c r="Z390" s="14">
        <v>0.170372344159158</v>
      </c>
      <c r="AA390" s="14">
        <v>0.12811886778829301</v>
      </c>
      <c r="AB390" s="14"/>
      <c r="AC390" s="14">
        <v>5.57121195345711E-2</v>
      </c>
      <c r="AD390" s="14">
        <v>6.9706881686986993E-2</v>
      </c>
      <c r="AE390" s="14">
        <v>0.14510967889533699</v>
      </c>
      <c r="AF390" s="14">
        <v>0.23366540613568201</v>
      </c>
      <c r="AG390" s="14"/>
      <c r="AH390" s="14">
        <v>6.7093962099801494E-2</v>
      </c>
      <c r="AI390" s="14">
        <v>9.0208803550640301E-2</v>
      </c>
      <c r="AJ390" s="14">
        <v>0.218789059371298</v>
      </c>
      <c r="AK390" s="14">
        <v>0.27265170822117901</v>
      </c>
      <c r="AL390" s="14"/>
      <c r="AM390" s="14">
        <v>6.5804918509854898E-2</v>
      </c>
      <c r="AN390" s="14">
        <v>0.13468356640791199</v>
      </c>
      <c r="AO390" s="14">
        <v>0.188836999850752</v>
      </c>
      <c r="AP390" s="14">
        <v>0.211043923018712</v>
      </c>
      <c r="AQ390" s="14"/>
      <c r="AR390" s="14">
        <v>0.134390162710253</v>
      </c>
      <c r="AS390" s="14">
        <v>0.21304130908577401</v>
      </c>
      <c r="AT390" s="14">
        <v>0.21461415146761301</v>
      </c>
      <c r="AU390" s="14">
        <v>0.105069616743533</v>
      </c>
      <c r="AV390" s="14"/>
      <c r="AW390" s="14">
        <v>9.0572884047011207E-2</v>
      </c>
      <c r="AX390" s="14">
        <v>0.13673633425356599</v>
      </c>
      <c r="AY390" s="14">
        <v>0.190389751639858</v>
      </c>
      <c r="AZ390" s="14">
        <v>0.17449562213992101</v>
      </c>
      <c r="BA390" s="14"/>
      <c r="BB390" s="14">
        <v>0.10557344868916201</v>
      </c>
      <c r="BC390" s="14">
        <v>9.7113749019159201E-2</v>
      </c>
      <c r="BD390" s="14">
        <v>0.16787394847718601</v>
      </c>
      <c r="BE390" s="14"/>
      <c r="BF390" s="14">
        <v>0.171390627362623</v>
      </c>
      <c r="BG390" s="14">
        <v>0.111817342279822</v>
      </c>
      <c r="BH390" s="14">
        <v>0.16305490086316499</v>
      </c>
      <c r="BI390" s="14"/>
      <c r="BJ390" s="14">
        <v>0.191158641047565</v>
      </c>
      <c r="BK390" s="14">
        <v>0.12958099858813099</v>
      </c>
      <c r="BL390" s="14">
        <v>7.9975861332711506E-2</v>
      </c>
      <c r="BM390" s="14"/>
      <c r="BN390" s="14">
        <v>0.120229850346823</v>
      </c>
      <c r="BO390" s="14">
        <v>0.202893119970709</v>
      </c>
      <c r="BP390" s="14">
        <v>0.15987663089662099</v>
      </c>
      <c r="BQ390" s="14">
        <v>0.20984897797152299</v>
      </c>
      <c r="BR390" s="14">
        <v>0.178607368668626</v>
      </c>
      <c r="BS390" s="14">
        <v>0.14795536212876301</v>
      </c>
      <c r="BT390" s="14">
        <v>0.22519017520874901</v>
      </c>
      <c r="BU390" s="14">
        <v>0.113542662427024</v>
      </c>
      <c r="BV390" s="14"/>
      <c r="BW390" s="14">
        <v>0.162838907615209</v>
      </c>
      <c r="BX390" s="14">
        <v>0.13546893627773601</v>
      </c>
      <c r="BY390" s="14"/>
      <c r="BZ390" s="14">
        <v>0.15377472010648299</v>
      </c>
      <c r="CA390" s="14">
        <v>0.15467412555228799</v>
      </c>
      <c r="CB390" s="14"/>
      <c r="CC390" s="14">
        <v>0.16303169753822699</v>
      </c>
      <c r="CD390" s="14">
        <v>0.14453731879957499</v>
      </c>
    </row>
    <row r="391" spans="2:82" x14ac:dyDescent="0.25">
      <c r="B391" t="s">
        <v>311</v>
      </c>
      <c r="C391" s="14">
        <v>0.12121949110411</v>
      </c>
      <c r="D391" s="14">
        <v>0.117565027005321</v>
      </c>
      <c r="E391" s="14">
        <v>0.124995060234438</v>
      </c>
      <c r="F391" s="14"/>
      <c r="G391" s="14">
        <v>0.14465709278535499</v>
      </c>
      <c r="H391" s="14">
        <v>0.13382900285022301</v>
      </c>
      <c r="I391" s="14">
        <v>4.9035146465824603E-2</v>
      </c>
      <c r="J391" s="14"/>
      <c r="K391" s="14">
        <v>0.17914958132287601</v>
      </c>
      <c r="L391" s="14">
        <v>0.153022168977242</v>
      </c>
      <c r="M391" s="14">
        <v>5.2030409914461798E-2</v>
      </c>
      <c r="N391" s="14">
        <v>3.7953529576570201E-2</v>
      </c>
      <c r="O391" s="14"/>
      <c r="P391" s="14">
        <v>0.125450893254377</v>
      </c>
      <c r="Q391" s="14">
        <v>0.118210151028593</v>
      </c>
      <c r="R391" s="14">
        <v>0.12198231526101699</v>
      </c>
      <c r="S391" s="14">
        <v>0.132714977406587</v>
      </c>
      <c r="T391" s="14">
        <v>9.9202662779230094E-2</v>
      </c>
      <c r="U391" s="14"/>
      <c r="V391" s="14">
        <v>0.157118636998269</v>
      </c>
      <c r="W391" s="14">
        <v>0.101949421823333</v>
      </c>
      <c r="X391" s="14">
        <v>2.67122697582215E-2</v>
      </c>
      <c r="Y391" s="14"/>
      <c r="Z391" s="14">
        <v>0.142262399464956</v>
      </c>
      <c r="AA391" s="14">
        <v>0.102961627210247</v>
      </c>
      <c r="AB391" s="14"/>
      <c r="AC391" s="14">
        <v>2.24187773621684E-2</v>
      </c>
      <c r="AD391" s="14">
        <v>7.4919218809381294E-2</v>
      </c>
      <c r="AE391" s="14">
        <v>0.111312723962778</v>
      </c>
      <c r="AF391" s="14">
        <v>0.188761368058882</v>
      </c>
      <c r="AG391" s="14"/>
      <c r="AH391" s="14">
        <v>3.6652520241736403E-2</v>
      </c>
      <c r="AI391" s="14">
        <v>9.9358132349447001E-2</v>
      </c>
      <c r="AJ391" s="14">
        <v>0.14719981118126499</v>
      </c>
      <c r="AK391" s="14">
        <v>0.20596486424351601</v>
      </c>
      <c r="AL391" s="14"/>
      <c r="AM391" s="14">
        <v>7.4323475670972805E-2</v>
      </c>
      <c r="AN391" s="14">
        <v>0.10804080805517</v>
      </c>
      <c r="AO391" s="14">
        <v>0.118858887478236</v>
      </c>
      <c r="AP391" s="14">
        <v>0.18316972070335799</v>
      </c>
      <c r="AQ391" s="14"/>
      <c r="AR391" s="14">
        <v>0.10830612812637801</v>
      </c>
      <c r="AS391" s="14">
        <v>0.16270490568260601</v>
      </c>
      <c r="AT391" s="14">
        <v>0.202279056120449</v>
      </c>
      <c r="AU391" s="14">
        <v>9.2588534171710798E-2</v>
      </c>
      <c r="AV391" s="14"/>
      <c r="AW391" s="14">
        <v>0.10993093148531299</v>
      </c>
      <c r="AX391" s="14">
        <v>0.109657077374807</v>
      </c>
      <c r="AY391" s="14">
        <v>0.13576840143014701</v>
      </c>
      <c r="AZ391" s="14">
        <v>0.15431932827297401</v>
      </c>
      <c r="BA391" s="14"/>
      <c r="BB391" s="14">
        <v>8.7563330468095196E-2</v>
      </c>
      <c r="BC391" s="14">
        <v>0.113502469610631</v>
      </c>
      <c r="BD391" s="14">
        <v>9.2743376199048294E-2</v>
      </c>
      <c r="BE391" s="14"/>
      <c r="BF391" s="14">
        <v>0.152590984704667</v>
      </c>
      <c r="BG391" s="14">
        <v>8.4564876249578799E-2</v>
      </c>
      <c r="BH391" s="14">
        <v>0.113516017029762</v>
      </c>
      <c r="BI391" s="14"/>
      <c r="BJ391" s="14">
        <v>0.132228463357381</v>
      </c>
      <c r="BK391" s="14">
        <v>0.12394836019119</v>
      </c>
      <c r="BL391" s="14">
        <v>0.108520787567917</v>
      </c>
      <c r="BM391" s="14"/>
      <c r="BN391" s="14">
        <v>0.106163818673117</v>
      </c>
      <c r="BO391" s="14">
        <v>8.5482249964153906E-2</v>
      </c>
      <c r="BP391" s="14">
        <v>0.192476536766616</v>
      </c>
      <c r="BQ391" s="14">
        <v>0.15985531191737501</v>
      </c>
      <c r="BR391" s="14">
        <v>0.200210346536247</v>
      </c>
      <c r="BS391" s="14">
        <v>0.13953085660804901</v>
      </c>
      <c r="BT391" s="14">
        <v>9.0037615250410305E-2</v>
      </c>
      <c r="BU391" s="14">
        <v>6.0271686269798397E-2</v>
      </c>
      <c r="BV391" s="14"/>
      <c r="BW391" s="14">
        <v>0.128221499858724</v>
      </c>
      <c r="BX391" s="14">
        <v>0.11552175680730099</v>
      </c>
      <c r="BY391" s="14"/>
      <c r="BZ391" s="14">
        <v>0.13348745571819801</v>
      </c>
      <c r="CA391" s="14">
        <v>0.114253595026308</v>
      </c>
      <c r="CB391" s="14"/>
      <c r="CC391" s="14">
        <v>0.12543703051236399</v>
      </c>
      <c r="CD391" s="14">
        <v>0.12658065151144601</v>
      </c>
    </row>
    <row r="392" spans="2:82" x14ac:dyDescent="0.25">
      <c r="B392" t="s">
        <v>312</v>
      </c>
      <c r="C392" s="14">
        <v>0.115402372838683</v>
      </c>
      <c r="D392" s="14">
        <v>0.12944849519745699</v>
      </c>
      <c r="E392" s="14">
        <v>0.101471544078349</v>
      </c>
      <c r="F392" s="14"/>
      <c r="G392" s="14">
        <v>1.7318803084580701E-2</v>
      </c>
      <c r="H392" s="14">
        <v>0.110836599267346</v>
      </c>
      <c r="I392" s="14">
        <v>0.32095768284787501</v>
      </c>
      <c r="J392" s="14"/>
      <c r="K392" s="14">
        <v>0.13763558512589799</v>
      </c>
      <c r="L392" s="14">
        <v>0.11529671243848801</v>
      </c>
      <c r="M392" s="14">
        <v>9.6092137922047502E-2</v>
      </c>
      <c r="N392" s="14">
        <v>9.1210276000547805E-2</v>
      </c>
      <c r="O392" s="14"/>
      <c r="P392" s="14">
        <v>9.9756391799679794E-2</v>
      </c>
      <c r="Q392" s="14">
        <v>0.11474950371633499</v>
      </c>
      <c r="R392" s="14">
        <v>0.11653769090973801</v>
      </c>
      <c r="S392" s="14">
        <v>0.12726108053769</v>
      </c>
      <c r="T392" s="14">
        <v>0.106449752826449</v>
      </c>
      <c r="U392" s="14"/>
      <c r="V392" s="14">
        <v>0.102734886319281</v>
      </c>
      <c r="W392" s="14">
        <v>0.157038031042881</v>
      </c>
      <c r="X392" s="14">
        <v>0.11077889580403801</v>
      </c>
      <c r="Y392" s="14"/>
      <c r="Z392" s="14">
        <v>8.1707326359733698E-2</v>
      </c>
      <c r="AA392" s="14">
        <v>0.14463785502396501</v>
      </c>
      <c r="AB392" s="14"/>
      <c r="AC392" s="14">
        <v>5.4486403641252797E-2</v>
      </c>
      <c r="AD392" s="14">
        <v>0.12292493653410599</v>
      </c>
      <c r="AE392" s="14">
        <v>0.110200415022154</v>
      </c>
      <c r="AF392" s="14">
        <v>0.118762666562719</v>
      </c>
      <c r="AG392" s="14"/>
      <c r="AH392" s="14">
        <v>7.2317394730775406E-2</v>
      </c>
      <c r="AI392" s="14">
        <v>0.113501496234449</v>
      </c>
      <c r="AJ392" s="14">
        <v>0.114367450000416</v>
      </c>
      <c r="AK392" s="14">
        <v>0.15688041486552501</v>
      </c>
      <c r="AL392" s="14"/>
      <c r="AM392" s="14">
        <v>0.13840131713072801</v>
      </c>
      <c r="AN392" s="14">
        <v>8.67794242865986E-2</v>
      </c>
      <c r="AO392" s="14">
        <v>0.13332694564269301</v>
      </c>
      <c r="AP392" s="14">
        <v>0.11763954276890901</v>
      </c>
      <c r="AQ392" s="14"/>
      <c r="AR392" s="14">
        <v>9.02321315466382E-2</v>
      </c>
      <c r="AS392" s="14">
        <v>0.124432417262173</v>
      </c>
      <c r="AT392" s="14">
        <v>0.14708593421128999</v>
      </c>
      <c r="AU392" s="14">
        <v>0.14999259425077499</v>
      </c>
      <c r="AV392" s="14"/>
      <c r="AW392" s="14">
        <v>8.2775843854140205E-2</v>
      </c>
      <c r="AX392" s="14">
        <v>9.4591657879968899E-2</v>
      </c>
      <c r="AY392" s="14">
        <v>0.13612364954744399</v>
      </c>
      <c r="AZ392" s="14">
        <v>0.25693650190063</v>
      </c>
      <c r="BA392" s="14"/>
      <c r="BB392" s="14">
        <v>0.67504825967197102</v>
      </c>
      <c r="BC392" s="14">
        <v>0</v>
      </c>
      <c r="BD392" s="14">
        <v>0</v>
      </c>
      <c r="BE392" s="14"/>
      <c r="BF392" s="14">
        <v>0.13073239807199899</v>
      </c>
      <c r="BG392" s="14">
        <v>0.108150399945109</v>
      </c>
      <c r="BH392" s="14">
        <v>9.3154749822150301E-2</v>
      </c>
      <c r="BI392" s="14"/>
      <c r="BJ392" s="14">
        <v>0.114354651020666</v>
      </c>
      <c r="BK392" s="14">
        <v>0.115620818942147</v>
      </c>
      <c r="BL392" s="14">
        <v>0.142207793847205</v>
      </c>
      <c r="BM392" s="14"/>
      <c r="BN392" s="14">
        <v>0.101139613123285</v>
      </c>
      <c r="BO392" s="14">
        <v>0.100936223409003</v>
      </c>
      <c r="BP392" s="14">
        <v>0.13606761833266501</v>
      </c>
      <c r="BQ392" s="14">
        <v>0.12366252371743899</v>
      </c>
      <c r="BR392" s="14">
        <v>0.127388427143696</v>
      </c>
      <c r="BS392" s="14">
        <v>0.122040425374704</v>
      </c>
      <c r="BT392" s="14">
        <v>8.0685581028528006E-2</v>
      </c>
      <c r="BU392" s="14">
        <v>0.14971106206559501</v>
      </c>
      <c r="BV392" s="14"/>
      <c r="BW392" s="14">
        <v>0.125896536331016</v>
      </c>
      <c r="BX392" s="14">
        <v>0.10686297259769</v>
      </c>
      <c r="BY392" s="14"/>
      <c r="BZ392" s="14">
        <v>0.13565269988300699</v>
      </c>
      <c r="CA392" s="14">
        <v>9.4695755276505894E-2</v>
      </c>
      <c r="CB392" s="14"/>
      <c r="CC392" s="14">
        <v>7.5877566303807695E-2</v>
      </c>
      <c r="CD392" s="14">
        <v>0.16684134511878601</v>
      </c>
    </row>
    <row r="393" spans="2:82" x14ac:dyDescent="0.25">
      <c r="B393" t="s">
        <v>313</v>
      </c>
      <c r="C393" s="14">
        <v>9.0455517804767599E-2</v>
      </c>
      <c r="D393" s="14">
        <v>9.5242949639745597E-2</v>
      </c>
      <c r="E393" s="14">
        <v>8.5758456158935403E-2</v>
      </c>
      <c r="F393" s="14"/>
      <c r="G393" s="14">
        <v>0.100273237068122</v>
      </c>
      <c r="H393" s="14">
        <v>8.7823824668501402E-2</v>
      </c>
      <c r="I393" s="14">
        <v>7.6065500485273996E-2</v>
      </c>
      <c r="J393" s="14"/>
      <c r="K393" s="14">
        <v>0.106070237383061</v>
      </c>
      <c r="L393" s="14">
        <v>9.9403203366855805E-2</v>
      </c>
      <c r="M393" s="14">
        <v>8.06769007097633E-2</v>
      </c>
      <c r="N393" s="14">
        <v>5.9515624318563498E-2</v>
      </c>
      <c r="O393" s="14"/>
      <c r="P393" s="14">
        <v>0.103671056601895</v>
      </c>
      <c r="Q393" s="14">
        <v>0.11197528532598</v>
      </c>
      <c r="R393" s="14">
        <v>8.4764835084468401E-2</v>
      </c>
      <c r="S393" s="14">
        <v>6.4626675494753996E-2</v>
      </c>
      <c r="T393" s="14">
        <v>0.112634800679559</v>
      </c>
      <c r="U393" s="14"/>
      <c r="V393" s="14">
        <v>0.11130844408780401</v>
      </c>
      <c r="W393" s="14">
        <v>6.7645369723871904E-2</v>
      </c>
      <c r="X393" s="14">
        <v>4.8220881263090203E-2</v>
      </c>
      <c r="Y393" s="14"/>
      <c r="Z393" s="14">
        <v>0.104218404159652</v>
      </c>
      <c r="AA393" s="14">
        <v>7.8514159626269606E-2</v>
      </c>
      <c r="AB393" s="14"/>
      <c r="AC393" s="14">
        <v>5.5738422813734201E-2</v>
      </c>
      <c r="AD393" s="14">
        <v>7.8052305567867797E-2</v>
      </c>
      <c r="AE393" s="14">
        <v>9.8977777347956097E-2</v>
      </c>
      <c r="AF393" s="14">
        <v>0.102120173314459</v>
      </c>
      <c r="AG393" s="14"/>
      <c r="AH393" s="14">
        <v>6.7664810394835503E-2</v>
      </c>
      <c r="AI393" s="14">
        <v>7.0878197186266798E-2</v>
      </c>
      <c r="AJ393" s="14">
        <v>0.12839305532578399</v>
      </c>
      <c r="AK393" s="14">
        <v>0.10787917853576599</v>
      </c>
      <c r="AL393" s="14"/>
      <c r="AM393" s="14">
        <v>9.7893980899288205E-2</v>
      </c>
      <c r="AN393" s="14">
        <v>0.12537798087284199</v>
      </c>
      <c r="AO393" s="14">
        <v>9.2889491982093397E-2</v>
      </c>
      <c r="AP393" s="14">
        <v>9.75746721407552E-2</v>
      </c>
      <c r="AQ393" s="14"/>
      <c r="AR393" s="14">
        <v>8.0140326704487203E-2</v>
      </c>
      <c r="AS393" s="14">
        <v>0.115162179844172</v>
      </c>
      <c r="AT393" s="14">
        <v>0.122391090057706</v>
      </c>
      <c r="AU393" s="14">
        <v>8.6063900384641595E-2</v>
      </c>
      <c r="AV393" s="14"/>
      <c r="AW393" s="14">
        <v>0.100820449532534</v>
      </c>
      <c r="AX393" s="14">
        <v>8.4974754632819796E-2</v>
      </c>
      <c r="AY393" s="14">
        <v>8.4367865899300704E-2</v>
      </c>
      <c r="AZ393" s="14">
        <v>0.12834966000296699</v>
      </c>
      <c r="BA393" s="14"/>
      <c r="BB393" s="14">
        <v>9.0255909699830203E-2</v>
      </c>
      <c r="BC393" s="14">
        <v>7.4961211313323894E-2</v>
      </c>
      <c r="BD393" s="14">
        <v>0.13045602517674201</v>
      </c>
      <c r="BE393" s="14"/>
      <c r="BF393" s="14">
        <v>9.5100408847037896E-2</v>
      </c>
      <c r="BG393" s="14">
        <v>7.2095896541650703E-2</v>
      </c>
      <c r="BH393" s="14">
        <v>0.11582812059802999</v>
      </c>
      <c r="BI393" s="14"/>
      <c r="BJ393" s="14">
        <v>0.100878494237856</v>
      </c>
      <c r="BK393" s="14">
        <v>8.3457429719307794E-2</v>
      </c>
      <c r="BL393" s="14">
        <v>0.108342032566043</v>
      </c>
      <c r="BM393" s="14"/>
      <c r="BN393" s="14">
        <v>0.115960448906738</v>
      </c>
      <c r="BO393" s="14">
        <v>8.4911866272417605E-2</v>
      </c>
      <c r="BP393" s="14">
        <v>0.103836529057774</v>
      </c>
      <c r="BQ393" s="14">
        <v>6.1756957815840098E-2</v>
      </c>
      <c r="BR393" s="14">
        <v>0.13568112173847199</v>
      </c>
      <c r="BS393" s="14">
        <v>9.2175222666476694E-2</v>
      </c>
      <c r="BT393" s="14">
        <v>3.6628780739672497E-2</v>
      </c>
      <c r="BU393" s="14">
        <v>5.3744062654067601E-2</v>
      </c>
      <c r="BV393" s="14"/>
      <c r="BW393" s="14">
        <v>8.5792905259798505E-2</v>
      </c>
      <c r="BX393" s="14">
        <v>9.4249618660853296E-2</v>
      </c>
      <c r="BY393" s="14"/>
      <c r="BZ393" s="14">
        <v>7.6168427696148899E-2</v>
      </c>
      <c r="CA393" s="14">
        <v>0.121195210486018</v>
      </c>
      <c r="CB393" s="14"/>
      <c r="CC393" s="14">
        <v>7.8605432096584299E-2</v>
      </c>
      <c r="CD393" s="14">
        <v>0.110002743888148</v>
      </c>
    </row>
    <row r="394" spans="2:82" x14ac:dyDescent="0.25">
      <c r="B394" t="s">
        <v>314</v>
      </c>
      <c r="C394" s="14">
        <v>7.7402214453044196E-2</v>
      </c>
      <c r="D394" s="14">
        <v>0.101081017092394</v>
      </c>
      <c r="E394" s="14">
        <v>5.3800741227985997E-2</v>
      </c>
      <c r="F394" s="14"/>
      <c r="G394" s="14">
        <v>9.7865366821802899E-2</v>
      </c>
      <c r="H394" s="14">
        <v>6.2415313059515497E-2</v>
      </c>
      <c r="I394" s="14">
        <v>6.6436021875145995E-2</v>
      </c>
      <c r="J394" s="14"/>
      <c r="K394" s="14">
        <v>8.1299648532187199E-2</v>
      </c>
      <c r="L394" s="14">
        <v>8.5413761113526498E-2</v>
      </c>
      <c r="M394" s="14">
        <v>5.7810530273652398E-2</v>
      </c>
      <c r="N394" s="14">
        <v>7.5621374770019498E-2</v>
      </c>
      <c r="O394" s="14"/>
      <c r="P394" s="14">
        <v>0.13209285993294301</v>
      </c>
      <c r="Q394" s="14">
        <v>5.95602669388327E-2</v>
      </c>
      <c r="R394" s="14">
        <v>8.2580073396277695E-2</v>
      </c>
      <c r="S394" s="14">
        <v>6.6208348964211794E-2</v>
      </c>
      <c r="T394" s="14">
        <v>6.1775889868845198E-2</v>
      </c>
      <c r="U394" s="14"/>
      <c r="V394" s="14">
        <v>8.9727352697126297E-2</v>
      </c>
      <c r="W394" s="14">
        <v>7.5421792358339498E-2</v>
      </c>
      <c r="X394" s="14">
        <v>3.99025966965992E-2</v>
      </c>
      <c r="Y394" s="14"/>
      <c r="Z394" s="14">
        <v>7.6340248258750798E-2</v>
      </c>
      <c r="AA394" s="14">
        <v>7.8323628636996503E-2</v>
      </c>
      <c r="AB394" s="14"/>
      <c r="AC394" s="14">
        <v>6.6020003328652904E-2</v>
      </c>
      <c r="AD394" s="14">
        <v>8.8224827554132093E-2</v>
      </c>
      <c r="AE394" s="14">
        <v>6.4572853737047603E-2</v>
      </c>
      <c r="AF394" s="14">
        <v>8.7445732823883904E-2</v>
      </c>
      <c r="AG394" s="14"/>
      <c r="AH394" s="14">
        <v>2.3975326004457401E-2</v>
      </c>
      <c r="AI394" s="14">
        <v>7.1166046647854794E-2</v>
      </c>
      <c r="AJ394" s="14">
        <v>0.101597819014174</v>
      </c>
      <c r="AK394" s="14">
        <v>9.0411550173863195E-2</v>
      </c>
      <c r="AL394" s="14"/>
      <c r="AM394" s="14">
        <v>7.4314316005413994E-2</v>
      </c>
      <c r="AN394" s="14">
        <v>8.69867768384434E-2</v>
      </c>
      <c r="AO394" s="14">
        <v>6.3531826547954098E-2</v>
      </c>
      <c r="AP394" s="14">
        <v>0.10141802696588501</v>
      </c>
      <c r="AQ394" s="14"/>
      <c r="AR394" s="14">
        <v>9.5916541272724795E-2</v>
      </c>
      <c r="AS394" s="14">
        <v>7.76977488676035E-2</v>
      </c>
      <c r="AT394" s="14">
        <v>0.110350961724131</v>
      </c>
      <c r="AU394" s="14">
        <v>5.7801069130583901E-2</v>
      </c>
      <c r="AV394" s="14"/>
      <c r="AW394" s="14">
        <v>7.1387379311854002E-2</v>
      </c>
      <c r="AX394" s="14">
        <v>7.2096906339674194E-2</v>
      </c>
      <c r="AY394" s="14">
        <v>8.9017753136567596E-2</v>
      </c>
      <c r="AZ394" s="14">
        <v>6.4402658812450095E-2</v>
      </c>
      <c r="BA394" s="14"/>
      <c r="BB394" s="14">
        <v>8.1813132576709899E-2</v>
      </c>
      <c r="BC394" s="14">
        <v>6.4680739100377804E-2</v>
      </c>
      <c r="BD394" s="14">
        <v>0.110762396333423</v>
      </c>
      <c r="BE394" s="14"/>
      <c r="BF394" s="14">
        <v>8.6973115456172104E-2</v>
      </c>
      <c r="BG394" s="14">
        <v>5.7817210993014297E-2</v>
      </c>
      <c r="BH394" s="14">
        <v>8.8729121434287406E-2</v>
      </c>
      <c r="BI394" s="14"/>
      <c r="BJ394" s="14">
        <v>8.5984735427398803E-2</v>
      </c>
      <c r="BK394" s="14">
        <v>7.20237586924065E-2</v>
      </c>
      <c r="BL394" s="14">
        <v>6.3649254981913095E-2</v>
      </c>
      <c r="BM394" s="14"/>
      <c r="BN394" s="14">
        <v>6.6582149145265404E-2</v>
      </c>
      <c r="BO394" s="14">
        <v>7.3429650150649006E-2</v>
      </c>
      <c r="BP394" s="14">
        <v>0.143175256653754</v>
      </c>
      <c r="BQ394" s="14">
        <v>8.6995548246044094E-2</v>
      </c>
      <c r="BR394" s="14">
        <v>0.10675253559747799</v>
      </c>
      <c r="BS394" s="14">
        <v>7.5699335689881506E-2</v>
      </c>
      <c r="BT394" s="14">
        <v>5.4346103738095002E-2</v>
      </c>
      <c r="BU394" s="14">
        <v>8.4284291132189507E-2</v>
      </c>
      <c r="BV394" s="14"/>
      <c r="BW394" s="14">
        <v>8.8935956273221803E-2</v>
      </c>
      <c r="BX394" s="14">
        <v>6.8016879666643298E-2</v>
      </c>
      <c r="BY394" s="14"/>
      <c r="BZ394" s="14">
        <v>8.7843278640922701E-2</v>
      </c>
      <c r="CA394" s="14">
        <v>7.2195286600552605E-2</v>
      </c>
      <c r="CB394" s="14"/>
      <c r="CC394" s="14">
        <v>9.0889051609977997E-2</v>
      </c>
      <c r="CD394" s="14">
        <v>7.1894262431284606E-2</v>
      </c>
    </row>
    <row r="395" spans="2:82" x14ac:dyDescent="0.25">
      <c r="B395" t="s">
        <v>315</v>
      </c>
      <c r="C395" s="14">
        <v>6.8679066522397594E-2</v>
      </c>
      <c r="D395" s="14">
        <v>8.0318213563150706E-2</v>
      </c>
      <c r="E395" s="14">
        <v>5.7108533849603099E-2</v>
      </c>
      <c r="F395" s="14"/>
      <c r="G395" s="14">
        <v>5.2165740474973098E-2</v>
      </c>
      <c r="H395" s="14">
        <v>7.3998523848309294E-2</v>
      </c>
      <c r="I395" s="14">
        <v>9.1094788637227003E-2</v>
      </c>
      <c r="J395" s="14"/>
      <c r="K395" s="14">
        <v>6.8389741551331401E-2</v>
      </c>
      <c r="L395" s="14">
        <v>4.6349510240415601E-2</v>
      </c>
      <c r="M395" s="14">
        <v>7.2127253548227799E-2</v>
      </c>
      <c r="N395" s="14">
        <v>9.2111051969522795E-2</v>
      </c>
      <c r="O395" s="14"/>
      <c r="P395" s="14">
        <v>4.9946702707927899E-2</v>
      </c>
      <c r="Q395" s="14">
        <v>7.5065561076705603E-2</v>
      </c>
      <c r="R395" s="14">
        <v>6.3362486806096005E-2</v>
      </c>
      <c r="S395" s="14">
        <v>6.9674513270359006E-2</v>
      </c>
      <c r="T395" s="14">
        <v>8.3583417334938695E-2</v>
      </c>
      <c r="U395" s="14"/>
      <c r="V395" s="14">
        <v>6.0520413845304301E-2</v>
      </c>
      <c r="W395" s="14">
        <v>5.3449544436707699E-2</v>
      </c>
      <c r="X395" s="14">
        <v>0.11153131987489399</v>
      </c>
      <c r="Y395" s="14"/>
      <c r="Z395" s="14">
        <v>4.5337433013778697E-2</v>
      </c>
      <c r="AA395" s="14">
        <v>8.8931417592544304E-2</v>
      </c>
      <c r="AB395" s="14"/>
      <c r="AC395" s="14">
        <v>7.7213812508641802E-2</v>
      </c>
      <c r="AD395" s="14">
        <v>6.98458437453226E-2</v>
      </c>
      <c r="AE395" s="14">
        <v>6.8933763377490506E-2</v>
      </c>
      <c r="AF395" s="14">
        <v>6.07228473073088E-2</v>
      </c>
      <c r="AG395" s="14"/>
      <c r="AH395" s="14">
        <v>9.7663806947185003E-2</v>
      </c>
      <c r="AI395" s="14">
        <v>6.6456813462403896E-2</v>
      </c>
      <c r="AJ395" s="14">
        <v>6.8120552524872105E-2</v>
      </c>
      <c r="AK395" s="14">
        <v>5.2296339551074697E-2</v>
      </c>
      <c r="AL395" s="14"/>
      <c r="AM395" s="14">
        <v>7.1611165150277198E-2</v>
      </c>
      <c r="AN395" s="14">
        <v>4.80757354303257E-2</v>
      </c>
      <c r="AO395" s="14">
        <v>6.7080741078630504E-2</v>
      </c>
      <c r="AP395" s="14">
        <v>5.6100032823602299E-2</v>
      </c>
      <c r="AQ395" s="14"/>
      <c r="AR395" s="14">
        <v>5.7472439670735002E-2</v>
      </c>
      <c r="AS395" s="14">
        <v>5.36259245155098E-2</v>
      </c>
      <c r="AT395" s="14">
        <v>6.7495106993595094E-2</v>
      </c>
      <c r="AU395" s="14">
        <v>8.1599499540550693E-2</v>
      </c>
      <c r="AV395" s="14"/>
      <c r="AW395" s="14">
        <v>4.5411412043556497E-2</v>
      </c>
      <c r="AX395" s="14">
        <v>6.0607484038380101E-2</v>
      </c>
      <c r="AY395" s="14">
        <v>8.6522063241516206E-2</v>
      </c>
      <c r="AZ395" s="14">
        <v>0.101984573119974</v>
      </c>
      <c r="BA395" s="14"/>
      <c r="BB395" s="14">
        <v>4.7080817565921598E-2</v>
      </c>
      <c r="BC395" s="14">
        <v>0.134324022557644</v>
      </c>
      <c r="BD395" s="14">
        <v>0.10206572019141</v>
      </c>
      <c r="BE395" s="14"/>
      <c r="BF395" s="14">
        <v>7.5267658325866696E-2</v>
      </c>
      <c r="BG395" s="14">
        <v>6.2072565273184201E-2</v>
      </c>
      <c r="BH395" s="14">
        <v>5.21667995476724E-2</v>
      </c>
      <c r="BI395" s="14"/>
      <c r="BJ395" s="14">
        <v>6.2311944772244297E-2</v>
      </c>
      <c r="BK395" s="14">
        <v>6.4858779440588502E-2</v>
      </c>
      <c r="BL395" s="14">
        <v>7.3897972765006897E-2</v>
      </c>
      <c r="BM395" s="14"/>
      <c r="BN395" s="14">
        <v>5.9978016491389098E-2</v>
      </c>
      <c r="BO395" s="14">
        <v>6.6760011191989002E-2</v>
      </c>
      <c r="BP395" s="14">
        <v>4.7797864942032198E-2</v>
      </c>
      <c r="BQ395" s="14">
        <v>6.2521989705686606E-2</v>
      </c>
      <c r="BR395" s="14">
        <v>6.7938834110304103E-2</v>
      </c>
      <c r="BS395" s="14">
        <v>5.9583505826695103E-2</v>
      </c>
      <c r="BT395" s="14">
        <v>8.0796111619037506E-2</v>
      </c>
      <c r="BU395" s="14">
        <v>6.5974774598480501E-2</v>
      </c>
      <c r="BV395" s="14"/>
      <c r="BW395" s="14">
        <v>5.2511146245994997E-2</v>
      </c>
      <c r="BX395" s="14">
        <v>8.1835364535624802E-2</v>
      </c>
      <c r="BY395" s="14"/>
      <c r="BZ395" s="14">
        <v>6.4911034211407301E-2</v>
      </c>
      <c r="CA395" s="14">
        <v>5.8755558975260802E-2</v>
      </c>
      <c r="CB395" s="14"/>
      <c r="CC395" s="14">
        <v>5.02530546430245E-2</v>
      </c>
      <c r="CD395" s="14">
        <v>7.5707105945713796E-2</v>
      </c>
    </row>
    <row r="396" spans="2:82" x14ac:dyDescent="0.25">
      <c r="B396" t="s">
        <v>316</v>
      </c>
      <c r="C396" s="14">
        <v>5.72847450841584E-2</v>
      </c>
      <c r="D396" s="14">
        <v>6.2133088107901503E-2</v>
      </c>
      <c r="E396" s="14">
        <v>5.2171030846480601E-2</v>
      </c>
      <c r="F396" s="14"/>
      <c r="G396" s="14">
        <v>6.3499815959545597E-2</v>
      </c>
      <c r="H396" s="14">
        <v>5.75538180567879E-2</v>
      </c>
      <c r="I396" s="14">
        <v>4.4300247028504998E-2</v>
      </c>
      <c r="J396" s="14"/>
      <c r="K396" s="14">
        <v>9.6352623821423802E-2</v>
      </c>
      <c r="L396" s="14">
        <v>4.4765786376624303E-2</v>
      </c>
      <c r="M396" s="14">
        <v>3.8964778020261603E-2</v>
      </c>
      <c r="N396" s="14">
        <v>2.61353976142184E-2</v>
      </c>
      <c r="O396" s="14"/>
      <c r="P396" s="14">
        <v>7.8874729384432393E-2</v>
      </c>
      <c r="Q396" s="14">
        <v>5.1335789063728897E-2</v>
      </c>
      <c r="R396" s="14">
        <v>4.1141030717376598E-2</v>
      </c>
      <c r="S396" s="14">
        <v>5.6398600751418303E-2</v>
      </c>
      <c r="T396" s="14">
        <v>6.8448162041275296E-2</v>
      </c>
      <c r="U396" s="14"/>
      <c r="V396" s="14">
        <v>7.0360360487326107E-2</v>
      </c>
      <c r="W396" s="14">
        <v>4.6081556085747398E-2</v>
      </c>
      <c r="X396" s="14">
        <v>2.74232563831566E-2</v>
      </c>
      <c r="Y396" s="14"/>
      <c r="Z396" s="14">
        <v>6.1621532275904202E-2</v>
      </c>
      <c r="AA396" s="14">
        <v>5.3521934881037E-2</v>
      </c>
      <c r="AB396" s="14"/>
      <c r="AC396" s="14">
        <v>0</v>
      </c>
      <c r="AD396" s="14">
        <v>4.0899975646423899E-2</v>
      </c>
      <c r="AE396" s="14">
        <v>4.5852964292068699E-2</v>
      </c>
      <c r="AF396" s="14">
        <v>8.8879123108907401E-2</v>
      </c>
      <c r="AG396" s="14"/>
      <c r="AH396" s="14">
        <v>1.8558261095529199E-2</v>
      </c>
      <c r="AI396" s="14">
        <v>4.5180446829513901E-2</v>
      </c>
      <c r="AJ396" s="14">
        <v>6.0985062762468303E-2</v>
      </c>
      <c r="AK396" s="14">
        <v>0.11859579864698</v>
      </c>
      <c r="AL396" s="14"/>
      <c r="AM396" s="14">
        <v>3.8788339958769097E-2</v>
      </c>
      <c r="AN396" s="14">
        <v>5.8026691282745999E-2</v>
      </c>
      <c r="AO396" s="14">
        <v>6.7432918462047395E-2</v>
      </c>
      <c r="AP396" s="14">
        <v>7.6168419398660994E-2</v>
      </c>
      <c r="AQ396" s="14"/>
      <c r="AR396" s="14">
        <v>3.1330044617284301E-2</v>
      </c>
      <c r="AS396" s="14">
        <v>7.6669963372977407E-2</v>
      </c>
      <c r="AT396" s="14">
        <v>0.18634246841192501</v>
      </c>
      <c r="AU396" s="14">
        <v>4.0599137853375697E-2</v>
      </c>
      <c r="AV396" s="14"/>
      <c r="AW396" s="14">
        <v>4.51972696153961E-2</v>
      </c>
      <c r="AX396" s="14">
        <v>5.4329804262172203E-2</v>
      </c>
      <c r="AY396" s="14">
        <v>6.4928624456242298E-2</v>
      </c>
      <c r="AZ396" s="14">
        <v>7.6109735778319004E-2</v>
      </c>
      <c r="BA396" s="14"/>
      <c r="BB396" s="14">
        <v>7.3662609824663397E-2</v>
      </c>
      <c r="BC396" s="14">
        <v>6.6145028971471106E-2</v>
      </c>
      <c r="BD396" s="14">
        <v>5.5862594035816199E-2</v>
      </c>
      <c r="BE396" s="14"/>
      <c r="BF396" s="14">
        <v>6.3288422563369903E-2</v>
      </c>
      <c r="BG396" s="14">
        <v>5.2386049296568302E-2</v>
      </c>
      <c r="BH396" s="14">
        <v>6.1568517556053901E-2</v>
      </c>
      <c r="BI396" s="14"/>
      <c r="BJ396" s="14">
        <v>6.8139471147936295E-2</v>
      </c>
      <c r="BK396" s="14">
        <v>4.7686051378206001E-2</v>
      </c>
      <c r="BL396" s="14">
        <v>3.9546569781864598E-2</v>
      </c>
      <c r="BM396" s="14"/>
      <c r="BN396" s="14">
        <v>2.8607732933152601E-2</v>
      </c>
      <c r="BO396" s="14">
        <v>7.7819896773413305E-2</v>
      </c>
      <c r="BP396" s="14">
        <v>9.5680846807913597E-2</v>
      </c>
      <c r="BQ396" s="14">
        <v>8.6329783522964498E-2</v>
      </c>
      <c r="BR396" s="14">
        <v>7.4061997610721006E-2</v>
      </c>
      <c r="BS396" s="14">
        <v>4.9208517543302299E-2</v>
      </c>
      <c r="BT396" s="14">
        <v>4.4853725278474997E-2</v>
      </c>
      <c r="BU396" s="14">
        <v>7.2275761472035502E-2</v>
      </c>
      <c r="BV396" s="14"/>
      <c r="BW396" s="14">
        <v>5.8414397007561299E-2</v>
      </c>
      <c r="BX396" s="14">
        <v>5.6365515084169197E-2</v>
      </c>
      <c r="BY396" s="14"/>
      <c r="BZ396" s="14">
        <v>5.807113666015E-2</v>
      </c>
      <c r="CA396" s="14">
        <v>6.4229659983838894E-2</v>
      </c>
      <c r="CB396" s="14"/>
      <c r="CC396" s="14">
        <v>6.5241161897129807E-2</v>
      </c>
      <c r="CD396" s="14">
        <v>5.5338726441084403E-2</v>
      </c>
    </row>
    <row r="397" spans="2:82" x14ac:dyDescent="0.25">
      <c r="B397" t="s">
        <v>131</v>
      </c>
      <c r="C397" s="14">
        <v>2.84476641967687E-2</v>
      </c>
      <c r="D397" s="14">
        <v>2.4924490689421899E-2</v>
      </c>
      <c r="E397" s="14">
        <v>3.1999258477790199E-2</v>
      </c>
      <c r="F397" s="14"/>
      <c r="G397" s="14">
        <v>2.9825245598442799E-2</v>
      </c>
      <c r="H397" s="14">
        <v>2.29914630123586E-2</v>
      </c>
      <c r="I397" s="14">
        <v>3.6615100311697402E-2</v>
      </c>
      <c r="J397" s="14"/>
      <c r="K397" s="14">
        <v>1.6095236743843E-2</v>
      </c>
      <c r="L397" s="14">
        <v>2.14747158713583E-2</v>
      </c>
      <c r="M397" s="14">
        <v>3.2118194789154002E-2</v>
      </c>
      <c r="N397" s="14">
        <v>5.6335238718642898E-2</v>
      </c>
      <c r="O397" s="14"/>
      <c r="P397" s="14">
        <v>2.8533691021732598E-2</v>
      </c>
      <c r="Q397" s="14">
        <v>1.8842685680946301E-2</v>
      </c>
      <c r="R397" s="14">
        <v>3.2695598507570901E-2</v>
      </c>
      <c r="S397" s="14">
        <v>3.3016619243536299E-2</v>
      </c>
      <c r="T397" s="14">
        <v>2.3593040190426001E-2</v>
      </c>
      <c r="U397" s="14"/>
      <c r="V397" s="14">
        <v>1.6500035758385601E-2</v>
      </c>
      <c r="W397" s="14">
        <v>1.71023838822719E-2</v>
      </c>
      <c r="X397" s="14">
        <v>7.9257745673337002E-2</v>
      </c>
      <c r="Y397" s="14"/>
      <c r="Z397" s="14">
        <v>2.4805239795853799E-2</v>
      </c>
      <c r="AA397" s="14">
        <v>3.1608011037385399E-2</v>
      </c>
      <c r="AB397" s="14"/>
      <c r="AC397" s="14">
        <v>5.5008806533729297E-2</v>
      </c>
      <c r="AD397" s="14">
        <v>4.2265262001137199E-2</v>
      </c>
      <c r="AE397" s="14">
        <v>2.3291573064093501E-2</v>
      </c>
      <c r="AF397" s="14">
        <v>1.34478750165496E-2</v>
      </c>
      <c r="AG397" s="14"/>
      <c r="AH397" s="14">
        <v>6.08315931275508E-2</v>
      </c>
      <c r="AI397" s="14">
        <v>3.7103712809190399E-2</v>
      </c>
      <c r="AJ397" s="14">
        <v>7.5135759294301697E-3</v>
      </c>
      <c r="AK397" s="14">
        <v>1.38834512925947E-2</v>
      </c>
      <c r="AL397" s="14"/>
      <c r="AM397" s="14">
        <v>2.6569720292108401E-2</v>
      </c>
      <c r="AN397" s="14">
        <v>1.7461020494109698E-2</v>
      </c>
      <c r="AO397" s="14">
        <v>9.6997676132447308E-3</v>
      </c>
      <c r="AP397" s="14">
        <v>1.7838581017126098E-2</v>
      </c>
      <c r="AQ397" s="14"/>
      <c r="AR397" s="14">
        <v>2.8031049365682199E-2</v>
      </c>
      <c r="AS397" s="14">
        <v>6.4744313730259401E-3</v>
      </c>
      <c r="AT397" s="14">
        <v>1.8325555038746302E-2</v>
      </c>
      <c r="AU397" s="14">
        <v>1.7167000168801901E-2</v>
      </c>
      <c r="AV397" s="14"/>
      <c r="AW397" s="14">
        <v>4.27604643105777E-2</v>
      </c>
      <c r="AX397" s="14">
        <v>3.0661301886388399E-2</v>
      </c>
      <c r="AY397" s="14">
        <v>2.0402381736909999E-2</v>
      </c>
      <c r="AZ397" s="14">
        <v>8.9067777611636697E-3</v>
      </c>
      <c r="BA397" s="14"/>
      <c r="BB397" s="14">
        <v>2.9869936647522201E-3</v>
      </c>
      <c r="BC397" s="14">
        <v>2.6514401256488199E-2</v>
      </c>
      <c r="BD397" s="14">
        <v>9.1032383641152306E-3</v>
      </c>
      <c r="BE397" s="14"/>
      <c r="BF397" s="14">
        <v>1.1928082411710899E-2</v>
      </c>
      <c r="BG397" s="14">
        <v>4.7326514426429302E-2</v>
      </c>
      <c r="BH397" s="14">
        <v>1.9989931191159101E-2</v>
      </c>
      <c r="BI397" s="14"/>
      <c r="BJ397" s="14">
        <v>1.7040828284975801E-2</v>
      </c>
      <c r="BK397" s="14">
        <v>2.85366843679342E-2</v>
      </c>
      <c r="BL397" s="14">
        <v>1.45063706504069E-2</v>
      </c>
      <c r="BM397" s="14"/>
      <c r="BN397" s="14">
        <v>2.4463839012863701E-2</v>
      </c>
      <c r="BO397" s="14">
        <v>3.4698399928117497E-2</v>
      </c>
      <c r="BP397" s="14">
        <v>4.8380045152869901E-2</v>
      </c>
      <c r="BQ397" s="14">
        <v>0</v>
      </c>
      <c r="BR397" s="14">
        <v>3.8222469594939801E-2</v>
      </c>
      <c r="BS397" s="14">
        <v>1.6313615955729902E-2</v>
      </c>
      <c r="BT397" s="14">
        <v>9.3018232943180897E-3</v>
      </c>
      <c r="BU397" s="14">
        <v>3.5788152513806099E-2</v>
      </c>
      <c r="BV397" s="14"/>
      <c r="BW397" s="14">
        <v>2.2427634381615699E-2</v>
      </c>
      <c r="BX397" s="14">
        <v>3.3346334213855598E-2</v>
      </c>
      <c r="BY397" s="14"/>
      <c r="BZ397" s="14">
        <v>2.12930838095075E-2</v>
      </c>
      <c r="CA397" s="14">
        <v>1.5321388761204599E-2</v>
      </c>
      <c r="CB397" s="14"/>
      <c r="CC397" s="14">
        <v>2.1003552283876101E-2</v>
      </c>
      <c r="CD397" s="14">
        <v>1.67695388077382E-2</v>
      </c>
    </row>
    <row r="398" spans="2:82" x14ac:dyDescent="0.25">
      <c r="B398" t="s">
        <v>152</v>
      </c>
      <c r="C398" s="14">
        <v>4.6340643109123003E-2</v>
      </c>
      <c r="D398" s="14">
        <v>3.8770684781366999E-2</v>
      </c>
      <c r="E398" s="14">
        <v>5.3956898255793001E-2</v>
      </c>
      <c r="F398" s="14"/>
      <c r="G398" s="14">
        <v>3.6025076184031002E-2</v>
      </c>
      <c r="H398" s="14">
        <v>4.0728910595133699E-2</v>
      </c>
      <c r="I398" s="14">
        <v>7.8235060235883405E-2</v>
      </c>
      <c r="J398" s="14"/>
      <c r="K398" s="14">
        <v>3.6206951919357203E-2</v>
      </c>
      <c r="L398" s="14">
        <v>2.84138941516375E-2</v>
      </c>
      <c r="M398" s="14">
        <v>6.1319429780858303E-2</v>
      </c>
      <c r="N398" s="14">
        <v>7.0464178900179794E-2</v>
      </c>
      <c r="O398" s="14"/>
      <c r="P398" s="14">
        <v>2.86470936648817E-2</v>
      </c>
      <c r="Q398" s="14">
        <v>3.73610683606092E-2</v>
      </c>
      <c r="R398" s="14">
        <v>4.7838896816646097E-2</v>
      </c>
      <c r="S398" s="14">
        <v>5.7769331156027302E-2</v>
      </c>
      <c r="T398" s="14">
        <v>4.7186270237092397E-2</v>
      </c>
      <c r="U398" s="14"/>
      <c r="V398" s="14">
        <v>3.0404394629714698E-2</v>
      </c>
      <c r="W398" s="14">
        <v>3.1319823309504002E-2</v>
      </c>
      <c r="X398" s="14">
        <v>0.11399119127261</v>
      </c>
      <c r="Y398" s="14"/>
      <c r="Z398" s="14">
        <v>3.5315174597573301E-2</v>
      </c>
      <c r="AA398" s="14">
        <v>5.5906882718116301E-2</v>
      </c>
      <c r="AB398" s="14"/>
      <c r="AC398" s="14">
        <v>8.8224988164460005E-2</v>
      </c>
      <c r="AD398" s="14">
        <v>5.9213935505788302E-2</v>
      </c>
      <c r="AE398" s="14">
        <v>3.7565220158476999E-2</v>
      </c>
      <c r="AF398" s="14">
        <v>3.2601125003170903E-2</v>
      </c>
      <c r="AG398" s="14"/>
      <c r="AH398" s="14">
        <v>7.9362919143800406E-2</v>
      </c>
      <c r="AI398" s="14">
        <v>4.19218623032106E-2</v>
      </c>
      <c r="AJ398" s="14">
        <v>3.5675962500408602E-2</v>
      </c>
      <c r="AK398" s="14">
        <v>4.1638354213427403E-2</v>
      </c>
      <c r="AL398" s="14"/>
      <c r="AM398" s="14">
        <v>4.7126602877853203E-2</v>
      </c>
      <c r="AN398" s="14">
        <v>4.3225227192021501E-2</v>
      </c>
      <c r="AO398" s="14">
        <v>1.92684309540593E-2</v>
      </c>
      <c r="AP398" s="14">
        <v>2.64861067911729E-2</v>
      </c>
      <c r="AQ398" s="14"/>
      <c r="AR398" s="14">
        <v>2.4368655650814901E-2</v>
      </c>
      <c r="AS398" s="14">
        <v>2.75629618584524E-2</v>
      </c>
      <c r="AT398" s="14">
        <v>3.0628992181086799E-2</v>
      </c>
      <c r="AU398" s="14">
        <v>5.1802170300046801E-2</v>
      </c>
      <c r="AV398" s="14"/>
      <c r="AW398" s="14">
        <v>6.6784702067528207E-2</v>
      </c>
      <c r="AX398" s="14">
        <v>3.97413172477235E-2</v>
      </c>
      <c r="AY398" s="14">
        <v>3.7244224517242797E-2</v>
      </c>
      <c r="AZ398" s="14">
        <v>7.2634011223288705E-2</v>
      </c>
      <c r="BA398" s="14"/>
      <c r="BB398" s="14">
        <v>2.6216627448129502E-2</v>
      </c>
      <c r="BC398" s="14">
        <v>7.9285392124969697E-2</v>
      </c>
      <c r="BD398" s="14">
        <v>5.5643216206229897E-2</v>
      </c>
      <c r="BE398" s="14"/>
      <c r="BF398" s="14">
        <v>3.6912895098630799E-2</v>
      </c>
      <c r="BG398" s="14">
        <v>6.7793370195856295E-2</v>
      </c>
      <c r="BH398" s="14">
        <v>1.70995139812927E-2</v>
      </c>
      <c r="BI398" s="14"/>
      <c r="BJ398" s="14">
        <v>3.2108138763553298E-2</v>
      </c>
      <c r="BK398" s="14">
        <v>3.95810689826262E-2</v>
      </c>
      <c r="BL398" s="14">
        <v>4.89204549111888E-2</v>
      </c>
      <c r="BM398" s="14"/>
      <c r="BN398" s="14">
        <v>6.2982798570752299E-2</v>
      </c>
      <c r="BO398" s="14">
        <v>1.9585366828487501E-2</v>
      </c>
      <c r="BP398" s="14">
        <v>3.9783345281817199E-2</v>
      </c>
      <c r="BQ398" s="14">
        <v>8.5490663847943904E-2</v>
      </c>
      <c r="BR398" s="14">
        <v>1.6750607706856602E-2</v>
      </c>
      <c r="BS398" s="14">
        <v>2.04683158856011E-2</v>
      </c>
      <c r="BT398" s="14">
        <v>6.3368216599972799E-2</v>
      </c>
      <c r="BU398" s="14">
        <v>3.5886381635915197E-2</v>
      </c>
      <c r="BV398" s="14"/>
      <c r="BW398" s="14">
        <v>3.6681555441622403E-2</v>
      </c>
      <c r="BX398" s="14">
        <v>5.4200518326036201E-2</v>
      </c>
      <c r="BY398" s="14"/>
      <c r="BZ398" s="14">
        <v>3.8987309619232302E-2</v>
      </c>
      <c r="CA398" s="14">
        <v>3.3119015955621701E-2</v>
      </c>
      <c r="CB398" s="14"/>
      <c r="CC398" s="14">
        <v>2.0829617746818699E-2</v>
      </c>
      <c r="CD398" s="14">
        <v>5.3783542583174103E-2</v>
      </c>
    </row>
    <row r="399" spans="2:82" x14ac:dyDescent="0.25">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row>
    <row r="400" spans="2:82" x14ac:dyDescent="0.25">
      <c r="B400" s="6" t="s">
        <v>329</v>
      </c>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row>
    <row r="401" spans="2:82" x14ac:dyDescent="0.25">
      <c r="B401" s="24" t="s">
        <v>107</v>
      </c>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row>
    <row r="402" spans="2:82" x14ac:dyDescent="0.25">
      <c r="B402" t="s">
        <v>318</v>
      </c>
      <c r="C402" s="14">
        <v>0.31103343627663799</v>
      </c>
      <c r="D402" s="14">
        <v>0.317238020586948</v>
      </c>
      <c r="E402" s="14">
        <v>0.30480016655756598</v>
      </c>
      <c r="F402" s="14"/>
      <c r="G402" s="14">
        <v>0.36131251876278597</v>
      </c>
      <c r="H402" s="14">
        <v>0.29988125330708998</v>
      </c>
      <c r="I402" s="14">
        <v>0.23268181999464499</v>
      </c>
      <c r="J402" s="14"/>
      <c r="K402" s="14">
        <v>0.29893908682097398</v>
      </c>
      <c r="L402" s="14">
        <v>0.340097736232228</v>
      </c>
      <c r="M402" s="14">
        <v>0.291269888002613</v>
      </c>
      <c r="N402" s="14">
        <v>0.30791175609179799</v>
      </c>
      <c r="O402" s="14"/>
      <c r="P402" s="14">
        <v>0.35659723621732098</v>
      </c>
      <c r="Q402" s="14">
        <v>0.32717004681490502</v>
      </c>
      <c r="R402" s="14">
        <v>0.28701828609598801</v>
      </c>
      <c r="S402" s="14">
        <v>0.28816596895476798</v>
      </c>
      <c r="T402" s="14">
        <v>0.331101594190233</v>
      </c>
      <c r="U402" s="14"/>
      <c r="V402" s="14">
        <v>0.32659844829499002</v>
      </c>
      <c r="W402" s="14">
        <v>0.27907142906136001</v>
      </c>
      <c r="X402" s="14">
        <v>0.295789225159789</v>
      </c>
      <c r="Y402" s="14"/>
      <c r="Z402" s="14">
        <v>0.34135866148615202</v>
      </c>
      <c r="AA402" s="14">
        <v>0.28472177702633</v>
      </c>
      <c r="AB402" s="14"/>
      <c r="AC402" s="14">
        <v>0.369865595972867</v>
      </c>
      <c r="AD402" s="14">
        <v>0.33912536784654401</v>
      </c>
      <c r="AE402" s="14">
        <v>0.30546521150741401</v>
      </c>
      <c r="AF402" s="14">
        <v>0.29800700051648499</v>
      </c>
      <c r="AG402" s="14"/>
      <c r="AH402" s="14">
        <v>0.28729246524691399</v>
      </c>
      <c r="AI402" s="14">
        <v>0.328817395885248</v>
      </c>
      <c r="AJ402" s="14">
        <v>0.297530346077096</v>
      </c>
      <c r="AK402" s="14">
        <v>0.29912686722071002</v>
      </c>
      <c r="AL402" s="14"/>
      <c r="AM402" s="14">
        <v>0.319102630151539</v>
      </c>
      <c r="AN402" s="14">
        <v>0.32133271532466501</v>
      </c>
      <c r="AO402" s="14">
        <v>0.32899108796919602</v>
      </c>
      <c r="AP402" s="14">
        <v>0.32126101446057098</v>
      </c>
      <c r="AQ402" s="14"/>
      <c r="AR402" s="14">
        <v>0.30882484760289097</v>
      </c>
      <c r="AS402" s="14">
        <v>0.34198380124943201</v>
      </c>
      <c r="AT402" s="14">
        <v>0.324738284252514</v>
      </c>
      <c r="AU402" s="14">
        <v>0.31144597373810001</v>
      </c>
      <c r="AV402" s="14"/>
      <c r="AW402" s="14">
        <v>0.41338246201206302</v>
      </c>
      <c r="AX402" s="14">
        <v>0.34888056336184498</v>
      </c>
      <c r="AY402" s="14">
        <v>0.229870873410501</v>
      </c>
      <c r="AZ402" s="14">
        <v>0.16487331308223099</v>
      </c>
      <c r="BA402" s="14"/>
      <c r="BB402" s="14">
        <v>0.25382254388358499</v>
      </c>
      <c r="BC402" s="14">
        <v>0.192824299230723</v>
      </c>
      <c r="BD402" s="14">
        <v>0.38122028077071102</v>
      </c>
      <c r="BE402" s="14"/>
      <c r="BF402" s="14">
        <v>0.29473101509293298</v>
      </c>
      <c r="BG402" s="14">
        <v>0.33813600148335898</v>
      </c>
      <c r="BH402" s="14">
        <v>0.35211941900862298</v>
      </c>
      <c r="BI402" s="14"/>
      <c r="BJ402" s="14">
        <v>0.31111854843763997</v>
      </c>
      <c r="BK402" s="14">
        <v>0.33219303787533799</v>
      </c>
      <c r="BL402" s="14">
        <v>0.33456063606821002</v>
      </c>
      <c r="BM402" s="14"/>
      <c r="BN402" s="14">
        <v>0.30539901492536697</v>
      </c>
      <c r="BO402" s="14">
        <v>0.29125854370959098</v>
      </c>
      <c r="BP402" s="14">
        <v>0.36057329627380802</v>
      </c>
      <c r="BQ402" s="14">
        <v>0.32055430964180098</v>
      </c>
      <c r="BR402" s="14">
        <v>0.33040874006102899</v>
      </c>
      <c r="BS402" s="14">
        <v>0.33834434838877198</v>
      </c>
      <c r="BT402" s="14">
        <v>0.24397002470041201</v>
      </c>
      <c r="BU402" s="14">
        <v>0.30078355880740698</v>
      </c>
      <c r="BV402" s="14"/>
      <c r="BW402" s="14">
        <v>0.33867742415649399</v>
      </c>
      <c r="BX402" s="14">
        <v>0.28853873463265101</v>
      </c>
      <c r="BY402" s="14"/>
      <c r="BZ402" s="14">
        <v>0.327761266977324</v>
      </c>
      <c r="CA402" s="14">
        <v>0.29895017127162898</v>
      </c>
      <c r="CB402" s="14"/>
      <c r="CC402" s="14">
        <v>0.40082813928778199</v>
      </c>
      <c r="CD402" s="14">
        <v>0.225772620104046</v>
      </c>
    </row>
    <row r="403" spans="2:82" x14ac:dyDescent="0.25">
      <c r="B403" t="s">
        <v>319</v>
      </c>
      <c r="C403" s="14">
        <v>0.25208246768274001</v>
      </c>
      <c r="D403" s="14">
        <v>0.268349387289258</v>
      </c>
      <c r="E403" s="14">
        <v>0.235744790840129</v>
      </c>
      <c r="F403" s="14"/>
      <c r="G403" s="14">
        <v>0.29336279367213097</v>
      </c>
      <c r="H403" s="14">
        <v>0.24585867448000701</v>
      </c>
      <c r="I403" s="14">
        <v>0.18188176077745699</v>
      </c>
      <c r="J403" s="14"/>
      <c r="K403" s="14">
        <v>0.24850818052290299</v>
      </c>
      <c r="L403" s="14">
        <v>0.28066643132158797</v>
      </c>
      <c r="M403" s="14">
        <v>0.23390230398697501</v>
      </c>
      <c r="N403" s="14">
        <v>0.232076197240173</v>
      </c>
      <c r="O403" s="14"/>
      <c r="P403" s="14">
        <v>0.31411478409357602</v>
      </c>
      <c r="Q403" s="14">
        <v>0.29063425075827298</v>
      </c>
      <c r="R403" s="14">
        <v>0.237113488232885</v>
      </c>
      <c r="S403" s="14">
        <v>0.223589712326908</v>
      </c>
      <c r="T403" s="14">
        <v>0.235147833972187</v>
      </c>
      <c r="U403" s="14"/>
      <c r="V403" s="14">
        <v>0.25890174964725698</v>
      </c>
      <c r="W403" s="14">
        <v>0.24526845120566501</v>
      </c>
      <c r="X403" s="14">
        <v>0.23756758418877999</v>
      </c>
      <c r="Y403" s="14"/>
      <c r="Z403" s="14">
        <v>0.28387366036706302</v>
      </c>
      <c r="AA403" s="14">
        <v>0.22449886283589601</v>
      </c>
      <c r="AB403" s="14"/>
      <c r="AC403" s="14">
        <v>0.21923569464585899</v>
      </c>
      <c r="AD403" s="14">
        <v>0.23837173785347299</v>
      </c>
      <c r="AE403" s="14">
        <v>0.25041628532464399</v>
      </c>
      <c r="AF403" s="14">
        <v>0.27810267829455598</v>
      </c>
      <c r="AG403" s="14"/>
      <c r="AH403" s="14">
        <v>0.195935700734827</v>
      </c>
      <c r="AI403" s="14">
        <v>0.25360419322347399</v>
      </c>
      <c r="AJ403" s="14">
        <v>0.26636814380600998</v>
      </c>
      <c r="AK403" s="14">
        <v>0.26402180168318401</v>
      </c>
      <c r="AL403" s="14"/>
      <c r="AM403" s="14">
        <v>0.196052639148839</v>
      </c>
      <c r="AN403" s="14">
        <v>0.25355433787443299</v>
      </c>
      <c r="AO403" s="14">
        <v>0.26200671592416602</v>
      </c>
      <c r="AP403" s="14">
        <v>0.28889614746787701</v>
      </c>
      <c r="AQ403" s="14"/>
      <c r="AR403" s="14">
        <v>0.25989508324657201</v>
      </c>
      <c r="AS403" s="14">
        <v>0.25086116654965601</v>
      </c>
      <c r="AT403" s="14">
        <v>0.33908724022027797</v>
      </c>
      <c r="AU403" s="14">
        <v>0.21475848800626701</v>
      </c>
      <c r="AV403" s="14"/>
      <c r="AW403" s="14">
        <v>0.24065882433388</v>
      </c>
      <c r="AX403" s="14">
        <v>0.26338366471212898</v>
      </c>
      <c r="AY403" s="14">
        <v>0.238031372934182</v>
      </c>
      <c r="AZ403" s="14">
        <v>0.30483034246943902</v>
      </c>
      <c r="BA403" s="14"/>
      <c r="BB403" s="14">
        <v>0.23962652579364799</v>
      </c>
      <c r="BC403" s="14">
        <v>0.20614475888445799</v>
      </c>
      <c r="BD403" s="14">
        <v>0.204173738316107</v>
      </c>
      <c r="BE403" s="14"/>
      <c r="BF403" s="14">
        <v>0.24823760821737301</v>
      </c>
      <c r="BG403" s="14">
        <v>0.24820689268899301</v>
      </c>
      <c r="BH403" s="14">
        <v>0.26825308069980502</v>
      </c>
      <c r="BI403" s="14"/>
      <c r="BJ403" s="14">
        <v>0.278942071124127</v>
      </c>
      <c r="BK403" s="14">
        <v>0.24660047626020301</v>
      </c>
      <c r="BL403" s="14">
        <v>0.24209016879929601</v>
      </c>
      <c r="BM403" s="14"/>
      <c r="BN403" s="14">
        <v>0.232157727991782</v>
      </c>
      <c r="BO403" s="14">
        <v>0.25656253664018303</v>
      </c>
      <c r="BP403" s="14">
        <v>0.22344734483463299</v>
      </c>
      <c r="BQ403" s="14">
        <v>0.34472624554956299</v>
      </c>
      <c r="BR403" s="14">
        <v>0.28640915750794499</v>
      </c>
      <c r="BS403" s="14">
        <v>0.25390837061525501</v>
      </c>
      <c r="BT403" s="14">
        <v>0.234343184030363</v>
      </c>
      <c r="BU403" s="14">
        <v>0.25866171554452499</v>
      </c>
      <c r="BV403" s="14"/>
      <c r="BW403" s="14">
        <v>0.259552388889432</v>
      </c>
      <c r="BX403" s="14">
        <v>0.24600397967374099</v>
      </c>
      <c r="BY403" s="14"/>
      <c r="BZ403" s="14">
        <v>0.26034876276828101</v>
      </c>
      <c r="CA403" s="14">
        <v>0.27811660515033698</v>
      </c>
      <c r="CB403" s="14"/>
      <c r="CC403" s="14">
        <v>0.32755728962268099</v>
      </c>
      <c r="CD403" s="14">
        <v>0.20238160091945601</v>
      </c>
    </row>
    <row r="404" spans="2:82" x14ac:dyDescent="0.25">
      <c r="B404" t="s">
        <v>320</v>
      </c>
      <c r="C404" s="14">
        <v>0.213005829754081</v>
      </c>
      <c r="D404" s="14">
        <v>0.20267661062338899</v>
      </c>
      <c r="E404" s="14">
        <v>0.22354785354427201</v>
      </c>
      <c r="F404" s="14"/>
      <c r="G404" s="14">
        <v>0.25004927421380602</v>
      </c>
      <c r="H404" s="14">
        <v>0.20396978235923799</v>
      </c>
      <c r="I404" s="14">
        <v>0.15692101713165399</v>
      </c>
      <c r="J404" s="14"/>
      <c r="K404" s="14">
        <v>0.235696799375788</v>
      </c>
      <c r="L404" s="14">
        <v>0.23668278062540901</v>
      </c>
      <c r="M404" s="14">
        <v>0.17830735239043499</v>
      </c>
      <c r="N404" s="14">
        <v>0.16952115182470401</v>
      </c>
      <c r="O404" s="14"/>
      <c r="P404" s="14">
        <v>0.23139857198258701</v>
      </c>
      <c r="Q404" s="14">
        <v>0.23325186602099901</v>
      </c>
      <c r="R404" s="14">
        <v>0.189525703661058</v>
      </c>
      <c r="S404" s="14">
        <v>0.194340159060513</v>
      </c>
      <c r="T404" s="14">
        <v>0.24351122372631201</v>
      </c>
      <c r="U404" s="14"/>
      <c r="V404" s="14">
        <v>0.20651501480572401</v>
      </c>
      <c r="W404" s="14">
        <v>0.208881161673731</v>
      </c>
      <c r="X404" s="14">
        <v>0.238387104030472</v>
      </c>
      <c r="Y404" s="14"/>
      <c r="Z404" s="14">
        <v>0.25353856354422</v>
      </c>
      <c r="AA404" s="14">
        <v>0.17783763322457999</v>
      </c>
      <c r="AB404" s="14"/>
      <c r="AC404" s="14">
        <v>0.15300265135302499</v>
      </c>
      <c r="AD404" s="14">
        <v>0.22086047319638</v>
      </c>
      <c r="AE404" s="14">
        <v>0.203002526650886</v>
      </c>
      <c r="AF404" s="14">
        <v>0.23746295337553999</v>
      </c>
      <c r="AG404" s="14"/>
      <c r="AH404" s="14">
        <v>0.20711373143619999</v>
      </c>
      <c r="AI404" s="14">
        <v>0.209458758931404</v>
      </c>
      <c r="AJ404" s="14">
        <v>0.21716996506230399</v>
      </c>
      <c r="AK404" s="14">
        <v>0.233273040898415</v>
      </c>
      <c r="AL404" s="14"/>
      <c r="AM404" s="14">
        <v>0.19287263981636599</v>
      </c>
      <c r="AN404" s="14">
        <v>0.196554988191251</v>
      </c>
      <c r="AO404" s="14">
        <v>0.179324796638762</v>
      </c>
      <c r="AP404" s="14">
        <v>0.24724381794658401</v>
      </c>
      <c r="AQ404" s="14"/>
      <c r="AR404" s="14">
        <v>0.216260063101334</v>
      </c>
      <c r="AS404" s="14">
        <v>0.223881898706805</v>
      </c>
      <c r="AT404" s="14">
        <v>0.25159941751912202</v>
      </c>
      <c r="AU404" s="14">
        <v>0.16871040134583001</v>
      </c>
      <c r="AV404" s="14"/>
      <c r="AW404" s="14">
        <v>0.23093263814604301</v>
      </c>
      <c r="AX404" s="14">
        <v>0.21006607307820899</v>
      </c>
      <c r="AY404" s="14">
        <v>0.201293935138422</v>
      </c>
      <c r="AZ404" s="14">
        <v>0.239550787990854</v>
      </c>
      <c r="BA404" s="14"/>
      <c r="BB404" s="14">
        <v>0.219629982262113</v>
      </c>
      <c r="BC404" s="14">
        <v>0.18333974166415101</v>
      </c>
      <c r="BD404" s="14">
        <v>0.20393082577654301</v>
      </c>
      <c r="BE404" s="14"/>
      <c r="BF404" s="14">
        <v>0.18442861754564099</v>
      </c>
      <c r="BG404" s="14">
        <v>0.218171764164172</v>
      </c>
      <c r="BH404" s="14">
        <v>0.27881181712358599</v>
      </c>
      <c r="BI404" s="14"/>
      <c r="BJ404" s="14">
        <v>0.19514778779648101</v>
      </c>
      <c r="BK404" s="14">
        <v>0.26412624658921702</v>
      </c>
      <c r="BL404" s="14">
        <v>0.20719513546615101</v>
      </c>
      <c r="BM404" s="14"/>
      <c r="BN404" s="14">
        <v>0.203243330079142</v>
      </c>
      <c r="BO404" s="14">
        <v>0.225650313389854</v>
      </c>
      <c r="BP404" s="14">
        <v>0.175640191201337</v>
      </c>
      <c r="BQ404" s="14">
        <v>0.27188640976461298</v>
      </c>
      <c r="BR404" s="14">
        <v>0.21746397282723301</v>
      </c>
      <c r="BS404" s="14">
        <v>0.27680634876571097</v>
      </c>
      <c r="BT404" s="14">
        <v>0.18028340220794201</v>
      </c>
      <c r="BU404" s="14">
        <v>0.14986072950618401</v>
      </c>
      <c r="BV404" s="14"/>
      <c r="BW404" s="14">
        <v>0.241296290491407</v>
      </c>
      <c r="BX404" s="14">
        <v>0.18998507470155901</v>
      </c>
      <c r="BY404" s="14"/>
      <c r="BZ404" s="14">
        <v>0.23340595155005001</v>
      </c>
      <c r="CA404" s="14">
        <v>0.21050242577633799</v>
      </c>
      <c r="CB404" s="14"/>
      <c r="CC404" s="14">
        <v>0.28843893144183402</v>
      </c>
      <c r="CD404" s="14">
        <v>0.155615098786795</v>
      </c>
    </row>
    <row r="405" spans="2:82" x14ac:dyDescent="0.25">
      <c r="B405" t="s">
        <v>321</v>
      </c>
      <c r="C405" s="14">
        <v>0.20920333015575701</v>
      </c>
      <c r="D405" s="14">
        <v>0.21950712873223299</v>
      </c>
      <c r="E405" s="14">
        <v>0.19878593561392499</v>
      </c>
      <c r="F405" s="14"/>
      <c r="G405" s="14">
        <v>0.22082241445574399</v>
      </c>
      <c r="H405" s="14">
        <v>0.21027877260139799</v>
      </c>
      <c r="I405" s="14">
        <v>0.183782540347638</v>
      </c>
      <c r="J405" s="14"/>
      <c r="K405" s="14">
        <v>0.17634573927729599</v>
      </c>
      <c r="L405" s="14">
        <v>0.21717339250779799</v>
      </c>
      <c r="M405" s="14">
        <v>0.21994021639456299</v>
      </c>
      <c r="N405" s="14">
        <v>0.24376335364725099</v>
      </c>
      <c r="O405" s="14"/>
      <c r="P405" s="14">
        <v>0.23903479523136001</v>
      </c>
      <c r="Q405" s="14">
        <v>0.21627273879612499</v>
      </c>
      <c r="R405" s="14">
        <v>0.18694360463653301</v>
      </c>
      <c r="S405" s="14">
        <v>0.192204481748977</v>
      </c>
      <c r="T405" s="14">
        <v>0.23805900435351701</v>
      </c>
      <c r="U405" s="14"/>
      <c r="V405" s="14">
        <v>0.191746306876831</v>
      </c>
      <c r="W405" s="14">
        <v>0.21566473253197599</v>
      </c>
      <c r="X405" s="14">
        <v>0.25833137106499199</v>
      </c>
      <c r="Y405" s="14"/>
      <c r="Z405" s="14">
        <v>0.21028802452897399</v>
      </c>
      <c r="AA405" s="14">
        <v>0.20826219588415201</v>
      </c>
      <c r="AB405" s="14"/>
      <c r="AC405" s="14">
        <v>0.221710673008266</v>
      </c>
      <c r="AD405" s="14">
        <v>0.25982466913584601</v>
      </c>
      <c r="AE405" s="14">
        <v>0.21049475389037001</v>
      </c>
      <c r="AF405" s="14">
        <v>0.178318880020993</v>
      </c>
      <c r="AG405" s="14"/>
      <c r="AH405" s="14">
        <v>0.18412374546496099</v>
      </c>
      <c r="AI405" s="14">
        <v>0.238795544237978</v>
      </c>
      <c r="AJ405" s="14">
        <v>0.20372266766246799</v>
      </c>
      <c r="AK405" s="14">
        <v>0.146521930749833</v>
      </c>
      <c r="AL405" s="14"/>
      <c r="AM405" s="14">
        <v>0.24830238093190299</v>
      </c>
      <c r="AN405" s="14">
        <v>0.178925957075594</v>
      </c>
      <c r="AO405" s="14">
        <v>0.243265933964045</v>
      </c>
      <c r="AP405" s="14">
        <v>0.18950316953400401</v>
      </c>
      <c r="AQ405" s="14"/>
      <c r="AR405" s="14">
        <v>0.23207618446188399</v>
      </c>
      <c r="AS405" s="14">
        <v>0.178180474434914</v>
      </c>
      <c r="AT405" s="14">
        <v>0.16148003402074401</v>
      </c>
      <c r="AU405" s="14">
        <v>0.253730936910816</v>
      </c>
      <c r="AV405" s="14"/>
      <c r="AW405" s="14">
        <v>0.24829522352309</v>
      </c>
      <c r="AX405" s="14">
        <v>0.225271803660368</v>
      </c>
      <c r="AY405" s="14">
        <v>0.18133894979359899</v>
      </c>
      <c r="AZ405" s="14">
        <v>0.121981554424467</v>
      </c>
      <c r="BA405" s="14"/>
      <c r="BB405" s="14">
        <v>0.19445351871175701</v>
      </c>
      <c r="BC405" s="14">
        <v>0.20643583300328999</v>
      </c>
      <c r="BD405" s="14">
        <v>0.28786104839557197</v>
      </c>
      <c r="BE405" s="14"/>
      <c r="BF405" s="14">
        <v>0.17720885329869099</v>
      </c>
      <c r="BG405" s="14">
        <v>0.24601290730623401</v>
      </c>
      <c r="BH405" s="14">
        <v>0.25192918930941499</v>
      </c>
      <c r="BI405" s="14"/>
      <c r="BJ405" s="14">
        <v>0.19331124371630701</v>
      </c>
      <c r="BK405" s="14">
        <v>0.218503331366728</v>
      </c>
      <c r="BL405" s="14">
        <v>0.26989894845888901</v>
      </c>
      <c r="BM405" s="14"/>
      <c r="BN405" s="14">
        <v>0.19309696206680399</v>
      </c>
      <c r="BO405" s="14">
        <v>0.21733281263099599</v>
      </c>
      <c r="BP405" s="14">
        <v>0.18389832032202399</v>
      </c>
      <c r="BQ405" s="14">
        <v>0.24745740985328499</v>
      </c>
      <c r="BR405" s="14">
        <v>0.21799685479525599</v>
      </c>
      <c r="BS405" s="14">
        <v>0.21707319239699799</v>
      </c>
      <c r="BT405" s="14">
        <v>0.26063537566470402</v>
      </c>
      <c r="BU405" s="14">
        <v>0.15087820361291901</v>
      </c>
      <c r="BV405" s="14"/>
      <c r="BW405" s="14">
        <v>0.23991709429302099</v>
      </c>
      <c r="BX405" s="14">
        <v>0.18421066398782801</v>
      </c>
      <c r="BY405" s="14"/>
      <c r="BZ405" s="14">
        <v>0.220628950279257</v>
      </c>
      <c r="CA405" s="14">
        <v>0.204397340368102</v>
      </c>
      <c r="CB405" s="14"/>
      <c r="CC405" s="14">
        <v>0.27853619833980903</v>
      </c>
      <c r="CD405" s="14">
        <v>0.14514599588016699</v>
      </c>
    </row>
    <row r="406" spans="2:82" x14ac:dyDescent="0.25">
      <c r="B406" t="s">
        <v>322</v>
      </c>
      <c r="C406" s="14">
        <v>0.16752040328341999</v>
      </c>
      <c r="D406" s="14">
        <v>0.171504878962947</v>
      </c>
      <c r="E406" s="14">
        <v>0.16370328992792799</v>
      </c>
      <c r="F406" s="14"/>
      <c r="G406" s="14">
        <v>0.19797863306475699</v>
      </c>
      <c r="H406" s="14">
        <v>0.16317937118467701</v>
      </c>
      <c r="I406" s="14">
        <v>0.115220714924026</v>
      </c>
      <c r="J406" s="14"/>
      <c r="K406" s="14">
        <v>0.16671534434563701</v>
      </c>
      <c r="L406" s="14">
        <v>0.197806182258216</v>
      </c>
      <c r="M406" s="14">
        <v>0.17795519836611401</v>
      </c>
      <c r="N406" s="14">
        <v>0.121026457958277</v>
      </c>
      <c r="O406" s="14"/>
      <c r="P406" s="14">
        <v>0.170999460377361</v>
      </c>
      <c r="Q406" s="14">
        <v>0.143154192582055</v>
      </c>
      <c r="R406" s="14">
        <v>0.154173165317636</v>
      </c>
      <c r="S406" s="14">
        <v>0.17791511631269799</v>
      </c>
      <c r="T406" s="14">
        <v>0.18726181385780699</v>
      </c>
      <c r="U406" s="14"/>
      <c r="V406" s="14">
        <v>0.196567702793806</v>
      </c>
      <c r="W406" s="14">
        <v>0.174736773020925</v>
      </c>
      <c r="X406" s="14">
        <v>6.6189681767021696E-2</v>
      </c>
      <c r="Y406" s="14"/>
      <c r="Z406" s="14">
        <v>0.188138736539116</v>
      </c>
      <c r="AA406" s="14">
        <v>0.14963092166588701</v>
      </c>
      <c r="AB406" s="14"/>
      <c r="AC406" s="14">
        <v>9.8927568985392095E-2</v>
      </c>
      <c r="AD406" s="14">
        <v>0.14486614476109</v>
      </c>
      <c r="AE406" s="14">
        <v>0.19047094581378399</v>
      </c>
      <c r="AF406" s="14">
        <v>0.18356484733245901</v>
      </c>
      <c r="AG406" s="14"/>
      <c r="AH406" s="14">
        <v>0.115907004350565</v>
      </c>
      <c r="AI406" s="14">
        <v>0.16771576137123601</v>
      </c>
      <c r="AJ406" s="14">
        <v>0.18070906162638101</v>
      </c>
      <c r="AK406" s="14">
        <v>0.18418768661243601</v>
      </c>
      <c r="AL406" s="14"/>
      <c r="AM406" s="14">
        <v>0.11875821546682901</v>
      </c>
      <c r="AN406" s="14">
        <v>0.177734072733466</v>
      </c>
      <c r="AO406" s="14">
        <v>0.217994708771303</v>
      </c>
      <c r="AP406" s="14">
        <v>0.20297696883441499</v>
      </c>
      <c r="AQ406" s="14"/>
      <c r="AR406" s="14">
        <v>0.19195534784283699</v>
      </c>
      <c r="AS406" s="14">
        <v>0.189809567160523</v>
      </c>
      <c r="AT406" s="14">
        <v>0.17114832686735401</v>
      </c>
      <c r="AU406" s="14">
        <v>0.150628350172341</v>
      </c>
      <c r="AV406" s="14"/>
      <c r="AW406" s="14">
        <v>0.15493440531710301</v>
      </c>
      <c r="AX406" s="14">
        <v>0.180352429631115</v>
      </c>
      <c r="AY406" s="14">
        <v>0.16987521941011699</v>
      </c>
      <c r="AZ406" s="14">
        <v>0.10958480370889701</v>
      </c>
      <c r="BA406" s="14"/>
      <c r="BB406" s="14">
        <v>0.12257655424135699</v>
      </c>
      <c r="BC406" s="14">
        <v>0.12833594993504899</v>
      </c>
      <c r="BD406" s="14">
        <v>0.10176529652380099</v>
      </c>
      <c r="BE406" s="14"/>
      <c r="BF406" s="14">
        <v>0.173439387925753</v>
      </c>
      <c r="BG406" s="14">
        <v>0.14194465648503801</v>
      </c>
      <c r="BH406" s="14">
        <v>0.21476108252107601</v>
      </c>
      <c r="BI406" s="14"/>
      <c r="BJ406" s="14">
        <v>0.193928729268841</v>
      </c>
      <c r="BK406" s="14">
        <v>0.17496754686779001</v>
      </c>
      <c r="BL406" s="14">
        <v>0.13372298415369399</v>
      </c>
      <c r="BM406" s="14"/>
      <c r="BN406" s="14">
        <v>0.14436240313835599</v>
      </c>
      <c r="BO406" s="14">
        <v>0.183208442763451</v>
      </c>
      <c r="BP406" s="14">
        <v>0.17603664008576</v>
      </c>
      <c r="BQ406" s="14">
        <v>0.14750462950804699</v>
      </c>
      <c r="BR406" s="14">
        <v>0.13216549945897299</v>
      </c>
      <c r="BS406" s="14">
        <v>0.206600224017606</v>
      </c>
      <c r="BT406" s="14">
        <v>0.162478326186656</v>
      </c>
      <c r="BU406" s="14">
        <v>0.17952197811992199</v>
      </c>
      <c r="BV406" s="14"/>
      <c r="BW406" s="14">
        <v>0.18499544733069401</v>
      </c>
      <c r="BX406" s="14">
        <v>0.15330046136449799</v>
      </c>
      <c r="BY406" s="14"/>
      <c r="BZ406" s="14">
        <v>0.18548418626886501</v>
      </c>
      <c r="CA406" s="14">
        <v>0.16582788733982201</v>
      </c>
      <c r="CB406" s="14"/>
      <c r="CC406" s="14">
        <v>0.219393412968406</v>
      </c>
      <c r="CD406" s="14">
        <v>0.13306347017842299</v>
      </c>
    </row>
    <row r="407" spans="2:82" x14ac:dyDescent="0.25">
      <c r="B407" t="s">
        <v>323</v>
      </c>
      <c r="C407" s="14">
        <v>0.16260248802788299</v>
      </c>
      <c r="D407" s="14">
        <v>0.18371031227993401</v>
      </c>
      <c r="E407" s="14">
        <v>0.14165711301467601</v>
      </c>
      <c r="F407" s="14"/>
      <c r="G407" s="14">
        <v>0.194300282769857</v>
      </c>
      <c r="H407" s="14">
        <v>0.15574126744243399</v>
      </c>
      <c r="I407" s="14">
        <v>0.11286724827944</v>
      </c>
      <c r="J407" s="14"/>
      <c r="K407" s="14">
        <v>0.217633457449043</v>
      </c>
      <c r="L407" s="14">
        <v>0.15298414651415901</v>
      </c>
      <c r="M407" s="14">
        <v>0.103966201236619</v>
      </c>
      <c r="N407" s="14">
        <v>0.12609666061243099</v>
      </c>
      <c r="O407" s="14"/>
      <c r="P407" s="14">
        <v>0.207445883881586</v>
      </c>
      <c r="Q407" s="14">
        <v>0.14348860669327501</v>
      </c>
      <c r="R407" s="14">
        <v>0.13036256363092499</v>
      </c>
      <c r="S407" s="14">
        <v>0.163957578936923</v>
      </c>
      <c r="T407" s="14">
        <v>0.18475367497950199</v>
      </c>
      <c r="U407" s="14"/>
      <c r="V407" s="14">
        <v>0.176535451472043</v>
      </c>
      <c r="W407" s="14">
        <v>0.14091052884893099</v>
      </c>
      <c r="X407" s="14">
        <v>0.14141521056090101</v>
      </c>
      <c r="Y407" s="14"/>
      <c r="Z407" s="14">
        <v>0.19009319052989099</v>
      </c>
      <c r="AA407" s="14">
        <v>0.13875020031074201</v>
      </c>
      <c r="AB407" s="14"/>
      <c r="AC407" s="14">
        <v>0.15455575797645499</v>
      </c>
      <c r="AD407" s="14">
        <v>0.117690151200494</v>
      </c>
      <c r="AE407" s="14">
        <v>0.15627167887747601</v>
      </c>
      <c r="AF407" s="14">
        <v>0.21348781177870299</v>
      </c>
      <c r="AG407" s="14"/>
      <c r="AH407" s="14">
        <v>0.14697048871278801</v>
      </c>
      <c r="AI407" s="14">
        <v>0.13250786175474599</v>
      </c>
      <c r="AJ407" s="14">
        <v>0.18078529054934001</v>
      </c>
      <c r="AK407" s="14">
        <v>0.25072302865227503</v>
      </c>
      <c r="AL407" s="14"/>
      <c r="AM407" s="14">
        <v>0.13667607475475699</v>
      </c>
      <c r="AN407" s="14">
        <v>0.15650321108259399</v>
      </c>
      <c r="AO407" s="14">
        <v>0.150542664348189</v>
      </c>
      <c r="AP407" s="14">
        <v>0.20291901041876201</v>
      </c>
      <c r="AQ407" s="14"/>
      <c r="AR407" s="14">
        <v>0.13808196725088601</v>
      </c>
      <c r="AS407" s="14">
        <v>0.192796508309174</v>
      </c>
      <c r="AT407" s="14">
        <v>0.22722356616178199</v>
      </c>
      <c r="AU407" s="14">
        <v>0.17925384865598501</v>
      </c>
      <c r="AV407" s="14"/>
      <c r="AW407" s="14">
        <v>0.16738762108722999</v>
      </c>
      <c r="AX407" s="14">
        <v>0.150792763215814</v>
      </c>
      <c r="AY407" s="14">
        <v>0.166809616966832</v>
      </c>
      <c r="AZ407" s="14">
        <v>0.20150153134222301</v>
      </c>
      <c r="BA407" s="14"/>
      <c r="BB407" s="14">
        <v>0.14002101794607699</v>
      </c>
      <c r="BC407" s="14">
        <v>0.19409360983326601</v>
      </c>
      <c r="BD407" s="14">
        <v>0.13978972835782999</v>
      </c>
      <c r="BE407" s="14"/>
      <c r="BF407" s="14">
        <v>0.16321060072801999</v>
      </c>
      <c r="BG407" s="14">
        <v>0.144473737438886</v>
      </c>
      <c r="BH407" s="14">
        <v>0.19497761158323701</v>
      </c>
      <c r="BI407" s="14"/>
      <c r="BJ407" s="14">
        <v>0.16416361122764001</v>
      </c>
      <c r="BK407" s="14">
        <v>0.16907285678776299</v>
      </c>
      <c r="BL407" s="14">
        <v>0.19740909027571099</v>
      </c>
      <c r="BM407" s="14"/>
      <c r="BN407" s="14">
        <v>0.14055237757201899</v>
      </c>
      <c r="BO407" s="14">
        <v>0.12412201285973699</v>
      </c>
      <c r="BP407" s="14">
        <v>0.224296870581738</v>
      </c>
      <c r="BQ407" s="14">
        <v>0.25914175185162502</v>
      </c>
      <c r="BR407" s="14">
        <v>0.24689858119823899</v>
      </c>
      <c r="BS407" s="14">
        <v>0.178343821104815</v>
      </c>
      <c r="BT407" s="14">
        <v>9.0102626528353602E-2</v>
      </c>
      <c r="BU407" s="14">
        <v>0.102140842020327</v>
      </c>
      <c r="BV407" s="14"/>
      <c r="BW407" s="14">
        <v>0.18620505548208399</v>
      </c>
      <c r="BX407" s="14">
        <v>0.143396405489365</v>
      </c>
      <c r="BY407" s="14"/>
      <c r="BZ407" s="14">
        <v>0.18290332936213499</v>
      </c>
      <c r="CA407" s="14">
        <v>0.158859585426533</v>
      </c>
      <c r="CB407" s="14"/>
      <c r="CC407" s="14">
        <v>0.23020744202232701</v>
      </c>
      <c r="CD407" s="14">
        <v>0.112509799022575</v>
      </c>
    </row>
    <row r="408" spans="2:82" x14ac:dyDescent="0.25">
      <c r="B408" t="s">
        <v>324</v>
      </c>
      <c r="C408" s="14">
        <v>0.142935172299229</v>
      </c>
      <c r="D408" s="14">
        <v>0.156248452630153</v>
      </c>
      <c r="E408" s="14">
        <v>0.12976469236986801</v>
      </c>
      <c r="F408" s="14"/>
      <c r="G408" s="14">
        <v>0.18578846279101599</v>
      </c>
      <c r="H408" s="14">
        <v>0.12114322267590399</v>
      </c>
      <c r="I408" s="14">
        <v>0.100759837210136</v>
      </c>
      <c r="J408" s="14"/>
      <c r="K408" s="14">
        <v>0.13366224924463499</v>
      </c>
      <c r="L408" s="14">
        <v>0.17060561404397701</v>
      </c>
      <c r="M408" s="14">
        <v>0.142325973007078</v>
      </c>
      <c r="N408" s="14">
        <v>0.120719909169943</v>
      </c>
      <c r="O408" s="14"/>
      <c r="P408" s="14">
        <v>0.15674451276743101</v>
      </c>
      <c r="Q408" s="14">
        <v>0.16247771323663299</v>
      </c>
      <c r="R408" s="14">
        <v>0.14145447576359299</v>
      </c>
      <c r="S408" s="14">
        <v>0.114002043706895</v>
      </c>
      <c r="T408" s="14">
        <v>0.16627603350565001</v>
      </c>
      <c r="U408" s="14"/>
      <c r="V408" s="14">
        <v>0.16002823025825599</v>
      </c>
      <c r="W408" s="14">
        <v>0.138412935806982</v>
      </c>
      <c r="X408" s="14">
        <v>9.2864540856815406E-2</v>
      </c>
      <c r="Y408" s="14"/>
      <c r="Z408" s="14">
        <v>0.174355513917202</v>
      </c>
      <c r="AA408" s="14">
        <v>0.115673336106139</v>
      </c>
      <c r="AB408" s="14"/>
      <c r="AC408" s="14">
        <v>0.12092640052552101</v>
      </c>
      <c r="AD408" s="14">
        <v>0.16781619552867</v>
      </c>
      <c r="AE408" s="14">
        <v>0.13851791664934501</v>
      </c>
      <c r="AF408" s="14">
        <v>0.137968705178828</v>
      </c>
      <c r="AG408" s="14"/>
      <c r="AH408" s="14">
        <v>0.116093547897204</v>
      </c>
      <c r="AI408" s="14">
        <v>0.15110168030464899</v>
      </c>
      <c r="AJ408" s="14">
        <v>0.154990974610064</v>
      </c>
      <c r="AK408" s="14">
        <v>0.118206180048778</v>
      </c>
      <c r="AL408" s="14"/>
      <c r="AM408" s="14">
        <v>0.147963788121976</v>
      </c>
      <c r="AN408" s="14">
        <v>0.14299236768071499</v>
      </c>
      <c r="AO408" s="14">
        <v>0.14723531182351399</v>
      </c>
      <c r="AP408" s="14">
        <v>0.156070606350281</v>
      </c>
      <c r="AQ408" s="14"/>
      <c r="AR408" s="14">
        <v>0.15877391450581199</v>
      </c>
      <c r="AS408" s="14">
        <v>0.14259898828451101</v>
      </c>
      <c r="AT408" s="14">
        <v>0.190436276378536</v>
      </c>
      <c r="AU408" s="14">
        <v>0.144485806222374</v>
      </c>
      <c r="AV408" s="14"/>
      <c r="AW408" s="14">
        <v>0.219222169610471</v>
      </c>
      <c r="AX408" s="14">
        <v>0.14163952634143201</v>
      </c>
      <c r="AY408" s="14">
        <v>0.112071043596292</v>
      </c>
      <c r="AZ408" s="14">
        <v>5.5549485608469E-2</v>
      </c>
      <c r="BA408" s="14"/>
      <c r="BB408" s="14">
        <v>0.116367702625968</v>
      </c>
      <c r="BC408" s="14">
        <v>9.0876333379149493E-2</v>
      </c>
      <c r="BD408" s="14">
        <v>0.18520911621383099</v>
      </c>
      <c r="BE408" s="14"/>
      <c r="BF408" s="14">
        <v>0.143040448633726</v>
      </c>
      <c r="BG408" s="14">
        <v>0.13394764276339499</v>
      </c>
      <c r="BH408" s="14">
        <v>0.182738596822315</v>
      </c>
      <c r="BI408" s="14"/>
      <c r="BJ408" s="14">
        <v>0.128090806612251</v>
      </c>
      <c r="BK408" s="14">
        <v>0.16136994509100899</v>
      </c>
      <c r="BL408" s="14">
        <v>0.18696120017634099</v>
      </c>
      <c r="BM408" s="14"/>
      <c r="BN408" s="14">
        <v>0.14088570145024101</v>
      </c>
      <c r="BO408" s="14">
        <v>0.124380712355099</v>
      </c>
      <c r="BP408" s="14">
        <v>0.135991963184009</v>
      </c>
      <c r="BQ408" s="14">
        <v>0.16038134074204</v>
      </c>
      <c r="BR408" s="14">
        <v>0.18208498835311199</v>
      </c>
      <c r="BS408" s="14">
        <v>0.15787600956690601</v>
      </c>
      <c r="BT408" s="14">
        <v>0.134021685704838</v>
      </c>
      <c r="BU408" s="14">
        <v>9.5532284791070704E-2</v>
      </c>
      <c r="BV408" s="14"/>
      <c r="BW408" s="14">
        <v>0.16816543547712001</v>
      </c>
      <c r="BX408" s="14">
        <v>0.122404587310822</v>
      </c>
      <c r="BY408" s="14"/>
      <c r="BZ408" s="14">
        <v>0.154591244409164</v>
      </c>
      <c r="CA408" s="14">
        <v>0.142973715095045</v>
      </c>
      <c r="CB408" s="14"/>
      <c r="CC408" s="14">
        <v>0.20182939167818201</v>
      </c>
      <c r="CD408" s="14">
        <v>9.4330152357438204E-2</v>
      </c>
    </row>
    <row r="409" spans="2:82" x14ac:dyDescent="0.25">
      <c r="B409" t="s">
        <v>325</v>
      </c>
      <c r="C409" s="14">
        <v>0.129504391162377</v>
      </c>
      <c r="D409" s="14">
        <v>0.13215044273537899</v>
      </c>
      <c r="E409" s="14">
        <v>0.12698772177001799</v>
      </c>
      <c r="F409" s="14"/>
      <c r="G409" s="14">
        <v>0.13882669861779401</v>
      </c>
      <c r="H409" s="14">
        <v>0.12501381904581699</v>
      </c>
      <c r="I409" s="14">
        <v>0.11982884114631601</v>
      </c>
      <c r="J409" s="14"/>
      <c r="K409" s="14">
        <v>0.15548662908417901</v>
      </c>
      <c r="L409" s="14">
        <v>0.119182924293032</v>
      </c>
      <c r="M409" s="14">
        <v>0.106931223640521</v>
      </c>
      <c r="N409" s="14">
        <v>0.111160058560921</v>
      </c>
      <c r="O409" s="14"/>
      <c r="P409" s="14">
        <v>0.15329161179412501</v>
      </c>
      <c r="Q409" s="14">
        <v>0.13404525787799501</v>
      </c>
      <c r="R409" s="14">
        <v>0.13685704981288299</v>
      </c>
      <c r="S409" s="14">
        <v>0.11757411718369699</v>
      </c>
      <c r="T409" s="14">
        <v>0.116711994423094</v>
      </c>
      <c r="U409" s="14"/>
      <c r="V409" s="14">
        <v>0.13035620705915901</v>
      </c>
      <c r="W409" s="14">
        <v>0.135981674130771</v>
      </c>
      <c r="X409" s="14">
        <v>0.119703211201082</v>
      </c>
      <c r="Y409" s="14"/>
      <c r="Z409" s="14">
        <v>0.13659077537627101</v>
      </c>
      <c r="AA409" s="14">
        <v>0.12335589513425101</v>
      </c>
      <c r="AB409" s="14"/>
      <c r="AC409" s="14">
        <v>0.121223014901056</v>
      </c>
      <c r="AD409" s="14">
        <v>0.108532098546368</v>
      </c>
      <c r="AE409" s="14">
        <v>0.129477795125019</v>
      </c>
      <c r="AF409" s="14">
        <v>0.14992635095354001</v>
      </c>
      <c r="AG409" s="14"/>
      <c r="AH409" s="14">
        <v>0.14712995085441699</v>
      </c>
      <c r="AI409" s="14">
        <v>0.11927702275536201</v>
      </c>
      <c r="AJ409" s="14">
        <v>0.12617464038719001</v>
      </c>
      <c r="AK409" s="14">
        <v>0.16708368126120801</v>
      </c>
      <c r="AL409" s="14"/>
      <c r="AM409" s="14">
        <v>0.14786811770476899</v>
      </c>
      <c r="AN409" s="14">
        <v>0.12197534752848201</v>
      </c>
      <c r="AO409" s="14">
        <v>0.102120419012626</v>
      </c>
      <c r="AP409" s="14">
        <v>0.14852976650237601</v>
      </c>
      <c r="AQ409" s="14"/>
      <c r="AR409" s="14">
        <v>0.115468495354831</v>
      </c>
      <c r="AS409" s="14">
        <v>0.14084434484570299</v>
      </c>
      <c r="AT409" s="14">
        <v>0.16479047163542401</v>
      </c>
      <c r="AU409" s="14">
        <v>0.14487281606257901</v>
      </c>
      <c r="AV409" s="14"/>
      <c r="AW409" s="14">
        <v>0.13131439075217899</v>
      </c>
      <c r="AX409" s="14">
        <v>0.139052622426936</v>
      </c>
      <c r="AY409" s="14">
        <v>0.113578838537309</v>
      </c>
      <c r="AZ409" s="14">
        <v>0.155850600952744</v>
      </c>
      <c r="BA409" s="14"/>
      <c r="BB409" s="14">
        <v>0.128120491322508</v>
      </c>
      <c r="BC409" s="14">
        <v>9.0440368881567507E-2</v>
      </c>
      <c r="BD409" s="14">
        <v>0.111528617062243</v>
      </c>
      <c r="BE409" s="14"/>
      <c r="BF409" s="14">
        <v>0.119311953753896</v>
      </c>
      <c r="BG409" s="14">
        <v>0.123705293978901</v>
      </c>
      <c r="BH409" s="14">
        <v>0.169699537351436</v>
      </c>
      <c r="BI409" s="14"/>
      <c r="BJ409" s="14">
        <v>0.131001634823153</v>
      </c>
      <c r="BK409" s="14">
        <v>0.13294432052858801</v>
      </c>
      <c r="BL409" s="14">
        <v>0.17729221659576799</v>
      </c>
      <c r="BM409" s="14"/>
      <c r="BN409" s="14">
        <v>0.10904613029654001</v>
      </c>
      <c r="BO409" s="14">
        <v>0.128744133161691</v>
      </c>
      <c r="BP409" s="14">
        <v>0.11943288692518</v>
      </c>
      <c r="BQ409" s="14">
        <v>0.195632811481602</v>
      </c>
      <c r="BR409" s="14">
        <v>0.16100743256933001</v>
      </c>
      <c r="BS409" s="14">
        <v>0.151868053324032</v>
      </c>
      <c r="BT409" s="14">
        <v>0.116250184004032</v>
      </c>
      <c r="BU409" s="14">
        <v>0.120884022312838</v>
      </c>
      <c r="BV409" s="14"/>
      <c r="BW409" s="14">
        <v>0.15128521423976601</v>
      </c>
      <c r="BX409" s="14">
        <v>0.111780713999165</v>
      </c>
      <c r="BY409" s="14"/>
      <c r="BZ409" s="14">
        <v>0.14363751677379499</v>
      </c>
      <c r="CA409" s="14">
        <v>0.124121719457575</v>
      </c>
      <c r="CB409" s="14"/>
      <c r="CC409" s="14">
        <v>0.187041923232067</v>
      </c>
      <c r="CD409" s="14">
        <v>8.1108482146413599E-2</v>
      </c>
    </row>
    <row r="410" spans="2:82" x14ac:dyDescent="0.25">
      <c r="B410" t="s">
        <v>326</v>
      </c>
      <c r="C410" s="14">
        <v>0.124572851186453</v>
      </c>
      <c r="D410" s="14">
        <v>0.132175658360805</v>
      </c>
      <c r="E410" s="14">
        <v>0.11677189742107499</v>
      </c>
      <c r="F410" s="14"/>
      <c r="G410" s="14">
        <v>0.16274172746099499</v>
      </c>
      <c r="H410" s="14">
        <v>0.101889675622124</v>
      </c>
      <c r="I410" s="14">
        <v>9.3562735514252399E-2</v>
      </c>
      <c r="J410" s="14"/>
      <c r="K410" s="14">
        <v>0.15568218950832699</v>
      </c>
      <c r="L410" s="14">
        <v>0.15495811848984101</v>
      </c>
      <c r="M410" s="14">
        <v>9.718051731914E-2</v>
      </c>
      <c r="N410" s="14">
        <v>5.4184302398290203E-2</v>
      </c>
      <c r="O410" s="14"/>
      <c r="P410" s="14">
        <v>0.14947328629091</v>
      </c>
      <c r="Q410" s="14">
        <v>0.116215862225095</v>
      </c>
      <c r="R410" s="14">
        <v>0.110719506829519</v>
      </c>
      <c r="S410" s="14">
        <v>0.12633471322470699</v>
      </c>
      <c r="T410" s="14">
        <v>0.12748718517784699</v>
      </c>
      <c r="U410" s="14"/>
      <c r="V410" s="14">
        <v>0.148518746112866</v>
      </c>
      <c r="W410" s="14">
        <v>0.11875867218232999</v>
      </c>
      <c r="X410" s="14">
        <v>5.3860243390001103E-2</v>
      </c>
      <c r="Y410" s="14"/>
      <c r="Z410" s="14">
        <v>0.13469917190629599</v>
      </c>
      <c r="AA410" s="14">
        <v>0.11578675649469</v>
      </c>
      <c r="AB410" s="14"/>
      <c r="AC410" s="14">
        <v>5.4973151258960497E-2</v>
      </c>
      <c r="AD410" s="14">
        <v>0.108850110390741</v>
      </c>
      <c r="AE410" s="14">
        <v>0.126276124621852</v>
      </c>
      <c r="AF410" s="14">
        <v>0.15843603591924901</v>
      </c>
      <c r="AG410" s="14"/>
      <c r="AH410" s="14">
        <v>5.51243597668001E-2</v>
      </c>
      <c r="AI410" s="14">
        <v>0.105290347363973</v>
      </c>
      <c r="AJ410" s="14">
        <v>0.16227455708417399</v>
      </c>
      <c r="AK410" s="14">
        <v>0.17042440972559</v>
      </c>
      <c r="AL410" s="14"/>
      <c r="AM410" s="14">
        <v>7.6955982495356401E-2</v>
      </c>
      <c r="AN410" s="14">
        <v>0.118482145686668</v>
      </c>
      <c r="AO410" s="14">
        <v>0.13790796804404101</v>
      </c>
      <c r="AP410" s="14">
        <v>0.16621764717666901</v>
      </c>
      <c r="AQ410" s="14"/>
      <c r="AR410" s="14">
        <v>0.118547528176964</v>
      </c>
      <c r="AS410" s="14">
        <v>0.180333854294909</v>
      </c>
      <c r="AT410" s="14">
        <v>0.19803100385078401</v>
      </c>
      <c r="AU410" s="14">
        <v>6.9267207837472394E-2</v>
      </c>
      <c r="AV410" s="14"/>
      <c r="AW410" s="14">
        <v>9.5566461819039494E-2</v>
      </c>
      <c r="AX410" s="14">
        <v>0.132617489907674</v>
      </c>
      <c r="AY410" s="14">
        <v>0.13490412781476399</v>
      </c>
      <c r="AZ410" s="14">
        <v>0.11300864730628001</v>
      </c>
      <c r="BA410" s="14"/>
      <c r="BB410" s="14">
        <v>0.122588667305599</v>
      </c>
      <c r="BC410" s="14">
        <v>0.12609458617629599</v>
      </c>
      <c r="BD410" s="14">
        <v>6.5117456571822205E-2</v>
      </c>
      <c r="BE410" s="14"/>
      <c r="BF410" s="14">
        <v>0.141039837922145</v>
      </c>
      <c r="BG410" s="14">
        <v>9.3215541137643396E-2</v>
      </c>
      <c r="BH410" s="14">
        <v>0.14588558580973801</v>
      </c>
      <c r="BI410" s="14"/>
      <c r="BJ410" s="14">
        <v>0.13403517148970101</v>
      </c>
      <c r="BK410" s="14">
        <v>0.15010041805103999</v>
      </c>
      <c r="BL410" s="14">
        <v>7.8591516984743801E-2</v>
      </c>
      <c r="BM410" s="14"/>
      <c r="BN410" s="14">
        <v>9.1306432163541104E-2</v>
      </c>
      <c r="BO410" s="14">
        <v>0.11740546473612699</v>
      </c>
      <c r="BP410" s="14">
        <v>0.175444161158022</v>
      </c>
      <c r="BQ410" s="14">
        <v>0.17176503335093399</v>
      </c>
      <c r="BR410" s="14">
        <v>0.14191363461015699</v>
      </c>
      <c r="BS410" s="14">
        <v>0.136857615881118</v>
      </c>
      <c r="BT410" s="14">
        <v>0.143782102510504</v>
      </c>
      <c r="BU410" s="14">
        <v>0.162558082663741</v>
      </c>
      <c r="BV410" s="14"/>
      <c r="BW410" s="14">
        <v>0.13405168626814901</v>
      </c>
      <c r="BX410" s="14">
        <v>0.116859652641366</v>
      </c>
      <c r="BY410" s="14"/>
      <c r="BZ410" s="14">
        <v>0.118356712651533</v>
      </c>
      <c r="CA410" s="14">
        <v>0.148757628351708</v>
      </c>
      <c r="CB410" s="14"/>
      <c r="CC410" s="14">
        <v>0.14572046454753501</v>
      </c>
      <c r="CD410" s="14">
        <v>0.113513551280326</v>
      </c>
    </row>
    <row r="411" spans="2:82" x14ac:dyDescent="0.25">
      <c r="B411" t="s">
        <v>327</v>
      </c>
      <c r="C411" s="14">
        <v>0.118322628772543</v>
      </c>
      <c r="D411" s="14">
        <v>0.13218472526914801</v>
      </c>
      <c r="E411" s="14">
        <v>0.104578743371852</v>
      </c>
      <c r="F411" s="14"/>
      <c r="G411" s="14">
        <v>0.14581201245502101</v>
      </c>
      <c r="H411" s="14">
        <v>0.10330146612978799</v>
      </c>
      <c r="I411" s="14">
        <v>9.3355016140496294E-2</v>
      </c>
      <c r="J411" s="14"/>
      <c r="K411" s="14">
        <v>0.13352852797183901</v>
      </c>
      <c r="L411" s="14">
        <v>0.13146397971394599</v>
      </c>
      <c r="M411" s="14">
        <v>0.10649721242723401</v>
      </c>
      <c r="N411" s="14">
        <v>8.2647270058518504E-2</v>
      </c>
      <c r="O411" s="14"/>
      <c r="P411" s="14">
        <v>0.124826873216804</v>
      </c>
      <c r="Q411" s="14">
        <v>0.12703184598957601</v>
      </c>
      <c r="R411" s="14">
        <v>0.11977737669502</v>
      </c>
      <c r="S411" s="14">
        <v>0.10081395656587699</v>
      </c>
      <c r="T411" s="14">
        <v>0.13373111613713001</v>
      </c>
      <c r="U411" s="14"/>
      <c r="V411" s="14">
        <v>0.14504718562001001</v>
      </c>
      <c r="W411" s="14">
        <v>8.2442390503915497E-2</v>
      </c>
      <c r="X411" s="14">
        <v>7.1441535669763301E-2</v>
      </c>
      <c r="Y411" s="14"/>
      <c r="Z411" s="14">
        <v>0.14163312611395801</v>
      </c>
      <c r="AA411" s="14">
        <v>9.8097292974868203E-2</v>
      </c>
      <c r="AB411" s="14"/>
      <c r="AC411" s="14">
        <v>7.7886309335022802E-2</v>
      </c>
      <c r="AD411" s="14">
        <v>0.111597746193559</v>
      </c>
      <c r="AE411" s="14">
        <v>0.114955231445103</v>
      </c>
      <c r="AF411" s="14">
        <v>0.133414317441826</v>
      </c>
      <c r="AG411" s="14"/>
      <c r="AH411" s="14">
        <v>8.5109938525180603E-2</v>
      </c>
      <c r="AI411" s="14">
        <v>0.108193989384043</v>
      </c>
      <c r="AJ411" s="14">
        <v>0.12612798789652099</v>
      </c>
      <c r="AK411" s="14">
        <v>0.15984007267577299</v>
      </c>
      <c r="AL411" s="14"/>
      <c r="AM411" s="14">
        <v>9.8261394258850804E-2</v>
      </c>
      <c r="AN411" s="14">
        <v>0.12962743114578601</v>
      </c>
      <c r="AO411" s="14">
        <v>0.121253787542223</v>
      </c>
      <c r="AP411" s="14">
        <v>0.14078308888892499</v>
      </c>
      <c r="AQ411" s="14"/>
      <c r="AR411" s="14">
        <v>0.10819888628614199</v>
      </c>
      <c r="AS411" s="14">
        <v>0.134404935078791</v>
      </c>
      <c r="AT411" s="14">
        <v>0.159058896642291</v>
      </c>
      <c r="AU411" s="14">
        <v>0.14466260226184599</v>
      </c>
      <c r="AV411" s="14"/>
      <c r="AW411" s="14">
        <v>0.14543701304589099</v>
      </c>
      <c r="AX411" s="14">
        <v>0.113055839671164</v>
      </c>
      <c r="AY411" s="14">
        <v>0.110425137804729</v>
      </c>
      <c r="AZ411" s="14">
        <v>0.10192348326346599</v>
      </c>
      <c r="BA411" s="14"/>
      <c r="BB411" s="14">
        <v>0.128333895877142</v>
      </c>
      <c r="BC411" s="14">
        <v>0.11244975518323699</v>
      </c>
      <c r="BD411" s="14">
        <v>0.138223319207712</v>
      </c>
      <c r="BE411" s="14"/>
      <c r="BF411" s="14">
        <v>0.123136205177808</v>
      </c>
      <c r="BG411" s="14">
        <v>9.4424697290198298E-2</v>
      </c>
      <c r="BH411" s="14">
        <v>0.14529724558546001</v>
      </c>
      <c r="BI411" s="14"/>
      <c r="BJ411" s="14">
        <v>0.120902354044216</v>
      </c>
      <c r="BK411" s="14">
        <v>0.11757148702025599</v>
      </c>
      <c r="BL411" s="14">
        <v>0.12851287948103099</v>
      </c>
      <c r="BM411" s="14"/>
      <c r="BN411" s="14">
        <v>0.101497695306025</v>
      </c>
      <c r="BO411" s="14">
        <v>0.14335619984336601</v>
      </c>
      <c r="BP411" s="14">
        <v>0.16009092811918399</v>
      </c>
      <c r="BQ411" s="14">
        <v>0.110829681842047</v>
      </c>
      <c r="BR411" s="14">
        <v>0.144099859887759</v>
      </c>
      <c r="BS411" s="14">
        <v>0.10868646233455</v>
      </c>
      <c r="BT411" s="14">
        <v>0.13536973760790499</v>
      </c>
      <c r="BU411" s="14">
        <v>7.2410320102885201E-2</v>
      </c>
      <c r="BV411" s="14"/>
      <c r="BW411" s="14">
        <v>0.127867571718323</v>
      </c>
      <c r="BX411" s="14">
        <v>0.11055563637233801</v>
      </c>
      <c r="BY411" s="14"/>
      <c r="BZ411" s="14">
        <v>0.128354344029424</v>
      </c>
      <c r="CA411" s="14">
        <v>0.11832299319198999</v>
      </c>
      <c r="CB411" s="14"/>
      <c r="CC411" s="14">
        <v>0.15334596724824701</v>
      </c>
      <c r="CD411" s="14">
        <v>9.3327173293456994E-2</v>
      </c>
    </row>
    <row r="412" spans="2:82" x14ac:dyDescent="0.25">
      <c r="B412" t="s">
        <v>131</v>
      </c>
      <c r="C412" s="14">
        <v>0.10512858479977299</v>
      </c>
      <c r="D412" s="14">
        <v>9.4279423260758596E-2</v>
      </c>
      <c r="E412" s="14">
        <v>0.11574574674503101</v>
      </c>
      <c r="F412" s="14"/>
      <c r="G412" s="14">
        <v>9.0883907967397301E-2</v>
      </c>
      <c r="H412" s="14">
        <v>0.107004299998195</v>
      </c>
      <c r="I412" s="14">
        <v>0.12989743047176699</v>
      </c>
      <c r="J412" s="14"/>
      <c r="K412" s="14">
        <v>9.3075368152929203E-2</v>
      </c>
      <c r="L412" s="14">
        <v>8.6096731626756906E-2</v>
      </c>
      <c r="M412" s="14">
        <v>0.103628829977296</v>
      </c>
      <c r="N412" s="14">
        <v>0.14610655747246101</v>
      </c>
      <c r="O412" s="14"/>
      <c r="P412" s="14">
        <v>9.9737726516089101E-2</v>
      </c>
      <c r="Q412" s="14">
        <v>0.103345435635274</v>
      </c>
      <c r="R412" s="14">
        <v>0.115532694215397</v>
      </c>
      <c r="S412" s="14">
        <v>9.4532278382087997E-2</v>
      </c>
      <c r="T412" s="14">
        <v>0.11591661049042901</v>
      </c>
      <c r="U412" s="14"/>
      <c r="V412" s="14">
        <v>8.5507727373748996E-2</v>
      </c>
      <c r="W412" s="14">
        <v>9.9645479401152301E-2</v>
      </c>
      <c r="X412" s="14">
        <v>0.17423879271971399</v>
      </c>
      <c r="Y412" s="14"/>
      <c r="Z412" s="14">
        <v>8.5355783997437096E-2</v>
      </c>
      <c r="AA412" s="14">
        <v>0.12228444080878501</v>
      </c>
      <c r="AB412" s="14"/>
      <c r="AC412" s="14">
        <v>0.16573961433786299</v>
      </c>
      <c r="AD412" s="14">
        <v>0.10759176587672201</v>
      </c>
      <c r="AE412" s="14">
        <v>9.6857707784323302E-2</v>
      </c>
      <c r="AF412" s="14">
        <v>8.3174382196283994E-2</v>
      </c>
      <c r="AG412" s="14"/>
      <c r="AH412" s="14">
        <v>0.173195745819618</v>
      </c>
      <c r="AI412" s="14">
        <v>0.117036299877949</v>
      </c>
      <c r="AJ412" s="14">
        <v>6.4252400917118896E-2</v>
      </c>
      <c r="AK412" s="14">
        <v>9.4644933670788203E-2</v>
      </c>
      <c r="AL412" s="14"/>
      <c r="AM412" s="14">
        <v>9.2639936206633397E-2</v>
      </c>
      <c r="AN412" s="14">
        <v>9.9436991362628402E-2</v>
      </c>
      <c r="AO412" s="14">
        <v>6.7262208876390797E-2</v>
      </c>
      <c r="AP412" s="14">
        <v>8.4430366943083701E-2</v>
      </c>
      <c r="AQ412" s="14"/>
      <c r="AR412" s="14">
        <v>0.108656014638225</v>
      </c>
      <c r="AS412" s="14">
        <v>7.6476282951742705E-2</v>
      </c>
      <c r="AT412" s="14">
        <v>6.1009736555870102E-2</v>
      </c>
      <c r="AU412" s="14">
        <v>7.0263370493037797E-2</v>
      </c>
      <c r="AV412" s="14"/>
      <c r="AW412" s="14">
        <v>0.119004910623757</v>
      </c>
      <c r="AX412" s="14">
        <v>0.10869771387237701</v>
      </c>
      <c r="AY412" s="14">
        <v>9.6470298989495995E-2</v>
      </c>
      <c r="AZ412" s="14">
        <v>8.1517179091287098E-2</v>
      </c>
      <c r="BA412" s="14"/>
      <c r="BB412" s="14">
        <v>7.8911374037773305E-2</v>
      </c>
      <c r="BC412" s="14">
        <v>6.8565868699379098E-2</v>
      </c>
      <c r="BD412" s="14">
        <v>7.4145798276893105E-2</v>
      </c>
      <c r="BE412" s="14"/>
      <c r="BF412" s="14">
        <v>8.4325482547851494E-2</v>
      </c>
      <c r="BG412" s="14">
        <v>0.141826225942914</v>
      </c>
      <c r="BH412" s="14">
        <v>8.4569908419005899E-2</v>
      </c>
      <c r="BI412" s="14"/>
      <c r="BJ412" s="14">
        <v>0.10127401115458599</v>
      </c>
      <c r="BK412" s="14">
        <v>9.9034613712717004E-2</v>
      </c>
      <c r="BL412" s="14">
        <v>5.4378604819607698E-2</v>
      </c>
      <c r="BM412" s="14"/>
      <c r="BN412" s="14">
        <v>0.12695316468732601</v>
      </c>
      <c r="BO412" s="14">
        <v>0.10517306071192301</v>
      </c>
      <c r="BP412" s="14">
        <v>6.3416178442304794E-2</v>
      </c>
      <c r="BQ412" s="14">
        <v>4.8636203607443598E-2</v>
      </c>
      <c r="BR412" s="14">
        <v>0.115208840738542</v>
      </c>
      <c r="BS412" s="14">
        <v>9.0241111636616203E-2</v>
      </c>
      <c r="BT412" s="14">
        <v>0.10848240772312299</v>
      </c>
      <c r="BU412" s="14">
        <v>9.7767665142479906E-2</v>
      </c>
      <c r="BV412" s="14"/>
      <c r="BW412" s="14">
        <v>0.101867368596743</v>
      </c>
      <c r="BX412" s="14">
        <v>0.10778232946941101</v>
      </c>
      <c r="BY412" s="14"/>
      <c r="BZ412" s="14">
        <v>9.8762044737699894E-2</v>
      </c>
      <c r="CA412" s="14">
        <v>6.6970014457090998E-2</v>
      </c>
      <c r="CB412" s="14"/>
      <c r="CC412" s="14">
        <v>8.2473799304131901E-2</v>
      </c>
      <c r="CD412" s="14">
        <v>9.0555439810792906E-2</v>
      </c>
    </row>
    <row r="413" spans="2:82" x14ac:dyDescent="0.25">
      <c r="B413" t="s">
        <v>328</v>
      </c>
      <c r="C413" s="14">
        <v>4.8462203804020498E-2</v>
      </c>
      <c r="D413" s="14">
        <v>4.5018129098982299E-2</v>
      </c>
      <c r="E413" s="14">
        <v>5.1954694931426397E-2</v>
      </c>
      <c r="F413" s="14"/>
      <c r="G413" s="14">
        <v>7.1814563004401394E-2</v>
      </c>
      <c r="H413" s="14">
        <v>3.6950960683131799E-2</v>
      </c>
      <c r="I413" s="14">
        <v>2.4750368854837099E-2</v>
      </c>
      <c r="J413" s="14"/>
      <c r="K413" s="14">
        <v>4.3545081917744699E-2</v>
      </c>
      <c r="L413" s="14">
        <v>6.2102658167636798E-2</v>
      </c>
      <c r="M413" s="14">
        <v>3.8777268148470399E-2</v>
      </c>
      <c r="N413" s="14">
        <v>4.5137814017537602E-2</v>
      </c>
      <c r="O413" s="14"/>
      <c r="P413" s="14">
        <v>4.9590558161974302E-2</v>
      </c>
      <c r="Q413" s="14">
        <v>4.6865399924672403E-2</v>
      </c>
      <c r="R413" s="14">
        <v>5.6367995248254602E-2</v>
      </c>
      <c r="S413" s="14">
        <v>3.4778414343934798E-2</v>
      </c>
      <c r="T413" s="14">
        <v>6.2524565747360997E-2</v>
      </c>
      <c r="U413" s="14"/>
      <c r="V413" s="14">
        <v>5.5981758806866601E-2</v>
      </c>
      <c r="W413" s="14">
        <v>4.3741995567192E-2</v>
      </c>
      <c r="X413" s="14">
        <v>2.94117937082101E-2</v>
      </c>
      <c r="Y413" s="14"/>
      <c r="Z413" s="14">
        <v>5.6784624435572903E-2</v>
      </c>
      <c r="AA413" s="14">
        <v>4.1241261691233197E-2</v>
      </c>
      <c r="AB413" s="14"/>
      <c r="AC413" s="14">
        <v>8.8588793323507706E-2</v>
      </c>
      <c r="AD413" s="14">
        <v>5.0914040954623603E-2</v>
      </c>
      <c r="AE413" s="14">
        <v>4.1075419614469699E-2</v>
      </c>
      <c r="AF413" s="14">
        <v>5.05169109861364E-2</v>
      </c>
      <c r="AG413" s="14"/>
      <c r="AH413" s="14">
        <v>4.9024669687158302E-2</v>
      </c>
      <c r="AI413" s="14">
        <v>5.1117140811758902E-2</v>
      </c>
      <c r="AJ413" s="14">
        <v>4.1337570274903E-2</v>
      </c>
      <c r="AK413" s="14">
        <v>5.5671063008686003E-2</v>
      </c>
      <c r="AL413" s="14"/>
      <c r="AM413" s="14">
        <v>6.8578730710732505E-2</v>
      </c>
      <c r="AN413" s="14">
        <v>6.4830937452673904E-2</v>
      </c>
      <c r="AO413" s="14">
        <v>4.7587671056232503E-2</v>
      </c>
      <c r="AP413" s="14">
        <v>4.5585728871407098E-2</v>
      </c>
      <c r="AQ413" s="14"/>
      <c r="AR413" s="14">
        <v>4.5220181703236099E-2</v>
      </c>
      <c r="AS413" s="14">
        <v>5.3363459891636197E-2</v>
      </c>
      <c r="AT413" s="14">
        <v>7.9622918721517597E-2</v>
      </c>
      <c r="AU413" s="14">
        <v>6.9803531561613202E-2</v>
      </c>
      <c r="AV413" s="14"/>
      <c r="AW413" s="14">
        <v>8.3387910486424993E-2</v>
      </c>
      <c r="AX413" s="14">
        <v>5.1413661652678397E-2</v>
      </c>
      <c r="AY413" s="14">
        <v>3.0229320122028499E-2</v>
      </c>
      <c r="AZ413" s="14">
        <v>9.3157446698461793E-3</v>
      </c>
      <c r="BA413" s="14"/>
      <c r="BB413" s="14">
        <v>3.5153136091412601E-2</v>
      </c>
      <c r="BC413" s="14">
        <v>4.3030450798506398E-2</v>
      </c>
      <c r="BD413" s="14">
        <v>9.24699364057988E-2</v>
      </c>
      <c r="BE413" s="14"/>
      <c r="BF413" s="14">
        <v>4.99841532724557E-2</v>
      </c>
      <c r="BG413" s="14">
        <v>4.1359464505514497E-2</v>
      </c>
      <c r="BH413" s="14">
        <v>6.6484366689317398E-2</v>
      </c>
      <c r="BI413" s="14"/>
      <c r="BJ413" s="14">
        <v>4.28881043697215E-2</v>
      </c>
      <c r="BK413" s="14">
        <v>5.3127864753902E-2</v>
      </c>
      <c r="BL413" s="14">
        <v>8.4223484892445202E-2</v>
      </c>
      <c r="BM413" s="14"/>
      <c r="BN413" s="14">
        <v>5.9833296440525201E-2</v>
      </c>
      <c r="BO413" s="14">
        <v>3.9143478760877697E-2</v>
      </c>
      <c r="BP413" s="14">
        <v>4.7976575659193797E-2</v>
      </c>
      <c r="BQ413" s="14">
        <v>6.1573622925519898E-2</v>
      </c>
      <c r="BR413" s="14">
        <v>6.3608259266919598E-2</v>
      </c>
      <c r="BS413" s="14">
        <v>3.8636154864816197E-2</v>
      </c>
      <c r="BT413" s="14">
        <v>5.4060168720078697E-2</v>
      </c>
      <c r="BU413" s="14">
        <v>5.9814172579165402E-2</v>
      </c>
      <c r="BV413" s="14"/>
      <c r="BW413" s="14">
        <v>6.0043251768183398E-2</v>
      </c>
      <c r="BX413" s="14">
        <v>3.90383746585748E-2</v>
      </c>
      <c r="BY413" s="14"/>
      <c r="BZ413" s="14">
        <v>4.7029487250090603E-2</v>
      </c>
      <c r="CA413" s="14">
        <v>5.4229151492185101E-2</v>
      </c>
      <c r="CB413" s="14"/>
      <c r="CC413" s="14">
        <v>5.6472747593696901E-2</v>
      </c>
      <c r="CD413" s="14">
        <v>4.2692819610869397E-2</v>
      </c>
    </row>
    <row r="414" spans="2:82" x14ac:dyDescent="0.25">
      <c r="B414" t="s">
        <v>151</v>
      </c>
      <c r="C414" s="14">
        <v>9.0151958593171801E-3</v>
      </c>
      <c r="D414" s="14">
        <v>5.0808659760014398E-3</v>
      </c>
      <c r="E414" s="14">
        <v>1.29585323858195E-2</v>
      </c>
      <c r="F414" s="14"/>
      <c r="G414" s="14">
        <v>7.3804155613808797E-3</v>
      </c>
      <c r="H414" s="14">
        <v>8.9974461871078493E-3</v>
      </c>
      <c r="I414" s="14">
        <v>1.2324387124533801E-2</v>
      </c>
      <c r="J414" s="14"/>
      <c r="K414" s="14">
        <v>1.16530316413805E-2</v>
      </c>
      <c r="L414" s="14">
        <v>7.1381388786666304E-3</v>
      </c>
      <c r="M414" s="14">
        <v>6.4996214934340104E-3</v>
      </c>
      <c r="N414" s="14">
        <v>4.6294121149462897E-3</v>
      </c>
      <c r="O414" s="14"/>
      <c r="P414" s="14">
        <v>1.08737893465641E-2</v>
      </c>
      <c r="Q414" s="14">
        <v>3.1153727173036999E-3</v>
      </c>
      <c r="R414" s="14">
        <v>4.2744150449213897E-3</v>
      </c>
      <c r="S414" s="14">
        <v>1.322357832158E-2</v>
      </c>
      <c r="T414" s="14">
        <v>1.20069606190555E-2</v>
      </c>
      <c r="U414" s="14"/>
      <c r="V414" s="14">
        <v>6.5928850338491402E-3</v>
      </c>
      <c r="W414" s="14">
        <v>7.4478152473770303E-3</v>
      </c>
      <c r="X414" s="14">
        <v>1.85178698416587E-2</v>
      </c>
      <c r="Y414" s="14"/>
      <c r="Z414" s="14">
        <v>5.3170654401503998E-3</v>
      </c>
      <c r="AA414" s="14">
        <v>1.2223875985517401E-2</v>
      </c>
      <c r="AB414" s="14"/>
      <c r="AC414" s="14">
        <v>0</v>
      </c>
      <c r="AD414" s="14">
        <v>8.4710254530045506E-3</v>
      </c>
      <c r="AE414" s="14">
        <v>5.5271508847502E-3</v>
      </c>
      <c r="AF414" s="14">
        <v>1.3334825201534501E-2</v>
      </c>
      <c r="AG414" s="14"/>
      <c r="AH414" s="14">
        <v>6.2229094871098997E-3</v>
      </c>
      <c r="AI414" s="14">
        <v>1.29872729390968E-2</v>
      </c>
      <c r="AJ414" s="14">
        <v>3.7608706138601202E-3</v>
      </c>
      <c r="AK414" s="14">
        <v>7.2049173928277104E-3</v>
      </c>
      <c r="AL414" s="14"/>
      <c r="AM414" s="14">
        <v>1.48407186902562E-2</v>
      </c>
      <c r="AN414" s="14">
        <v>9.0508243267035902E-3</v>
      </c>
      <c r="AO414" s="14">
        <v>1.2727848177250801E-2</v>
      </c>
      <c r="AP414" s="14">
        <v>3.8769397993295299E-3</v>
      </c>
      <c r="AQ414" s="14"/>
      <c r="AR414" s="14">
        <v>8.8432931971459995E-3</v>
      </c>
      <c r="AS414" s="14">
        <v>4.9570150288231196E-3</v>
      </c>
      <c r="AT414" s="14">
        <v>6.1759797219195301E-3</v>
      </c>
      <c r="AU414" s="14">
        <v>1.7158249873756099E-2</v>
      </c>
      <c r="AV414" s="14"/>
      <c r="AW414" s="14">
        <v>7.1587644514383396E-3</v>
      </c>
      <c r="AX414" s="14">
        <v>1.03088727884991E-2</v>
      </c>
      <c r="AY414" s="14">
        <v>1.01069148261138E-2</v>
      </c>
      <c r="AZ414" s="14">
        <v>0</v>
      </c>
      <c r="BA414" s="14"/>
      <c r="BB414" s="14">
        <v>1.47223934811915E-2</v>
      </c>
      <c r="BC414" s="14">
        <v>5.2503073985851103E-3</v>
      </c>
      <c r="BD414" s="14">
        <v>1.8750136647667299E-2</v>
      </c>
      <c r="BE414" s="14"/>
      <c r="BF414" s="14">
        <v>7.0654916210779002E-3</v>
      </c>
      <c r="BG414" s="14">
        <v>6.2416285576979702E-3</v>
      </c>
      <c r="BH414" s="14">
        <v>1.23756022872789E-2</v>
      </c>
      <c r="BI414" s="14"/>
      <c r="BJ414" s="14">
        <v>8.1255867471689992E-3</v>
      </c>
      <c r="BK414" s="14">
        <v>7.5437733731542004E-3</v>
      </c>
      <c r="BL414" s="14">
        <v>1.9592924661397101E-2</v>
      </c>
      <c r="BM414" s="14"/>
      <c r="BN414" s="14">
        <v>6.8850571144861801E-3</v>
      </c>
      <c r="BO414" s="14">
        <v>8.1203436750948207E-3</v>
      </c>
      <c r="BP414" s="14">
        <v>2.3621431674465902E-2</v>
      </c>
      <c r="BQ414" s="14">
        <v>0</v>
      </c>
      <c r="BR414" s="14">
        <v>8.5628455759228801E-3</v>
      </c>
      <c r="BS414" s="14">
        <v>8.1366929444866894E-3</v>
      </c>
      <c r="BT414" s="14">
        <v>0</v>
      </c>
      <c r="BU414" s="14">
        <v>6.1255950871394998E-3</v>
      </c>
      <c r="BV414" s="14"/>
      <c r="BW414" s="14">
        <v>1.1080554957319E-2</v>
      </c>
      <c r="BX414" s="14">
        <v>7.3345542348467402E-3</v>
      </c>
      <c r="BY414" s="14"/>
      <c r="BZ414" s="14">
        <v>1.06450138593984E-2</v>
      </c>
      <c r="CA414" s="14">
        <v>7.0541018066077503E-3</v>
      </c>
      <c r="CB414" s="14"/>
      <c r="CC414" s="14">
        <v>9.3653223495720108E-3</v>
      </c>
      <c r="CD414" s="14">
        <v>9.1151344630296203E-3</v>
      </c>
    </row>
    <row r="415" spans="2:82" x14ac:dyDescent="0.25">
      <c r="B415" t="s">
        <v>152</v>
      </c>
      <c r="C415" s="14">
        <v>0.23008510497222501</v>
      </c>
      <c r="D415" s="14">
        <v>0.228423928553281</v>
      </c>
      <c r="E415" s="14">
        <v>0.23197614929989199</v>
      </c>
      <c r="F415" s="14"/>
      <c r="G415" s="14">
        <v>0.145113840433856</v>
      </c>
      <c r="H415" s="14">
        <v>0.25126055630798999</v>
      </c>
      <c r="I415" s="14">
        <v>0.35783622091043898</v>
      </c>
      <c r="J415" s="14"/>
      <c r="K415" s="14">
        <v>0.22372451328822199</v>
      </c>
      <c r="L415" s="14">
        <v>0.20512122313842299</v>
      </c>
      <c r="M415" s="14">
        <v>0.25228854605019502</v>
      </c>
      <c r="N415" s="14">
        <v>0.26480634282238302</v>
      </c>
      <c r="O415" s="14"/>
      <c r="P415" s="14">
        <v>0.17540461875406799</v>
      </c>
      <c r="Q415" s="14">
        <v>0.23195562099358799</v>
      </c>
      <c r="R415" s="14">
        <v>0.25599605061776698</v>
      </c>
      <c r="S415" s="14">
        <v>0.240168912640885</v>
      </c>
      <c r="T415" s="14">
        <v>0.220635834801306</v>
      </c>
      <c r="U415" s="14"/>
      <c r="V415" s="14">
        <v>0.21561462659501601</v>
      </c>
      <c r="W415" s="14">
        <v>0.25705609607459001</v>
      </c>
      <c r="X415" s="14">
        <v>0.24724772616094201</v>
      </c>
      <c r="Y415" s="14"/>
      <c r="Z415" s="14">
        <v>0.18226130207869101</v>
      </c>
      <c r="AA415" s="14">
        <v>0.27157939222301702</v>
      </c>
      <c r="AB415" s="14"/>
      <c r="AC415" s="14">
        <v>0.24360690893953801</v>
      </c>
      <c r="AD415" s="14">
        <v>0.22942422619633099</v>
      </c>
      <c r="AE415" s="14">
        <v>0.22590988338139201</v>
      </c>
      <c r="AF415" s="14">
        <v>0.22138229065193801</v>
      </c>
      <c r="AG415" s="14"/>
      <c r="AH415" s="14">
        <v>0.27578405898230601</v>
      </c>
      <c r="AI415" s="14">
        <v>0.20740320582344299</v>
      </c>
      <c r="AJ415" s="14">
        <v>0.25487166369960601</v>
      </c>
      <c r="AK415" s="14">
        <v>0.219369977056069</v>
      </c>
      <c r="AL415" s="14"/>
      <c r="AM415" s="14">
        <v>0.27057923666161998</v>
      </c>
      <c r="AN415" s="14">
        <v>0.19516954257836799</v>
      </c>
      <c r="AO415" s="14">
        <v>0.22295241924246401</v>
      </c>
      <c r="AP415" s="14">
        <v>0.21617267209072999</v>
      </c>
      <c r="AQ415" s="14"/>
      <c r="AR415" s="14">
        <v>0.21287256367622001</v>
      </c>
      <c r="AS415" s="14">
        <v>0.20325469252130901</v>
      </c>
      <c r="AT415" s="14">
        <v>0.20764414552690699</v>
      </c>
      <c r="AU415" s="14">
        <v>0.30540431320446398</v>
      </c>
      <c r="AV415" s="14"/>
      <c r="AW415" s="14">
        <v>0.18871769481530501</v>
      </c>
      <c r="AX415" s="14">
        <v>0.19827254976838299</v>
      </c>
      <c r="AY415" s="14">
        <v>0.27365857490899598</v>
      </c>
      <c r="AZ415" s="14">
        <v>0.338190374727383</v>
      </c>
      <c r="BA415" s="14"/>
      <c r="BB415" s="14">
        <v>0.32584243573478999</v>
      </c>
      <c r="BC415" s="14">
        <v>0.34414125994186101</v>
      </c>
      <c r="BD415" s="14">
        <v>0.23093846292870601</v>
      </c>
      <c r="BE415" s="14"/>
      <c r="BF415" s="14">
        <v>0.26827428662499597</v>
      </c>
      <c r="BG415" s="14">
        <v>0.202569503593897</v>
      </c>
      <c r="BH415" s="14">
        <v>0.150687209496743</v>
      </c>
      <c r="BI415" s="14"/>
      <c r="BJ415" s="14">
        <v>0.20443182651331601</v>
      </c>
      <c r="BK415" s="14">
        <v>0.23004416490358001</v>
      </c>
      <c r="BL415" s="14">
        <v>0.27069898492327299</v>
      </c>
      <c r="BM415" s="14"/>
      <c r="BN415" s="14">
        <v>0.237179230031861</v>
      </c>
      <c r="BO415" s="14">
        <v>0.22985485597278801</v>
      </c>
      <c r="BP415" s="14">
        <v>0.20877068046214201</v>
      </c>
      <c r="BQ415" s="14">
        <v>0.161238019386301</v>
      </c>
      <c r="BR415" s="14">
        <v>0.16944501935064399</v>
      </c>
      <c r="BS415" s="14">
        <v>0.229049599521505</v>
      </c>
      <c r="BT415" s="14">
        <v>0.23503419677734899</v>
      </c>
      <c r="BU415" s="14">
        <v>0.294326737444016</v>
      </c>
      <c r="BV415" s="14"/>
      <c r="BW415" s="14">
        <v>0.19851142223828699</v>
      </c>
      <c r="BX415" s="14">
        <v>0.25577751143646499</v>
      </c>
      <c r="BY415" s="14"/>
      <c r="BZ415" s="14">
        <v>0.223679076284097</v>
      </c>
      <c r="CA415" s="14">
        <v>0.224377883448974</v>
      </c>
      <c r="CB415" s="14"/>
      <c r="CC415" s="14">
        <v>9.9319560878070104E-2</v>
      </c>
      <c r="CD415" s="14">
        <v>0.35812473435002401</v>
      </c>
    </row>
    <row r="416" spans="2:82" x14ac:dyDescent="0.25">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row>
    <row r="417" spans="2:82" x14ac:dyDescent="0.25">
      <c r="B417" s="6" t="s">
        <v>337</v>
      </c>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row>
    <row r="418" spans="2:82" x14ac:dyDescent="0.25">
      <c r="B418" s="24" t="s">
        <v>338</v>
      </c>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row>
    <row r="419" spans="2:82" x14ac:dyDescent="0.25">
      <c r="B419" t="s">
        <v>330</v>
      </c>
      <c r="C419" s="14">
        <v>0.52010167859160805</v>
      </c>
      <c r="D419" s="14">
        <v>0.49981479757113301</v>
      </c>
      <c r="E419" s="14">
        <v>0.54253761825011404</v>
      </c>
      <c r="F419" s="14"/>
      <c r="G419" s="14">
        <v>0.51531676920213099</v>
      </c>
      <c r="H419" s="14">
        <v>0.51808619326880001</v>
      </c>
      <c r="I419" s="14">
        <v>0.541012109372635</v>
      </c>
      <c r="J419" s="14"/>
      <c r="K419" s="14">
        <v>0.55627465530818498</v>
      </c>
      <c r="L419" s="14">
        <v>0.50553659616437796</v>
      </c>
      <c r="M419" s="14">
        <v>0.55536407920900999</v>
      </c>
      <c r="N419" s="14">
        <v>0.46075612288136802</v>
      </c>
      <c r="O419" s="14"/>
      <c r="P419" s="14">
        <v>0.53440990504821095</v>
      </c>
      <c r="Q419" s="14">
        <v>0.52642133491068599</v>
      </c>
      <c r="R419" s="14">
        <v>0.54118400583531201</v>
      </c>
      <c r="S419" s="14">
        <v>0.46007471829818303</v>
      </c>
      <c r="T419" s="14">
        <v>0.56908327619504895</v>
      </c>
      <c r="U419" s="14"/>
      <c r="V419" s="14">
        <v>0.50960609909517196</v>
      </c>
      <c r="W419" s="14">
        <v>0.54477724842229203</v>
      </c>
      <c r="X419" s="14">
        <v>0.52913728502467305</v>
      </c>
      <c r="Y419" s="14"/>
      <c r="Z419" s="14">
        <v>0.51546368442797497</v>
      </c>
      <c r="AA419" s="14">
        <v>0.52519012671659704</v>
      </c>
      <c r="AB419" s="14"/>
      <c r="AC419" s="14">
        <v>0.30320182407680202</v>
      </c>
      <c r="AD419" s="14">
        <v>0.520644569375462</v>
      </c>
      <c r="AE419" s="14">
        <v>0.49754888254146501</v>
      </c>
      <c r="AF419" s="14">
        <v>0.57477443293655806</v>
      </c>
      <c r="AG419" s="14"/>
      <c r="AH419" s="14">
        <v>0.56404315971896302</v>
      </c>
      <c r="AI419" s="14">
        <v>0.50999761415627398</v>
      </c>
      <c r="AJ419" s="14">
        <v>0.56707463475669395</v>
      </c>
      <c r="AK419" s="14">
        <v>0.46140792241365203</v>
      </c>
      <c r="AL419" s="14"/>
      <c r="AM419" s="14">
        <v>0.409081797255756</v>
      </c>
      <c r="AN419" s="14">
        <v>0.51976479688824795</v>
      </c>
      <c r="AO419" s="14">
        <v>0.45071506383224202</v>
      </c>
      <c r="AP419" s="14">
        <v>0.58387445574246899</v>
      </c>
      <c r="AQ419" s="14"/>
      <c r="AR419" s="14">
        <v>0.51086472964755303</v>
      </c>
      <c r="AS419" s="14">
        <v>0.60547185534818804</v>
      </c>
      <c r="AT419" s="14">
        <v>0.42191919101142999</v>
      </c>
      <c r="AU419" s="14">
        <v>0.40564389535469603</v>
      </c>
      <c r="AV419" s="14"/>
      <c r="AW419" s="14">
        <v>0.61432107297906002</v>
      </c>
      <c r="AX419" s="14">
        <v>0.48499778262441501</v>
      </c>
      <c r="AY419" s="14">
        <v>0.49412369942714002</v>
      </c>
      <c r="AZ419" s="14">
        <v>0.57930215945097596</v>
      </c>
      <c r="BA419" s="14"/>
      <c r="BB419" s="14">
        <v>0.44911474835281501</v>
      </c>
      <c r="BC419" s="14">
        <v>0.66078155305974495</v>
      </c>
      <c r="BD419" s="14">
        <v>0.639182288365435</v>
      </c>
      <c r="BE419" s="14"/>
      <c r="BF419" s="14">
        <v>0.52362856450262596</v>
      </c>
      <c r="BG419" s="14">
        <v>0.54570014857467597</v>
      </c>
      <c r="BH419" s="14">
        <v>0.503259864082651</v>
      </c>
      <c r="BI419" s="14"/>
      <c r="BJ419" s="14">
        <v>0.46906512884018797</v>
      </c>
      <c r="BK419" s="14">
        <v>0.59345109225847503</v>
      </c>
      <c r="BL419" s="14">
        <v>0.50930457162369303</v>
      </c>
      <c r="BM419" s="14"/>
      <c r="BN419" s="14">
        <v>0.45449216247186902</v>
      </c>
      <c r="BO419" s="14">
        <v>0.46971778038506801</v>
      </c>
      <c r="BP419" s="14">
        <v>0.35764841214673598</v>
      </c>
      <c r="BQ419" s="14">
        <v>0.64259472386155103</v>
      </c>
      <c r="BR419" s="14">
        <v>0.45140070851354303</v>
      </c>
      <c r="BS419" s="14">
        <v>0.60461293236953395</v>
      </c>
      <c r="BT419" s="14">
        <v>0.61328907976889502</v>
      </c>
      <c r="BU419" s="14">
        <v>0.46269140245479401</v>
      </c>
      <c r="BV419" s="14"/>
      <c r="BW419" s="14">
        <v>0.54537302200899895</v>
      </c>
      <c r="BX419" s="14">
        <v>0.49840512414698701</v>
      </c>
      <c r="BY419" s="14"/>
      <c r="BZ419" s="14">
        <v>0.53261701975984599</v>
      </c>
      <c r="CA419" s="14">
        <v>0.48542557748610199</v>
      </c>
      <c r="CB419" s="14"/>
      <c r="CC419" s="14">
        <v>0.55018227796897201</v>
      </c>
      <c r="CD419" s="14">
        <v>0.44950127463732997</v>
      </c>
    </row>
    <row r="420" spans="2:82" x14ac:dyDescent="0.25">
      <c r="B420" t="s">
        <v>331</v>
      </c>
      <c r="C420" s="14">
        <v>0.43052182477154799</v>
      </c>
      <c r="D420" s="14">
        <v>0.44363152339011203</v>
      </c>
      <c r="E420" s="14">
        <v>0.41481969916057598</v>
      </c>
      <c r="F420" s="14"/>
      <c r="G420" s="14">
        <v>0.45638623712846099</v>
      </c>
      <c r="H420" s="14">
        <v>0.40399777193018199</v>
      </c>
      <c r="I420" s="14">
        <v>0.41877990081532801</v>
      </c>
      <c r="J420" s="14"/>
      <c r="K420" s="14">
        <v>0.53276371701297598</v>
      </c>
      <c r="L420" s="14">
        <v>0.36602308005955803</v>
      </c>
      <c r="M420" s="14">
        <v>0.31977135012645302</v>
      </c>
      <c r="N420" s="14">
        <v>0.41819786059115299</v>
      </c>
      <c r="O420" s="14"/>
      <c r="P420" s="14">
        <v>0.46571809267023601</v>
      </c>
      <c r="Q420" s="14">
        <v>0.49536949427779797</v>
      </c>
      <c r="R420" s="14">
        <v>0.38502310094915398</v>
      </c>
      <c r="S420" s="14">
        <v>0.42228239444846</v>
      </c>
      <c r="T420" s="14">
        <v>0.39215011126599902</v>
      </c>
      <c r="U420" s="14"/>
      <c r="V420" s="14">
        <v>0.454790733438594</v>
      </c>
      <c r="W420" s="14">
        <v>0.44497628891274399</v>
      </c>
      <c r="X420" s="14">
        <v>0.32915345606726198</v>
      </c>
      <c r="Y420" s="14"/>
      <c r="Z420" s="14">
        <v>0.44670524711909299</v>
      </c>
      <c r="AA420" s="14">
        <v>0.41276662668484498</v>
      </c>
      <c r="AB420" s="14"/>
      <c r="AC420" s="14">
        <v>0.25380196920249098</v>
      </c>
      <c r="AD420" s="14">
        <v>0.38356877016470597</v>
      </c>
      <c r="AE420" s="14">
        <v>0.46219494326198901</v>
      </c>
      <c r="AF420" s="14">
        <v>0.47313382981802599</v>
      </c>
      <c r="AG420" s="14"/>
      <c r="AH420" s="14">
        <v>0.31390630465476199</v>
      </c>
      <c r="AI420" s="14">
        <v>0.39050570100454701</v>
      </c>
      <c r="AJ420" s="14">
        <v>0.46192964409573301</v>
      </c>
      <c r="AK420" s="14">
        <v>0.56561119014550898</v>
      </c>
      <c r="AL420" s="14"/>
      <c r="AM420" s="14">
        <v>0.46892039866606</v>
      </c>
      <c r="AN420" s="14">
        <v>0.39979417965779102</v>
      </c>
      <c r="AO420" s="14">
        <v>0.41533229665785998</v>
      </c>
      <c r="AP420" s="14">
        <v>0.47298517982127902</v>
      </c>
      <c r="AQ420" s="14"/>
      <c r="AR420" s="14">
        <v>0.40846621626387802</v>
      </c>
      <c r="AS420" s="14">
        <v>0.43809758059939002</v>
      </c>
      <c r="AT420" s="14">
        <v>0.53035841926614002</v>
      </c>
      <c r="AU420" s="14">
        <v>0.51320336265954702</v>
      </c>
      <c r="AV420" s="14"/>
      <c r="AW420" s="14">
        <v>0.42738713307196602</v>
      </c>
      <c r="AX420" s="14">
        <v>0.405302561399287</v>
      </c>
      <c r="AY420" s="14">
        <v>0.45123896375201</v>
      </c>
      <c r="AZ420" s="14">
        <v>0.492198171224217</v>
      </c>
      <c r="BA420" s="14"/>
      <c r="BB420" s="14">
        <v>0.438099765020803</v>
      </c>
      <c r="BC420" s="14">
        <v>0.26793077588070202</v>
      </c>
      <c r="BD420" s="14">
        <v>0.32190460981494101</v>
      </c>
      <c r="BE420" s="14"/>
      <c r="BF420" s="14">
        <v>0.45153476198836701</v>
      </c>
      <c r="BG420" s="14">
        <v>0.39312403835047699</v>
      </c>
      <c r="BH420" s="14">
        <v>0.46683269273238298</v>
      </c>
      <c r="BI420" s="14"/>
      <c r="BJ420" s="14">
        <v>0.419350794002745</v>
      </c>
      <c r="BK420" s="14">
        <v>0.43767278753427702</v>
      </c>
      <c r="BL420" s="14">
        <v>0.54888952292343896</v>
      </c>
      <c r="BM420" s="14"/>
      <c r="BN420" s="14">
        <v>0.54472708349675503</v>
      </c>
      <c r="BO420" s="14">
        <v>0.361702735557491</v>
      </c>
      <c r="BP420" s="14">
        <v>0.42836705912266698</v>
      </c>
      <c r="BQ420" s="14">
        <v>0.319039442289963</v>
      </c>
      <c r="BR420" s="14">
        <v>0.43511437725476998</v>
      </c>
      <c r="BS420" s="14">
        <v>0.44409407398406398</v>
      </c>
      <c r="BT420" s="14">
        <v>0.46386339961068201</v>
      </c>
      <c r="BU420" s="14">
        <v>0.43960815320600199</v>
      </c>
      <c r="BV420" s="14"/>
      <c r="BW420" s="14">
        <v>0.49057098602816801</v>
      </c>
      <c r="BX420" s="14">
        <v>0.37896699149499702</v>
      </c>
      <c r="BY420" s="14"/>
      <c r="BZ420" s="14">
        <v>0.44360485070123901</v>
      </c>
      <c r="CA420" s="14">
        <v>0.420166948078466</v>
      </c>
      <c r="CB420" s="14"/>
      <c r="CC420" s="14">
        <v>0.43412228956659998</v>
      </c>
      <c r="CD420" s="14">
        <v>0.43404818218914498</v>
      </c>
    </row>
    <row r="421" spans="2:82" x14ac:dyDescent="0.25">
      <c r="B421" t="s">
        <v>332</v>
      </c>
      <c r="C421" s="14">
        <v>0.42840859061040998</v>
      </c>
      <c r="D421" s="14">
        <v>0.40652665667057197</v>
      </c>
      <c r="E421" s="14">
        <v>0.45390314734033999</v>
      </c>
      <c r="F421" s="14"/>
      <c r="G421" s="14">
        <v>0.464044075985521</v>
      </c>
      <c r="H421" s="14">
        <v>0.40417435640395</v>
      </c>
      <c r="I421" s="14">
        <v>0.378908863575878</v>
      </c>
      <c r="J421" s="14"/>
      <c r="K421" s="14">
        <v>0.38603498334604203</v>
      </c>
      <c r="L421" s="14">
        <v>0.46800518408439601</v>
      </c>
      <c r="M421" s="14">
        <v>0.37461692047025602</v>
      </c>
      <c r="N421" s="14">
        <v>0.47987197818446398</v>
      </c>
      <c r="O421" s="14"/>
      <c r="P421" s="14">
        <v>0.374766787054363</v>
      </c>
      <c r="Q421" s="14">
        <v>0.495206000758878</v>
      </c>
      <c r="R421" s="14">
        <v>0.46830327826538598</v>
      </c>
      <c r="S421" s="14">
        <v>0.38509001515593999</v>
      </c>
      <c r="T421" s="14">
        <v>0.42830903922026298</v>
      </c>
      <c r="U421" s="14"/>
      <c r="V421" s="14">
        <v>0.42364739656294598</v>
      </c>
      <c r="W421" s="14">
        <v>0.45620525664904898</v>
      </c>
      <c r="X421" s="14">
        <v>0.413823512612991</v>
      </c>
      <c r="Y421" s="14"/>
      <c r="Z421" s="14">
        <v>0.41979809210842101</v>
      </c>
      <c r="AA421" s="14">
        <v>0.43785536294600802</v>
      </c>
      <c r="AB421" s="14"/>
      <c r="AC421" s="14">
        <v>0.30123185523968699</v>
      </c>
      <c r="AD421" s="14">
        <v>0.48566132892504499</v>
      </c>
      <c r="AE421" s="14">
        <v>0.444985615835779</v>
      </c>
      <c r="AF421" s="14">
        <v>0.38303698842100897</v>
      </c>
      <c r="AG421" s="14"/>
      <c r="AH421" s="14">
        <v>0.53179273922078696</v>
      </c>
      <c r="AI421" s="14">
        <v>0.46282912782457603</v>
      </c>
      <c r="AJ421" s="14">
        <v>0.36044557566979801</v>
      </c>
      <c r="AK421" s="14">
        <v>0.39474547278413602</v>
      </c>
      <c r="AL421" s="14"/>
      <c r="AM421" s="14">
        <v>0.42263088723314901</v>
      </c>
      <c r="AN421" s="14">
        <v>0.377616979776215</v>
      </c>
      <c r="AO421" s="14">
        <v>0.53637320587347204</v>
      </c>
      <c r="AP421" s="14">
        <v>0.417320887478141</v>
      </c>
      <c r="AQ421" s="14"/>
      <c r="AR421" s="14">
        <v>0.44947345493957702</v>
      </c>
      <c r="AS421" s="14">
        <v>0.43801707633157499</v>
      </c>
      <c r="AT421" s="14">
        <v>0.43447093436439799</v>
      </c>
      <c r="AU421" s="14">
        <v>0.40514022704794</v>
      </c>
      <c r="AV421" s="14"/>
      <c r="AW421" s="14">
        <v>0.47502948622369301</v>
      </c>
      <c r="AX421" s="14">
        <v>0.42574013755659901</v>
      </c>
      <c r="AY421" s="14">
        <v>0.422368050174728</v>
      </c>
      <c r="AZ421" s="14">
        <v>0.33354468873325899</v>
      </c>
      <c r="BA421" s="14"/>
      <c r="BB421" s="14">
        <v>0.31534839135653803</v>
      </c>
      <c r="BC421" s="14">
        <v>0.34155190270658198</v>
      </c>
      <c r="BD421" s="14">
        <v>0.63604442970965802</v>
      </c>
      <c r="BE421" s="14"/>
      <c r="BF421" s="14">
        <v>0.46320269438144102</v>
      </c>
      <c r="BG421" s="14">
        <v>0.357537565066811</v>
      </c>
      <c r="BH421" s="14">
        <v>0.42375819480132498</v>
      </c>
      <c r="BI421" s="14"/>
      <c r="BJ421" s="14">
        <v>0.43012342383645202</v>
      </c>
      <c r="BK421" s="14">
        <v>0.43176944422037</v>
      </c>
      <c r="BL421" s="14">
        <v>0.48758662036121098</v>
      </c>
      <c r="BM421" s="14"/>
      <c r="BN421" s="14">
        <v>0.455566336409442</v>
      </c>
      <c r="BO421" s="14">
        <v>0.43931925907714697</v>
      </c>
      <c r="BP421" s="14">
        <v>0.28427292829698397</v>
      </c>
      <c r="BQ421" s="14">
        <v>0.32170299083518999</v>
      </c>
      <c r="BR421" s="14">
        <v>0.32649393324681902</v>
      </c>
      <c r="BS421" s="14">
        <v>0.50726380258018899</v>
      </c>
      <c r="BT421" s="14">
        <v>0.38714715446808701</v>
      </c>
      <c r="BU421" s="14">
        <v>0.442644080090143</v>
      </c>
      <c r="BV421" s="14"/>
      <c r="BW421" s="14">
        <v>0.43766388647077298</v>
      </c>
      <c r="BX421" s="14">
        <v>0.42046251401215401</v>
      </c>
      <c r="BY421" s="14"/>
      <c r="BZ421" s="14">
        <v>0.44355839362300098</v>
      </c>
      <c r="CA421" s="14">
        <v>0.38470485478199401</v>
      </c>
      <c r="CB421" s="14"/>
      <c r="CC421" s="14">
        <v>0.44724921036066501</v>
      </c>
      <c r="CD421" s="14">
        <v>0.37164136213851001</v>
      </c>
    </row>
    <row r="422" spans="2:82" x14ac:dyDescent="0.25">
      <c r="B422" t="s">
        <v>333</v>
      </c>
      <c r="C422" s="14">
        <v>0.37200277212444899</v>
      </c>
      <c r="D422" s="14">
        <v>0.355607749394315</v>
      </c>
      <c r="E422" s="14">
        <v>0.391174364659573</v>
      </c>
      <c r="F422" s="14"/>
      <c r="G422" s="14">
        <v>0.31674827537912897</v>
      </c>
      <c r="H422" s="14">
        <v>0.41550299995188</v>
      </c>
      <c r="I422" s="14">
        <v>0.432719124690984</v>
      </c>
      <c r="J422" s="14"/>
      <c r="K422" s="14">
        <v>0.28573664975251201</v>
      </c>
      <c r="L422" s="14">
        <v>0.363391943064867</v>
      </c>
      <c r="M422" s="14">
        <v>0.46122153284067102</v>
      </c>
      <c r="N422" s="14">
        <v>0.47953377042038198</v>
      </c>
      <c r="O422" s="14"/>
      <c r="P422" s="14">
        <v>0.31726557723888099</v>
      </c>
      <c r="Q422" s="14">
        <v>0.368597646308717</v>
      </c>
      <c r="R422" s="14">
        <v>0.43258302909254998</v>
      </c>
      <c r="S422" s="14">
        <v>0.34848357142504499</v>
      </c>
      <c r="T422" s="14">
        <v>0.39327801422238601</v>
      </c>
      <c r="U422" s="14"/>
      <c r="V422" s="14">
        <v>0.34208694200110801</v>
      </c>
      <c r="W422" s="14">
        <v>0.387468993343558</v>
      </c>
      <c r="X422" s="14">
        <v>0.45950172845082499</v>
      </c>
      <c r="Y422" s="14"/>
      <c r="Z422" s="14">
        <v>0.38773983587941802</v>
      </c>
      <c r="AA422" s="14">
        <v>0.35473728412864602</v>
      </c>
      <c r="AB422" s="14"/>
      <c r="AC422" s="14">
        <v>0.39832472131486502</v>
      </c>
      <c r="AD422" s="14">
        <v>0.48743667429946003</v>
      </c>
      <c r="AE422" s="14">
        <v>0.36794855946479699</v>
      </c>
      <c r="AF422" s="14">
        <v>0.28754414210607299</v>
      </c>
      <c r="AG422" s="14"/>
      <c r="AH422" s="14">
        <v>0.436287534006013</v>
      </c>
      <c r="AI422" s="14">
        <v>0.45297552426648302</v>
      </c>
      <c r="AJ422" s="14">
        <v>0.297752834222337</v>
      </c>
      <c r="AK422" s="14">
        <v>0.22353090295255101</v>
      </c>
      <c r="AL422" s="14"/>
      <c r="AM422" s="14">
        <v>0.30270871474904998</v>
      </c>
      <c r="AN422" s="14">
        <v>0.34427782220577402</v>
      </c>
      <c r="AO422" s="14">
        <v>0.30752532948157202</v>
      </c>
      <c r="AP422" s="14">
        <v>0.38277276206495098</v>
      </c>
      <c r="AQ422" s="14"/>
      <c r="AR422" s="14">
        <v>0.484485041512074</v>
      </c>
      <c r="AS422" s="14">
        <v>0.25923847941599598</v>
      </c>
      <c r="AT422" s="14">
        <v>0.289952243107165</v>
      </c>
      <c r="AU422" s="14">
        <v>0.40443722534079701</v>
      </c>
      <c r="AV422" s="14"/>
      <c r="AW422" s="14">
        <v>0.46711610861010999</v>
      </c>
      <c r="AX422" s="14">
        <v>0.388221831523891</v>
      </c>
      <c r="AY422" s="14">
        <v>0.31432768416499501</v>
      </c>
      <c r="AZ422" s="14">
        <v>0.27038222325225097</v>
      </c>
      <c r="BA422" s="14"/>
      <c r="BB422" s="14">
        <v>0.37788500529445501</v>
      </c>
      <c r="BC422" s="14">
        <v>0.26196534019275503</v>
      </c>
      <c r="BD422" s="14">
        <v>0.497456659781362</v>
      </c>
      <c r="BE422" s="14"/>
      <c r="BF422" s="14">
        <v>0.343938157863175</v>
      </c>
      <c r="BG422" s="14">
        <v>0.40827261745065901</v>
      </c>
      <c r="BH422" s="14">
        <v>0.38740220103154499</v>
      </c>
      <c r="BI422" s="14"/>
      <c r="BJ422" s="14">
        <v>0.35966721552684999</v>
      </c>
      <c r="BK422" s="14">
        <v>0.41751842995751098</v>
      </c>
      <c r="BL422" s="14">
        <v>0.38798123499856901</v>
      </c>
      <c r="BM422" s="14"/>
      <c r="BN422" s="14">
        <v>0.36413028917722901</v>
      </c>
      <c r="BO422" s="14">
        <v>0.39552020282015699</v>
      </c>
      <c r="BP422" s="14">
        <v>0.32133376967580102</v>
      </c>
      <c r="BQ422" s="14">
        <v>0.50023468211176003</v>
      </c>
      <c r="BR422" s="14">
        <v>0.43301263241413601</v>
      </c>
      <c r="BS422" s="14">
        <v>0.35693462248886898</v>
      </c>
      <c r="BT422" s="14">
        <v>0.19277049849935901</v>
      </c>
      <c r="BU422" s="14">
        <v>0.34863453138497902</v>
      </c>
      <c r="BV422" s="14"/>
      <c r="BW422" s="14">
        <v>0.37082169318145303</v>
      </c>
      <c r="BX422" s="14">
        <v>0.37301678009256101</v>
      </c>
      <c r="BY422" s="14"/>
      <c r="BZ422" s="14">
        <v>0.421257259521853</v>
      </c>
      <c r="CA422" s="14">
        <v>0.30034172314489499</v>
      </c>
      <c r="CB422" s="14"/>
      <c r="CC422" s="14">
        <v>0.39121371219812301</v>
      </c>
      <c r="CD422" s="14">
        <v>0.33906347452997998</v>
      </c>
    </row>
    <row r="423" spans="2:82" x14ac:dyDescent="0.25">
      <c r="B423" t="s">
        <v>334</v>
      </c>
      <c r="C423" s="14">
        <v>0.34788378261006597</v>
      </c>
      <c r="D423" s="14">
        <v>0.333161720430042</v>
      </c>
      <c r="E423" s="14">
        <v>0.365118031100993</v>
      </c>
      <c r="F423" s="14"/>
      <c r="G423" s="14">
        <v>0.33381753176887702</v>
      </c>
      <c r="H423" s="14">
        <v>0.363400729363555</v>
      </c>
      <c r="I423" s="14">
        <v>0.35131379235369198</v>
      </c>
      <c r="J423" s="14"/>
      <c r="K423" s="14">
        <v>0.38687896717425702</v>
      </c>
      <c r="L423" s="14">
        <v>0.32971541228103102</v>
      </c>
      <c r="M423" s="14">
        <v>0.30647407883003203</v>
      </c>
      <c r="N423" s="14">
        <v>0.34720787673592302</v>
      </c>
      <c r="O423" s="14"/>
      <c r="P423" s="14">
        <v>0.37451949623159803</v>
      </c>
      <c r="Q423" s="14">
        <v>0.38892175594655398</v>
      </c>
      <c r="R423" s="14">
        <v>0.377098972067198</v>
      </c>
      <c r="S423" s="14">
        <v>0.30371473932521698</v>
      </c>
      <c r="T423" s="14">
        <v>0.30512055856155101</v>
      </c>
      <c r="U423" s="14"/>
      <c r="V423" s="14">
        <v>0.32279491434566798</v>
      </c>
      <c r="W423" s="14">
        <v>0.37638278591493501</v>
      </c>
      <c r="X423" s="14">
        <v>0.40378999156853101</v>
      </c>
      <c r="Y423" s="14"/>
      <c r="Z423" s="14">
        <v>0.34455726822741001</v>
      </c>
      <c r="AA423" s="14">
        <v>0.35153337665352102</v>
      </c>
      <c r="AB423" s="14"/>
      <c r="AC423" s="14">
        <v>0.30098468210701002</v>
      </c>
      <c r="AD423" s="14">
        <v>0.40027976030510498</v>
      </c>
      <c r="AE423" s="14">
        <v>0.32451263190596702</v>
      </c>
      <c r="AF423" s="14">
        <v>0.33064215113954898</v>
      </c>
      <c r="AG423" s="14"/>
      <c r="AH423" s="14">
        <v>0.31353128286766602</v>
      </c>
      <c r="AI423" s="14">
        <v>0.39550637192560201</v>
      </c>
      <c r="AJ423" s="14">
        <v>0.29155465870888098</v>
      </c>
      <c r="AK423" s="14">
        <v>0.31792570666775699</v>
      </c>
      <c r="AL423" s="14"/>
      <c r="AM423" s="14">
        <v>0.42506645434517298</v>
      </c>
      <c r="AN423" s="14">
        <v>0.31018188792613899</v>
      </c>
      <c r="AO423" s="14">
        <v>0.31762045206379702</v>
      </c>
      <c r="AP423" s="14">
        <v>0.343184737841847</v>
      </c>
      <c r="AQ423" s="14"/>
      <c r="AR423" s="14">
        <v>0.38255487181338899</v>
      </c>
      <c r="AS423" s="14">
        <v>0.32413658946528801</v>
      </c>
      <c r="AT423" s="14">
        <v>0.381717883669831</v>
      </c>
      <c r="AU423" s="14">
        <v>0.37987896246527603</v>
      </c>
      <c r="AV423" s="14"/>
      <c r="AW423" s="14">
        <v>0.42522597719987099</v>
      </c>
      <c r="AX423" s="14">
        <v>0.37798297304022199</v>
      </c>
      <c r="AY423" s="14">
        <v>0.24803396149255</v>
      </c>
      <c r="AZ423" s="14">
        <v>0.42408163944382399</v>
      </c>
      <c r="BA423" s="14"/>
      <c r="BB423" s="14">
        <v>0.304733520344111</v>
      </c>
      <c r="BC423" s="14">
        <v>0.34105556814946197</v>
      </c>
      <c r="BD423" s="14">
        <v>0.500686402555514</v>
      </c>
      <c r="BE423" s="14"/>
      <c r="BF423" s="14">
        <v>0.34383867605248303</v>
      </c>
      <c r="BG423" s="14">
        <v>0.31755789513756499</v>
      </c>
      <c r="BH423" s="14">
        <v>0.40375933991836299</v>
      </c>
      <c r="BI423" s="14"/>
      <c r="BJ423" s="14">
        <v>0.33741752125409402</v>
      </c>
      <c r="BK423" s="14">
        <v>0.30960041934140697</v>
      </c>
      <c r="BL423" s="14">
        <v>0.36721721386254802</v>
      </c>
      <c r="BM423" s="14"/>
      <c r="BN423" s="14">
        <v>0.287038394385283</v>
      </c>
      <c r="BO423" s="14">
        <v>0.21169393204134801</v>
      </c>
      <c r="BP423" s="14">
        <v>0.53511064521308305</v>
      </c>
      <c r="BQ423" s="14">
        <v>0.42723275951234801</v>
      </c>
      <c r="BR423" s="14">
        <v>0.43228374233647199</v>
      </c>
      <c r="BS423" s="14">
        <v>0.34969732801641901</v>
      </c>
      <c r="BT423" s="14">
        <v>0.27039578906585299</v>
      </c>
      <c r="BU423" s="14">
        <v>0.42043535621371603</v>
      </c>
      <c r="BV423" s="14"/>
      <c r="BW423" s="14">
        <v>0.39152790161247297</v>
      </c>
      <c r="BX423" s="14">
        <v>0.31041339615361901</v>
      </c>
      <c r="BY423" s="14"/>
      <c r="BZ423" s="14">
        <v>0.36227558898019302</v>
      </c>
      <c r="CA423" s="14">
        <v>0.32096070065162702</v>
      </c>
      <c r="CB423" s="14"/>
      <c r="CC423" s="14">
        <v>0.35827706964692801</v>
      </c>
      <c r="CD423" s="14">
        <v>0.32327177935345103</v>
      </c>
    </row>
    <row r="424" spans="2:82" x14ac:dyDescent="0.25">
      <c r="B424" t="s">
        <v>335</v>
      </c>
      <c r="C424" s="14">
        <v>0.220424273380009</v>
      </c>
      <c r="D424" s="14">
        <v>0.26472019664494301</v>
      </c>
      <c r="E424" s="14">
        <v>0.16893521889719501</v>
      </c>
      <c r="F424" s="14"/>
      <c r="G424" s="14">
        <v>0.27091064291073402</v>
      </c>
      <c r="H424" s="14">
        <v>0.17653492018769801</v>
      </c>
      <c r="I424" s="14">
        <v>0.176161786627024</v>
      </c>
      <c r="J424" s="14"/>
      <c r="K424" s="14">
        <v>0.24046671873141701</v>
      </c>
      <c r="L424" s="14">
        <v>0.18961248513026199</v>
      </c>
      <c r="M424" s="14">
        <v>0.19421915395084299</v>
      </c>
      <c r="N424" s="14">
        <v>0.25495086563969899</v>
      </c>
      <c r="O424" s="14"/>
      <c r="P424" s="14">
        <v>0.22686871656902899</v>
      </c>
      <c r="Q424" s="14">
        <v>0.19449900391923</v>
      </c>
      <c r="R424" s="14">
        <v>0.26545225343991002</v>
      </c>
      <c r="S424" s="14">
        <v>0.16319384316802199</v>
      </c>
      <c r="T424" s="14">
        <v>0.278228664288725</v>
      </c>
      <c r="U424" s="14"/>
      <c r="V424" s="14">
        <v>0.26729853322699898</v>
      </c>
      <c r="W424" s="14">
        <v>0.137351127972972</v>
      </c>
      <c r="X424" s="14">
        <v>0.14953944867259</v>
      </c>
      <c r="Y424" s="14"/>
      <c r="Z424" s="14">
        <v>0.250583570821443</v>
      </c>
      <c r="AA424" s="14">
        <v>0.187335827146032</v>
      </c>
      <c r="AB424" s="14"/>
      <c r="AC424" s="14">
        <v>0.304414475807681</v>
      </c>
      <c r="AD424" s="14">
        <v>0.19986787577288601</v>
      </c>
      <c r="AE424" s="14">
        <v>0.21722116543771799</v>
      </c>
      <c r="AF424" s="14">
        <v>0.22785715426759401</v>
      </c>
      <c r="AG424" s="14"/>
      <c r="AH424" s="14">
        <v>0.156611148343196</v>
      </c>
      <c r="AI424" s="14">
        <v>0.205675205122269</v>
      </c>
      <c r="AJ424" s="14">
        <v>0.24130977246490901</v>
      </c>
      <c r="AK424" s="14">
        <v>0.23704640263700899</v>
      </c>
      <c r="AL424" s="14"/>
      <c r="AM424" s="14">
        <v>0.15219370481349001</v>
      </c>
      <c r="AN424" s="14">
        <v>0.17533012886973601</v>
      </c>
      <c r="AO424" s="14">
        <v>0.219007406602065</v>
      </c>
      <c r="AP424" s="14">
        <v>0.267447207003009</v>
      </c>
      <c r="AQ424" s="14"/>
      <c r="AR424" s="14">
        <v>0.181388049028571</v>
      </c>
      <c r="AS424" s="14">
        <v>0.27023347076064902</v>
      </c>
      <c r="AT424" s="14">
        <v>0.312314552199071</v>
      </c>
      <c r="AU424" s="14">
        <v>0.13528000315135999</v>
      </c>
      <c r="AV424" s="14"/>
      <c r="AW424" s="14">
        <v>0.18966249386735401</v>
      </c>
      <c r="AX424" s="14">
        <v>0.22493127697492901</v>
      </c>
      <c r="AY424" s="14">
        <v>0.20394931646797901</v>
      </c>
      <c r="AZ424" s="14">
        <v>0.36767143068305003</v>
      </c>
      <c r="BA424" s="14"/>
      <c r="BB424" s="14">
        <v>0.194983155604536</v>
      </c>
      <c r="BC424" s="14">
        <v>0.189745420399278</v>
      </c>
      <c r="BD424" s="14">
        <v>0.18245342055623101</v>
      </c>
      <c r="BE424" s="14"/>
      <c r="BF424" s="14">
        <v>0.26941934107343202</v>
      </c>
      <c r="BG424" s="14">
        <v>0.15298671759669399</v>
      </c>
      <c r="BH424" s="14">
        <v>0.21989397211654199</v>
      </c>
      <c r="BI424" s="14"/>
      <c r="BJ424" s="14">
        <v>0.23227778459637899</v>
      </c>
      <c r="BK424" s="14">
        <v>0.24614870651948401</v>
      </c>
      <c r="BL424" s="14">
        <v>0.123358072478745</v>
      </c>
      <c r="BM424" s="14"/>
      <c r="BN424" s="14">
        <v>0.28693603799183998</v>
      </c>
      <c r="BO424" s="14">
        <v>0.16574598612268099</v>
      </c>
      <c r="BP424" s="14">
        <v>0.14243563143097801</v>
      </c>
      <c r="BQ424" s="14">
        <v>0.24829712530314901</v>
      </c>
      <c r="BR424" s="14">
        <v>0.21224241935028801</v>
      </c>
      <c r="BS424" s="14">
        <v>0.225356266552003</v>
      </c>
      <c r="BT424" s="14">
        <v>0.308211656514503</v>
      </c>
      <c r="BU424" s="14">
        <v>0.28057387000129203</v>
      </c>
      <c r="BV424" s="14"/>
      <c r="BW424" s="14">
        <v>0.21532914357775801</v>
      </c>
      <c r="BX424" s="14">
        <v>0.22479866532788201</v>
      </c>
      <c r="BY424" s="14"/>
      <c r="BZ424" s="14">
        <v>0.21906571247533099</v>
      </c>
      <c r="CA424" s="14">
        <v>0.219422526494746</v>
      </c>
      <c r="CB424" s="14"/>
      <c r="CC424" s="14">
        <v>0.20132135098496001</v>
      </c>
      <c r="CD424" s="14">
        <v>0.25038083649110399</v>
      </c>
    </row>
    <row r="425" spans="2:82" x14ac:dyDescent="0.25">
      <c r="B425" t="s">
        <v>336</v>
      </c>
      <c r="C425" s="14">
        <v>0.13699001100848399</v>
      </c>
      <c r="D425" s="14">
        <v>0.153340590061601</v>
      </c>
      <c r="E425" s="14">
        <v>0.11856553357414799</v>
      </c>
      <c r="F425" s="14"/>
      <c r="G425" s="14">
        <v>0.14790572808784599</v>
      </c>
      <c r="H425" s="14">
        <v>0.119479579117358</v>
      </c>
      <c r="I425" s="14">
        <v>0.149132018488117</v>
      </c>
      <c r="J425" s="14"/>
      <c r="K425" s="14">
        <v>0.145775512007811</v>
      </c>
      <c r="L425" s="14">
        <v>0.13371144689237399</v>
      </c>
      <c r="M425" s="14">
        <v>0.125176364395889</v>
      </c>
      <c r="N425" s="14">
        <v>0.13210067415604099</v>
      </c>
      <c r="O425" s="14"/>
      <c r="P425" s="14">
        <v>0.136208174784515</v>
      </c>
      <c r="Q425" s="14">
        <v>0.141171913120479</v>
      </c>
      <c r="R425" s="14">
        <v>0.16456769644894501</v>
      </c>
      <c r="S425" s="14">
        <v>8.1488424086832906E-2</v>
      </c>
      <c r="T425" s="14">
        <v>0.18865064636666901</v>
      </c>
      <c r="U425" s="14"/>
      <c r="V425" s="14">
        <v>0.163040998621438</v>
      </c>
      <c r="W425" s="14">
        <v>0.10825545992591</v>
      </c>
      <c r="X425" s="14">
        <v>7.7975076674524704E-2</v>
      </c>
      <c r="Y425" s="14"/>
      <c r="Z425" s="14">
        <v>0.16264630604605501</v>
      </c>
      <c r="AA425" s="14">
        <v>0.108841910391675</v>
      </c>
      <c r="AB425" s="14"/>
      <c r="AC425" s="14">
        <v>9.98140792477233E-2</v>
      </c>
      <c r="AD425" s="14">
        <v>0.17853952346303401</v>
      </c>
      <c r="AE425" s="14">
        <v>0.122730807497006</v>
      </c>
      <c r="AF425" s="14">
        <v>0.11158137023067501</v>
      </c>
      <c r="AG425" s="14"/>
      <c r="AH425" s="14">
        <v>0.12480498598202699</v>
      </c>
      <c r="AI425" s="14">
        <v>0.15464680266431399</v>
      </c>
      <c r="AJ425" s="14">
        <v>0.12036836206349701</v>
      </c>
      <c r="AK425" s="14">
        <v>0.105028419533496</v>
      </c>
      <c r="AL425" s="14"/>
      <c r="AM425" s="14">
        <v>0.15158498910096699</v>
      </c>
      <c r="AN425" s="14">
        <v>0.119713708161004</v>
      </c>
      <c r="AO425" s="14">
        <v>0.10924555893841</v>
      </c>
      <c r="AP425" s="14">
        <v>0.16741504971721699</v>
      </c>
      <c r="AQ425" s="14"/>
      <c r="AR425" s="14">
        <v>0.20200180822527899</v>
      </c>
      <c r="AS425" s="14">
        <v>0.103535915097694</v>
      </c>
      <c r="AT425" s="14">
        <v>0.14440909257939299</v>
      </c>
      <c r="AU425" s="14">
        <v>0.21373506926077601</v>
      </c>
      <c r="AV425" s="14"/>
      <c r="AW425" s="14">
        <v>0.14758179664017701</v>
      </c>
      <c r="AX425" s="14">
        <v>0.16695993370922799</v>
      </c>
      <c r="AY425" s="14">
        <v>9.0738819556616404E-2</v>
      </c>
      <c r="AZ425" s="14">
        <v>0.15023330265323301</v>
      </c>
      <c r="BA425" s="14"/>
      <c r="BB425" s="14">
        <v>0.195858916462327</v>
      </c>
      <c r="BC425" s="14">
        <v>2.560347954581E-2</v>
      </c>
      <c r="BD425" s="14">
        <v>9.0513086271244506E-2</v>
      </c>
      <c r="BE425" s="14"/>
      <c r="BF425" s="14">
        <v>0.14945538491250801</v>
      </c>
      <c r="BG425" s="14">
        <v>0.11619253464267899</v>
      </c>
      <c r="BH425" s="14">
        <v>0.16579130742571199</v>
      </c>
      <c r="BI425" s="14"/>
      <c r="BJ425" s="14">
        <v>9.27954872425307E-2</v>
      </c>
      <c r="BK425" s="14">
        <v>0.216719088140955</v>
      </c>
      <c r="BL425" s="14">
        <v>0.16337871957456301</v>
      </c>
      <c r="BM425" s="14"/>
      <c r="BN425" s="14">
        <v>0.151635490861287</v>
      </c>
      <c r="BO425" s="14">
        <v>0.16606452051246101</v>
      </c>
      <c r="BP425" s="14">
        <v>0.106041406388322</v>
      </c>
      <c r="BQ425" s="14">
        <v>7.0966655793933006E-2</v>
      </c>
      <c r="BR425" s="14">
        <v>0.14980564564783699</v>
      </c>
      <c r="BS425" s="14">
        <v>0.145386846688602</v>
      </c>
      <c r="BT425" s="14">
        <v>0.116432753542281</v>
      </c>
      <c r="BU425" s="14">
        <v>0.162691703485463</v>
      </c>
      <c r="BV425" s="14"/>
      <c r="BW425" s="14">
        <v>9.9040661072916703E-2</v>
      </c>
      <c r="BX425" s="14">
        <v>0.169571188962338</v>
      </c>
      <c r="BY425" s="14"/>
      <c r="BZ425" s="14">
        <v>0.13675528966665901</v>
      </c>
      <c r="CA425" s="14">
        <v>0.134847603432797</v>
      </c>
      <c r="CB425" s="14"/>
      <c r="CC425" s="14">
        <v>0.14002822834326401</v>
      </c>
      <c r="CD425" s="14">
        <v>0.128929787270814</v>
      </c>
    </row>
    <row r="426" spans="2:82" x14ac:dyDescent="0.25">
      <c r="B426" t="s">
        <v>131</v>
      </c>
      <c r="C426" s="14">
        <v>4.9553860655271897E-2</v>
      </c>
      <c r="D426" s="14">
        <v>4.4916241715084702E-2</v>
      </c>
      <c r="E426" s="14">
        <v>5.4900695062746099E-2</v>
      </c>
      <c r="F426" s="14"/>
      <c r="G426" s="14">
        <v>4.2125584322967799E-2</v>
      </c>
      <c r="H426" s="14">
        <v>5.1951652808517997E-2</v>
      </c>
      <c r="I426" s="14">
        <v>6.7055879187584502E-2</v>
      </c>
      <c r="J426" s="14"/>
      <c r="K426" s="14">
        <v>4.6950414207663299E-2</v>
      </c>
      <c r="L426" s="14">
        <v>5.0839829258211802E-2</v>
      </c>
      <c r="M426" s="14">
        <v>5.5396933381442699E-2</v>
      </c>
      <c r="N426" s="14">
        <v>5.0273085597003997E-2</v>
      </c>
      <c r="O426" s="14"/>
      <c r="P426" s="14">
        <v>7.9279786096367905E-2</v>
      </c>
      <c r="Q426" s="14">
        <v>1.1126789094184601E-2</v>
      </c>
      <c r="R426" s="14">
        <v>1.78987001517108E-2</v>
      </c>
      <c r="S426" s="14">
        <v>8.1469731672087306E-2</v>
      </c>
      <c r="T426" s="14">
        <v>5.0979262085613097E-2</v>
      </c>
      <c r="U426" s="14"/>
      <c r="V426" s="14">
        <v>3.1946015396009698E-2</v>
      </c>
      <c r="W426" s="14">
        <v>5.8925958780907998E-2</v>
      </c>
      <c r="X426" s="14">
        <v>0.100751241096511</v>
      </c>
      <c r="Y426" s="14"/>
      <c r="Z426" s="14">
        <v>2.6522289213242001E-2</v>
      </c>
      <c r="AA426" s="14">
        <v>7.48223177479308E-2</v>
      </c>
      <c r="AB426" s="14"/>
      <c r="AC426" s="14">
        <v>9.7697396343165793E-2</v>
      </c>
      <c r="AD426" s="14">
        <v>7.8342441450866093E-2</v>
      </c>
      <c r="AE426" s="14">
        <v>2.1784023614056399E-2</v>
      </c>
      <c r="AF426" s="14">
        <v>4.8129359318549697E-2</v>
      </c>
      <c r="AG426" s="14"/>
      <c r="AH426" s="14">
        <v>6.0717218750669502E-2</v>
      </c>
      <c r="AI426" s="14">
        <v>4.3414899167996103E-2</v>
      </c>
      <c r="AJ426" s="14">
        <v>5.6990689154854599E-2</v>
      </c>
      <c r="AK426" s="14">
        <v>5.2727751199475502E-2</v>
      </c>
      <c r="AL426" s="14"/>
      <c r="AM426" s="14">
        <v>3.07082693479321E-2</v>
      </c>
      <c r="AN426" s="14">
        <v>5.0406160434585297E-2</v>
      </c>
      <c r="AO426" s="14">
        <v>6.0339934071649302E-2</v>
      </c>
      <c r="AP426" s="14">
        <v>3.5205142332110001E-2</v>
      </c>
      <c r="AQ426" s="14"/>
      <c r="AR426" s="14">
        <v>1.97200257810012E-2</v>
      </c>
      <c r="AS426" s="14">
        <v>6.5197867063122597E-2</v>
      </c>
      <c r="AT426" s="14">
        <v>3.6052310077383902E-2</v>
      </c>
      <c r="AU426" s="14">
        <v>2.7785748142103901E-2</v>
      </c>
      <c r="AV426" s="14"/>
      <c r="AW426" s="14">
        <v>3.9038889548234701E-2</v>
      </c>
      <c r="AX426" s="14">
        <v>6.4027865877614401E-2</v>
      </c>
      <c r="AY426" s="14">
        <v>4.20232781361429E-2</v>
      </c>
      <c r="AZ426" s="14">
        <v>2.9828405078662301E-2</v>
      </c>
      <c r="BA426" s="14"/>
      <c r="BB426" s="14">
        <v>7.3217043016265804E-2</v>
      </c>
      <c r="BC426" s="14">
        <v>5.1481219529613598E-2</v>
      </c>
      <c r="BD426" s="14">
        <v>9.0582218699015796E-2</v>
      </c>
      <c r="BE426" s="14"/>
      <c r="BF426" s="14">
        <v>2.42863638301055E-2</v>
      </c>
      <c r="BG426" s="14">
        <v>7.4217297025611501E-2</v>
      </c>
      <c r="BH426" s="14">
        <v>3.6764478711986501E-2</v>
      </c>
      <c r="BI426" s="14"/>
      <c r="BJ426" s="14">
        <v>6.4575689738573597E-2</v>
      </c>
      <c r="BK426" s="14">
        <v>3.8086284833043597E-2</v>
      </c>
      <c r="BL426" s="14">
        <v>2.10257991697782E-2</v>
      </c>
      <c r="BM426" s="14"/>
      <c r="BN426" s="14">
        <v>3.0756792685297501E-2</v>
      </c>
      <c r="BO426" s="14">
        <v>9.1328389175766994E-2</v>
      </c>
      <c r="BP426" s="14">
        <v>0.108286474158826</v>
      </c>
      <c r="BQ426" s="14">
        <v>3.6523217630325802E-2</v>
      </c>
      <c r="BR426" s="14">
        <v>0.103347174176249</v>
      </c>
      <c r="BS426" s="14">
        <v>2.4073475585409499E-2</v>
      </c>
      <c r="BT426" s="14">
        <v>0</v>
      </c>
      <c r="BU426" s="14">
        <v>4.58428456553946E-2</v>
      </c>
      <c r="BV426" s="14"/>
      <c r="BW426" s="14">
        <v>4.6859198116548199E-2</v>
      </c>
      <c r="BX426" s="14">
        <v>5.1867346389515297E-2</v>
      </c>
      <c r="BY426" s="14"/>
      <c r="BZ426" s="14">
        <v>4.4465549947429503E-2</v>
      </c>
      <c r="CA426" s="14">
        <v>5.9737066628592898E-2</v>
      </c>
      <c r="CB426" s="14"/>
      <c r="CC426" s="14">
        <v>5.7403375468180397E-2</v>
      </c>
      <c r="CD426" s="14">
        <v>3.8914999579774803E-2</v>
      </c>
    </row>
    <row r="427" spans="2:82" x14ac:dyDescent="0.25">
      <c r="B427" t="s">
        <v>151</v>
      </c>
      <c r="C427" s="14">
        <v>1.38429889071456E-2</v>
      </c>
      <c r="D427" s="14">
        <v>1.4915627247087299E-2</v>
      </c>
      <c r="E427" s="14">
        <v>1.2640942991116099E-2</v>
      </c>
      <c r="F427" s="14"/>
      <c r="G427" s="14">
        <v>2.1101242879672501E-2</v>
      </c>
      <c r="H427" s="14">
        <v>1.0296318372083699E-2</v>
      </c>
      <c r="I427" s="14">
        <v>0</v>
      </c>
      <c r="J427" s="14"/>
      <c r="K427" s="14">
        <v>1.7254556205057101E-2</v>
      </c>
      <c r="L427" s="14">
        <v>0</v>
      </c>
      <c r="M427" s="14">
        <v>2.8058982188503501E-2</v>
      </c>
      <c r="N427" s="14">
        <v>2.03948595833498E-2</v>
      </c>
      <c r="O427" s="14"/>
      <c r="P427" s="14">
        <v>1.12667585392301E-2</v>
      </c>
      <c r="Q427" s="14">
        <v>1.03712080083852E-2</v>
      </c>
      <c r="R427" s="14">
        <v>0</v>
      </c>
      <c r="S427" s="14">
        <v>2.9845850034777299E-2</v>
      </c>
      <c r="T427" s="14">
        <v>1.27140659296885E-2</v>
      </c>
      <c r="U427" s="14"/>
      <c r="V427" s="14">
        <v>9.5140915856972898E-3</v>
      </c>
      <c r="W427" s="14">
        <v>1.00008944695716E-2</v>
      </c>
      <c r="X427" s="14">
        <v>3.3346516208418497E-2</v>
      </c>
      <c r="Y427" s="14"/>
      <c r="Z427" s="14">
        <v>1.13030133037545E-2</v>
      </c>
      <c r="AA427" s="14">
        <v>1.6629653495457801E-2</v>
      </c>
      <c r="AB427" s="14"/>
      <c r="AC427" s="14">
        <v>9.9411768262787095E-2</v>
      </c>
      <c r="AD427" s="14">
        <v>7.2102212597447398E-3</v>
      </c>
      <c r="AE427" s="14">
        <v>7.2254519369707596E-3</v>
      </c>
      <c r="AF427" s="14">
        <v>1.5920044550115201E-2</v>
      </c>
      <c r="AG427" s="14"/>
      <c r="AH427" s="14">
        <v>3.1027114789487699E-2</v>
      </c>
      <c r="AI427" s="14">
        <v>1.1795574544344401E-2</v>
      </c>
      <c r="AJ427" s="14">
        <v>6.9396825655243201E-3</v>
      </c>
      <c r="AK427" s="14">
        <v>2.6624566856627101E-2</v>
      </c>
      <c r="AL427" s="14"/>
      <c r="AM427" s="14">
        <v>3.0630530997677999E-2</v>
      </c>
      <c r="AN427" s="14">
        <v>1.7225467625232201E-2</v>
      </c>
      <c r="AO427" s="14">
        <v>0</v>
      </c>
      <c r="AP427" s="14">
        <v>8.5487971011275893E-3</v>
      </c>
      <c r="AQ427" s="14"/>
      <c r="AR427" s="14">
        <v>0</v>
      </c>
      <c r="AS427" s="14">
        <v>0</v>
      </c>
      <c r="AT427" s="14">
        <v>3.6427084179914797E-2</v>
      </c>
      <c r="AU427" s="14">
        <v>2.7271918090488401E-2</v>
      </c>
      <c r="AV427" s="14"/>
      <c r="AW427" s="14">
        <v>0</v>
      </c>
      <c r="AX427" s="14">
        <v>2.9243674061419801E-2</v>
      </c>
      <c r="AY427" s="14">
        <v>0</v>
      </c>
      <c r="AZ427" s="14">
        <v>2.9828405078662301E-2</v>
      </c>
      <c r="BA427" s="14"/>
      <c r="BB427" s="14">
        <v>0</v>
      </c>
      <c r="BC427" s="14">
        <v>2.5822552994877401E-2</v>
      </c>
      <c r="BD427" s="14">
        <v>4.57023858167813E-2</v>
      </c>
      <c r="BE427" s="14"/>
      <c r="BF427" s="14">
        <v>2.0114868962187501E-2</v>
      </c>
      <c r="BG427" s="14">
        <v>8.1482460307778296E-3</v>
      </c>
      <c r="BH427" s="14">
        <v>0</v>
      </c>
      <c r="BI427" s="14"/>
      <c r="BJ427" s="14">
        <v>7.1371588343848401E-3</v>
      </c>
      <c r="BK427" s="14">
        <v>7.4221806273984201E-3</v>
      </c>
      <c r="BL427" s="14">
        <v>4.1111419996670402E-2</v>
      </c>
      <c r="BM427" s="14"/>
      <c r="BN427" s="14">
        <v>0</v>
      </c>
      <c r="BO427" s="14">
        <v>3.0643034297035798E-2</v>
      </c>
      <c r="BP427" s="14">
        <v>0</v>
      </c>
      <c r="BQ427" s="14">
        <v>0</v>
      </c>
      <c r="BR427" s="14">
        <v>1.4969687600661899E-2</v>
      </c>
      <c r="BS427" s="14">
        <v>7.76412373623909E-3</v>
      </c>
      <c r="BT427" s="14">
        <v>3.8849264473131598E-2</v>
      </c>
      <c r="BU427" s="14">
        <v>0</v>
      </c>
      <c r="BV427" s="14"/>
      <c r="BW427" s="14">
        <v>1.7014930169754399E-2</v>
      </c>
      <c r="BX427" s="14">
        <v>1.11197384980688E-2</v>
      </c>
      <c r="BY427" s="14"/>
      <c r="BZ427" s="14">
        <v>1.3522048691459799E-2</v>
      </c>
      <c r="CA427" s="14">
        <v>1.50758444900355E-2</v>
      </c>
      <c r="CB427" s="14"/>
      <c r="CC427" s="14">
        <v>1.2647472185212699E-2</v>
      </c>
      <c r="CD427" s="14">
        <v>1.6774828772126601E-2</v>
      </c>
    </row>
    <row r="428" spans="2:82" x14ac:dyDescent="0.25">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row>
    <row r="429" spans="2:82" x14ac:dyDescent="0.25">
      <c r="B429" s="6" t="s">
        <v>345</v>
      </c>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row>
    <row r="430" spans="2:82" x14ac:dyDescent="0.25">
      <c r="B430" s="24" t="s">
        <v>346</v>
      </c>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row>
    <row r="431" spans="2:82" x14ac:dyDescent="0.25">
      <c r="B431" t="s">
        <v>339</v>
      </c>
      <c r="C431" s="14">
        <v>0.32091710270424401</v>
      </c>
      <c r="D431" s="14">
        <v>0.30226648026726299</v>
      </c>
      <c r="E431" s="14">
        <v>0.34449098871942802</v>
      </c>
      <c r="F431" s="14"/>
      <c r="G431" s="14">
        <v>0.31392936403327798</v>
      </c>
      <c r="H431" s="14">
        <v>0.33351218953001599</v>
      </c>
      <c r="I431" s="14">
        <v>0.31486392094576399</v>
      </c>
      <c r="J431" s="14"/>
      <c r="K431" s="14">
        <v>0.28224946204939599</v>
      </c>
      <c r="L431" s="14">
        <v>0.36639365631105397</v>
      </c>
      <c r="M431" s="14">
        <v>0.30291238851665597</v>
      </c>
      <c r="N431" s="14">
        <v>0.342921991733599</v>
      </c>
      <c r="O431" s="14"/>
      <c r="P431" s="14">
        <v>0.17068962553382699</v>
      </c>
      <c r="Q431" s="14">
        <v>0.22053417646832801</v>
      </c>
      <c r="R431" s="14">
        <v>0.47185687834777401</v>
      </c>
      <c r="S431" s="14">
        <v>0.31131738190022701</v>
      </c>
      <c r="T431" s="14">
        <v>0.356441367376789</v>
      </c>
      <c r="U431" s="14"/>
      <c r="V431" s="14">
        <v>0.30730309905379999</v>
      </c>
      <c r="W431" s="14">
        <v>0.29333632806728299</v>
      </c>
      <c r="X431" s="14">
        <v>0.444547601747526</v>
      </c>
      <c r="Y431" s="14"/>
      <c r="Z431" s="14">
        <v>0.29527865698846301</v>
      </c>
      <c r="AA431" s="14">
        <v>0.35303474911666799</v>
      </c>
      <c r="AB431" s="14"/>
      <c r="AC431" s="14">
        <v>0.28146682228477499</v>
      </c>
      <c r="AD431" s="14">
        <v>0.42306386116691902</v>
      </c>
      <c r="AE431" s="14">
        <v>0.204358541383064</v>
      </c>
      <c r="AF431" s="14">
        <v>0.33514572815917798</v>
      </c>
      <c r="AG431" s="14"/>
      <c r="AH431" s="14">
        <v>0.57140485189027101</v>
      </c>
      <c r="AI431" s="14">
        <v>0.34216058474532701</v>
      </c>
      <c r="AJ431" s="14">
        <v>0.19505250072577801</v>
      </c>
      <c r="AK431" s="14">
        <v>0.39217837317453302</v>
      </c>
      <c r="AL431" s="14"/>
      <c r="AM431" s="14">
        <v>0.36138295915350399</v>
      </c>
      <c r="AN431" s="14">
        <v>0.366241057071234</v>
      </c>
      <c r="AO431" s="14">
        <v>0.31750460072356401</v>
      </c>
      <c r="AP431" s="14">
        <v>0.31598446618484299</v>
      </c>
      <c r="AQ431" s="14"/>
      <c r="AR431" s="14">
        <v>0.37149204148350901</v>
      </c>
      <c r="AS431" s="14">
        <v>0.24087076308602101</v>
      </c>
      <c r="AT431" s="14">
        <v>0.46253450293025</v>
      </c>
      <c r="AU431" s="14">
        <v>0.27997642483054502</v>
      </c>
      <c r="AV431" s="14"/>
      <c r="AW431" s="14">
        <v>0.32718186522112602</v>
      </c>
      <c r="AX431" s="14">
        <v>0.38660302715268702</v>
      </c>
      <c r="AY431" s="14">
        <v>0.26084795380518699</v>
      </c>
      <c r="AZ431" s="14">
        <v>0.18196354065863499</v>
      </c>
      <c r="BA431" s="14"/>
      <c r="BB431" s="14">
        <v>0.29527258777903698</v>
      </c>
      <c r="BC431" s="14">
        <v>0.29020319170645398</v>
      </c>
      <c r="BD431" s="14">
        <v>0.535518482235388</v>
      </c>
      <c r="BE431" s="14"/>
      <c r="BF431" s="14">
        <v>0.260737230976954</v>
      </c>
      <c r="BG431" s="14">
        <v>0.412424869080316</v>
      </c>
      <c r="BH431" s="14">
        <v>0.322263046181332</v>
      </c>
      <c r="BI431" s="14"/>
      <c r="BJ431" s="14">
        <v>0.30635117737457301</v>
      </c>
      <c r="BK431" s="14">
        <v>0.322513166719127</v>
      </c>
      <c r="BL431" s="14">
        <v>0.34527805566268599</v>
      </c>
      <c r="BM431" s="14"/>
      <c r="BN431" s="14">
        <v>0.41273695936594501</v>
      </c>
      <c r="BO431" s="14">
        <v>0.35215794283624902</v>
      </c>
      <c r="BP431" s="14">
        <v>0.44925999939292199</v>
      </c>
      <c r="BQ431" s="14">
        <v>0.44327001054611198</v>
      </c>
      <c r="BR431" s="14">
        <v>0.11863681046462</v>
      </c>
      <c r="BS431" s="14">
        <v>0.26551021831838101</v>
      </c>
      <c r="BT431" s="14">
        <v>0.33268001417085002</v>
      </c>
      <c r="BU431" s="14">
        <v>0.329511711092562</v>
      </c>
      <c r="BV431" s="14"/>
      <c r="BW431" s="14">
        <v>0.323049685402088</v>
      </c>
      <c r="BX431" s="14">
        <v>0.31891002145451203</v>
      </c>
      <c r="BY431" s="14"/>
      <c r="BZ431" s="14">
        <v>0.33146476248700202</v>
      </c>
      <c r="CA431" s="14">
        <v>0.30588753987585199</v>
      </c>
      <c r="CB431" s="14"/>
      <c r="CC431" s="14">
        <v>0.34146971722928199</v>
      </c>
      <c r="CD431" s="14">
        <v>0.28751072774009101</v>
      </c>
    </row>
    <row r="432" spans="2:82" x14ac:dyDescent="0.25">
      <c r="B432" t="s">
        <v>340</v>
      </c>
      <c r="C432" s="14">
        <v>6.72403936287857E-2</v>
      </c>
      <c r="D432" s="14">
        <v>8.2547379699830295E-2</v>
      </c>
      <c r="E432" s="14">
        <v>4.78927742078211E-2</v>
      </c>
      <c r="F432" s="14"/>
      <c r="G432" s="14">
        <v>8.4462912391281397E-2</v>
      </c>
      <c r="H432" s="14">
        <v>4.9336963476266302E-2</v>
      </c>
      <c r="I432" s="14">
        <v>5.3044546129383197E-2</v>
      </c>
      <c r="J432" s="14"/>
      <c r="K432" s="14">
        <v>7.5634277697755797E-2</v>
      </c>
      <c r="L432" s="14">
        <v>2.6573971438419101E-2</v>
      </c>
      <c r="M432" s="14">
        <v>6.0381715291018503E-2</v>
      </c>
      <c r="N432" s="14">
        <v>0.114528285775033</v>
      </c>
      <c r="O432" s="14"/>
      <c r="P432" s="14">
        <v>8.5376559781861899E-2</v>
      </c>
      <c r="Q432" s="14">
        <v>0.14610941326607299</v>
      </c>
      <c r="R432" s="14">
        <v>7.2859604235145703E-2</v>
      </c>
      <c r="S432" s="14">
        <v>3.2813334248343803E-2</v>
      </c>
      <c r="T432" s="14">
        <v>2.1804869676221798E-2</v>
      </c>
      <c r="U432" s="14"/>
      <c r="V432" s="14">
        <v>5.6243001913074499E-2</v>
      </c>
      <c r="W432" s="14">
        <v>0.11936929727241199</v>
      </c>
      <c r="X432" s="14">
        <v>7.3513753864706002E-2</v>
      </c>
      <c r="Y432" s="14"/>
      <c r="Z432" s="14">
        <v>5.2446160982022601E-2</v>
      </c>
      <c r="AA432" s="14">
        <v>8.5773339750374794E-2</v>
      </c>
      <c r="AB432" s="14"/>
      <c r="AC432" s="14">
        <v>0.28606697098134198</v>
      </c>
      <c r="AD432" s="14">
        <v>7.6115612855081893E-2</v>
      </c>
      <c r="AE432" s="14">
        <v>3.06340639445171E-2</v>
      </c>
      <c r="AF432" s="14">
        <v>6.6207941167969797E-2</v>
      </c>
      <c r="AG432" s="14"/>
      <c r="AH432" s="14">
        <v>7.1733294260815594E-2</v>
      </c>
      <c r="AI432" s="14">
        <v>8.3038506299095594E-2</v>
      </c>
      <c r="AJ432" s="14">
        <v>5.9806078352192898E-2</v>
      </c>
      <c r="AK432" s="14">
        <v>4.2513637592056099E-2</v>
      </c>
      <c r="AL432" s="14"/>
      <c r="AM432" s="14">
        <v>3.0399815623337899E-2</v>
      </c>
      <c r="AN432" s="14">
        <v>3.3299255770731298E-2</v>
      </c>
      <c r="AO432" s="14">
        <v>5.27437619401619E-2</v>
      </c>
      <c r="AP432" s="14">
        <v>8.0500757848394305E-2</v>
      </c>
      <c r="AQ432" s="14"/>
      <c r="AR432" s="14">
        <v>3.1952334036571599E-2</v>
      </c>
      <c r="AS432" s="14">
        <v>7.1998760558528205E-2</v>
      </c>
      <c r="AT432" s="14">
        <v>7.5485476725587905E-2</v>
      </c>
      <c r="AU432" s="14">
        <v>4.0119247486253201E-2</v>
      </c>
      <c r="AV432" s="14"/>
      <c r="AW432" s="14">
        <v>4.9131712683605E-2</v>
      </c>
      <c r="AX432" s="14">
        <v>5.68825371588077E-2</v>
      </c>
      <c r="AY432" s="14">
        <v>9.0320269624522095E-2</v>
      </c>
      <c r="AZ432" s="14">
        <v>8.9210088237878599E-2</v>
      </c>
      <c r="BA432" s="14"/>
      <c r="BB432" s="14">
        <v>9.1181364991186301E-2</v>
      </c>
      <c r="BC432" s="14">
        <v>0</v>
      </c>
      <c r="BD432" s="14">
        <v>0</v>
      </c>
      <c r="BE432" s="14"/>
      <c r="BF432" s="14">
        <v>4.0714002472108803E-2</v>
      </c>
      <c r="BG432" s="14">
        <v>6.5073318180358594E-2</v>
      </c>
      <c r="BH432" s="14">
        <v>0.117957345775272</v>
      </c>
      <c r="BI432" s="14"/>
      <c r="BJ432" s="14">
        <v>6.6205059049925602E-2</v>
      </c>
      <c r="BK432" s="14">
        <v>4.8466222817614903E-2</v>
      </c>
      <c r="BL432" s="14">
        <v>7.5471672400847803E-2</v>
      </c>
      <c r="BM432" s="14"/>
      <c r="BN432" s="14">
        <v>0.10368559507219</v>
      </c>
      <c r="BO432" s="14">
        <v>5.4190215715565003E-2</v>
      </c>
      <c r="BP432" s="14">
        <v>5.1078345316488499E-2</v>
      </c>
      <c r="BQ432" s="14">
        <v>0.21844391963655799</v>
      </c>
      <c r="BR432" s="14">
        <v>5.79084376225453E-2</v>
      </c>
      <c r="BS432" s="14">
        <v>7.5107018536054601E-2</v>
      </c>
      <c r="BT432" s="14">
        <v>6.5939507488308E-2</v>
      </c>
      <c r="BU432" s="14">
        <v>0</v>
      </c>
      <c r="BV432" s="14"/>
      <c r="BW432" s="14">
        <v>8.6096264024785998E-2</v>
      </c>
      <c r="BX432" s="14">
        <v>4.9494181977790999E-2</v>
      </c>
      <c r="BY432" s="14"/>
      <c r="BZ432" s="14">
        <v>6.1457941019152897E-2</v>
      </c>
      <c r="CA432" s="14">
        <v>7.0790960354028501E-2</v>
      </c>
      <c r="CB432" s="14"/>
      <c r="CC432" s="14">
        <v>6.7496009982435601E-2</v>
      </c>
      <c r="CD432" s="14">
        <v>6.0358115255301298E-2</v>
      </c>
    </row>
    <row r="433" spans="2:82" x14ac:dyDescent="0.25">
      <c r="B433" t="s">
        <v>341</v>
      </c>
      <c r="C433" s="14">
        <v>8.9023068115592394E-2</v>
      </c>
      <c r="D433" s="14">
        <v>9.1370396232454104E-2</v>
      </c>
      <c r="E433" s="14">
        <v>8.6056108398612094E-2</v>
      </c>
      <c r="F433" s="14"/>
      <c r="G433" s="14">
        <v>7.6728199414697607E-2</v>
      </c>
      <c r="H433" s="14">
        <v>0.110858459840656</v>
      </c>
      <c r="I433" s="14">
        <v>7.9093938214093801E-2</v>
      </c>
      <c r="J433" s="14"/>
      <c r="K433" s="14">
        <v>9.7718940794885203E-2</v>
      </c>
      <c r="L433" s="14">
        <v>2.67268271260503E-2</v>
      </c>
      <c r="M433" s="14">
        <v>9.4076026863299106E-2</v>
      </c>
      <c r="N433" s="14">
        <v>0.20065097394670101</v>
      </c>
      <c r="O433" s="14"/>
      <c r="P433" s="14">
        <v>8.5376559781861899E-2</v>
      </c>
      <c r="Q433" s="14">
        <v>9.9647840563515597E-2</v>
      </c>
      <c r="R433" s="14">
        <v>5.4740909814631603E-2</v>
      </c>
      <c r="S433" s="14">
        <v>8.2084480602293605E-2</v>
      </c>
      <c r="T433" s="14">
        <v>0.13312550191880901</v>
      </c>
      <c r="U433" s="14"/>
      <c r="V433" s="14">
        <v>7.9794427863396605E-2</v>
      </c>
      <c r="W433" s="14">
        <v>5.9549615508225802E-2</v>
      </c>
      <c r="X433" s="14">
        <v>0.18638548459579099</v>
      </c>
      <c r="Y433" s="14"/>
      <c r="Z433" s="14">
        <v>8.4172836585366395E-2</v>
      </c>
      <c r="AA433" s="14">
        <v>9.5099022291328605E-2</v>
      </c>
      <c r="AB433" s="14"/>
      <c r="AC433" s="14">
        <v>0.137575407781344</v>
      </c>
      <c r="AD433" s="14">
        <v>0.107460657731913</v>
      </c>
      <c r="AE433" s="14">
        <v>0.10963255324725001</v>
      </c>
      <c r="AF433" s="14">
        <v>6.7002509486152495E-2</v>
      </c>
      <c r="AG433" s="14"/>
      <c r="AH433" s="14">
        <v>6.9810814628332302E-2</v>
      </c>
      <c r="AI433" s="14">
        <v>0.112120860108759</v>
      </c>
      <c r="AJ433" s="14">
        <v>8.98640658933232E-2</v>
      </c>
      <c r="AK433" s="14">
        <v>4.3225605356971002E-2</v>
      </c>
      <c r="AL433" s="14"/>
      <c r="AM433" s="14">
        <v>6.0564903667968302E-2</v>
      </c>
      <c r="AN433" s="14">
        <v>0.10002598677967101</v>
      </c>
      <c r="AO433" s="14">
        <v>0.10687319871866</v>
      </c>
      <c r="AP433" s="14">
        <v>7.1921232594534104E-2</v>
      </c>
      <c r="AQ433" s="14"/>
      <c r="AR433" s="14">
        <v>6.62810202631373E-2</v>
      </c>
      <c r="AS433" s="14">
        <v>8.4393805503583497E-2</v>
      </c>
      <c r="AT433" s="14">
        <v>0.114046572881022</v>
      </c>
      <c r="AU433" s="14">
        <v>7.8345789215505696E-2</v>
      </c>
      <c r="AV433" s="14"/>
      <c r="AW433" s="14">
        <v>0.13154765294932699</v>
      </c>
      <c r="AX433" s="14">
        <v>9.1604257800863106E-2</v>
      </c>
      <c r="AY433" s="14">
        <v>5.1912208137893698E-2</v>
      </c>
      <c r="AZ433" s="14">
        <v>9.1317178912058997E-2</v>
      </c>
      <c r="BA433" s="14"/>
      <c r="BB433" s="14">
        <v>9.0942550791646898E-2</v>
      </c>
      <c r="BC433" s="14">
        <v>0</v>
      </c>
      <c r="BD433" s="14">
        <v>0</v>
      </c>
      <c r="BE433" s="14"/>
      <c r="BF433" s="14">
        <v>4.9166849952413702E-2</v>
      </c>
      <c r="BG433" s="14">
        <v>0.13083777584518699</v>
      </c>
      <c r="BH433" s="14">
        <v>0.136186099785158</v>
      </c>
      <c r="BI433" s="14"/>
      <c r="BJ433" s="14">
        <v>0.107931749381832</v>
      </c>
      <c r="BK433" s="14">
        <v>4.89685075358368E-2</v>
      </c>
      <c r="BL433" s="14">
        <v>7.7633324417340194E-2</v>
      </c>
      <c r="BM433" s="14"/>
      <c r="BN433" s="14">
        <v>6.9180273551802701E-2</v>
      </c>
      <c r="BO433" s="14">
        <v>0.13569232120018501</v>
      </c>
      <c r="BP433" s="14">
        <v>4.9490869932497003E-2</v>
      </c>
      <c r="BQ433" s="14">
        <v>0</v>
      </c>
      <c r="BR433" s="14">
        <v>5.9256453188039099E-2</v>
      </c>
      <c r="BS433" s="14">
        <v>5.8129878446151501E-2</v>
      </c>
      <c r="BT433" s="14">
        <v>0.13443516420597301</v>
      </c>
      <c r="BU433" s="14">
        <v>0.16542278126442</v>
      </c>
      <c r="BV433" s="14"/>
      <c r="BW433" s="14">
        <v>7.0718082848888697E-2</v>
      </c>
      <c r="BX433" s="14">
        <v>0.10625081395755399</v>
      </c>
      <c r="BY433" s="14"/>
      <c r="BZ433" s="14">
        <v>8.3901638690251107E-2</v>
      </c>
      <c r="CA433" s="14">
        <v>0.105079563613566</v>
      </c>
      <c r="CB433" s="14"/>
      <c r="CC433" s="14">
        <v>9.5827379246831504E-2</v>
      </c>
      <c r="CD433" s="14">
        <v>8.4546608943795898E-2</v>
      </c>
    </row>
    <row r="434" spans="2:82" x14ac:dyDescent="0.25">
      <c r="B434" t="s">
        <v>335</v>
      </c>
      <c r="C434" s="14">
        <v>5.8894418298607198E-2</v>
      </c>
      <c r="D434" s="14">
        <v>5.3021323676651799E-2</v>
      </c>
      <c r="E434" s="14">
        <v>6.6317852215742198E-2</v>
      </c>
      <c r="F434" s="14"/>
      <c r="G434" s="14">
        <v>5.8784146525004598E-2</v>
      </c>
      <c r="H434" s="14">
        <v>6.17762464276135E-2</v>
      </c>
      <c r="I434" s="14">
        <v>5.2853604297522901E-2</v>
      </c>
      <c r="J434" s="14"/>
      <c r="K434" s="14">
        <v>6.5194081097343398E-2</v>
      </c>
      <c r="L434" s="14">
        <v>5.3150729234625001E-2</v>
      </c>
      <c r="M434" s="14">
        <v>2.9893307662618301E-2</v>
      </c>
      <c r="N434" s="14">
        <v>8.6776970837633999E-2</v>
      </c>
      <c r="O434" s="14"/>
      <c r="P434" s="14">
        <v>5.7024848849890203E-2</v>
      </c>
      <c r="Q434" s="14">
        <v>9.6679534768643993E-2</v>
      </c>
      <c r="R434" s="14">
        <v>3.6643000777960698E-2</v>
      </c>
      <c r="S434" s="14">
        <v>6.5737487958893601E-2</v>
      </c>
      <c r="T434" s="14">
        <v>4.4400650937069901E-2</v>
      </c>
      <c r="U434" s="14"/>
      <c r="V434" s="14">
        <v>5.6506630385874598E-2</v>
      </c>
      <c r="W434" s="14">
        <v>2.9248817775779298E-2</v>
      </c>
      <c r="X434" s="14">
        <v>0.111783301390457</v>
      </c>
      <c r="Y434" s="14"/>
      <c r="Z434" s="14">
        <v>6.03870723522974E-2</v>
      </c>
      <c r="AA434" s="14">
        <v>5.7024549288451798E-2</v>
      </c>
      <c r="AB434" s="14"/>
      <c r="AC434" s="14">
        <v>0.14542982046431799</v>
      </c>
      <c r="AD434" s="14">
        <v>4.5577223526884897E-2</v>
      </c>
      <c r="AE434" s="14">
        <v>7.8205050745282306E-2</v>
      </c>
      <c r="AF434" s="14">
        <v>4.3893656644736601E-2</v>
      </c>
      <c r="AG434" s="14"/>
      <c r="AH434" s="14">
        <v>7.3796432092006994E-2</v>
      </c>
      <c r="AI434" s="14">
        <v>7.3397249132906905E-2</v>
      </c>
      <c r="AJ434" s="14">
        <v>3.0521871884305E-2</v>
      </c>
      <c r="AK434" s="14">
        <v>4.3238658733344801E-2</v>
      </c>
      <c r="AL434" s="14"/>
      <c r="AM434" s="14">
        <v>9.0397984464213002E-2</v>
      </c>
      <c r="AN434" s="14">
        <v>3.3122530654004001E-2</v>
      </c>
      <c r="AO434" s="14">
        <v>0.10535003929310199</v>
      </c>
      <c r="AP434" s="14">
        <v>2.6629289935161501E-2</v>
      </c>
      <c r="AQ434" s="14"/>
      <c r="AR434" s="14">
        <v>6.3379245510414906E-2</v>
      </c>
      <c r="AS434" s="14">
        <v>2.43422712505563E-2</v>
      </c>
      <c r="AT434" s="14">
        <v>3.8828257031159497E-2</v>
      </c>
      <c r="AU434" s="14">
        <v>0.119300036418445</v>
      </c>
      <c r="AV434" s="14"/>
      <c r="AW434" s="14">
        <v>4.9616497547262203E-2</v>
      </c>
      <c r="AX434" s="14">
        <v>5.5759478945182801E-2</v>
      </c>
      <c r="AY434" s="14">
        <v>7.8419706108630596E-2</v>
      </c>
      <c r="AZ434" s="14">
        <v>0</v>
      </c>
      <c r="BA434" s="14"/>
      <c r="BB434" s="14">
        <v>2.2331689282289801E-2</v>
      </c>
      <c r="BC434" s="14">
        <v>0.14123998559843901</v>
      </c>
      <c r="BD434" s="14">
        <v>0.13218002817755201</v>
      </c>
      <c r="BE434" s="14"/>
      <c r="BF434" s="14">
        <v>8.10016443078308E-2</v>
      </c>
      <c r="BG434" s="14">
        <v>6.5670590206181503E-2</v>
      </c>
      <c r="BH434" s="14">
        <v>1.64009843972284E-2</v>
      </c>
      <c r="BI434" s="14"/>
      <c r="BJ434" s="14">
        <v>4.0969376987112401E-2</v>
      </c>
      <c r="BK434" s="14">
        <v>6.4688446034149402E-2</v>
      </c>
      <c r="BL434" s="14">
        <v>7.5621455979761706E-2</v>
      </c>
      <c r="BM434" s="14"/>
      <c r="BN434" s="14">
        <v>7.0052875303360407E-2</v>
      </c>
      <c r="BO434" s="14">
        <v>0</v>
      </c>
      <c r="BP434" s="14">
        <v>0.15131436077014701</v>
      </c>
      <c r="BQ434" s="14">
        <v>0</v>
      </c>
      <c r="BR434" s="14">
        <v>5.7436773812936902E-2</v>
      </c>
      <c r="BS434" s="14">
        <v>1.8964361153764101E-2</v>
      </c>
      <c r="BT434" s="14">
        <v>0.130192194242575</v>
      </c>
      <c r="BU434" s="14">
        <v>8.1380733094254504E-2</v>
      </c>
      <c r="BV434" s="14"/>
      <c r="BW434" s="14">
        <v>3.4679791915853103E-2</v>
      </c>
      <c r="BX434" s="14">
        <v>8.1684025769035301E-2</v>
      </c>
      <c r="BY434" s="14"/>
      <c r="BZ434" s="14">
        <v>4.8066989482500197E-2</v>
      </c>
      <c r="CA434" s="14">
        <v>8.2143246887384599E-2</v>
      </c>
      <c r="CB434" s="14"/>
      <c r="CC434" s="14">
        <v>4.7813822431554402E-2</v>
      </c>
      <c r="CD434" s="14">
        <v>8.3495915153843095E-2</v>
      </c>
    </row>
    <row r="435" spans="2:82" x14ac:dyDescent="0.25">
      <c r="B435" t="s">
        <v>332</v>
      </c>
      <c r="C435" s="14">
        <v>5.5043739533953903E-2</v>
      </c>
      <c r="D435" s="14">
        <v>6.8441751275840304E-2</v>
      </c>
      <c r="E435" s="14">
        <v>3.81090124115466E-2</v>
      </c>
      <c r="F435" s="14"/>
      <c r="G435" s="14">
        <v>6.8218452319195697E-2</v>
      </c>
      <c r="H435" s="14">
        <v>4.9453495749401603E-2</v>
      </c>
      <c r="I435" s="14">
        <v>2.6224068130362699E-2</v>
      </c>
      <c r="J435" s="14"/>
      <c r="K435" s="14">
        <v>5.4453199020576999E-2</v>
      </c>
      <c r="L435" s="14">
        <v>8.0810702594102904E-2</v>
      </c>
      <c r="M435" s="14">
        <v>3.0979874191375999E-2</v>
      </c>
      <c r="N435" s="14">
        <v>2.95482088061952E-2</v>
      </c>
      <c r="O435" s="14"/>
      <c r="P435" s="14">
        <v>0.11550955450830599</v>
      </c>
      <c r="Q435" s="14">
        <v>7.4052578003645494E-2</v>
      </c>
      <c r="R435" s="14">
        <v>7.2373126915938099E-2</v>
      </c>
      <c r="S435" s="14">
        <v>1.6671556839711402E-2</v>
      </c>
      <c r="T435" s="14">
        <v>2.15370558753703E-2</v>
      </c>
      <c r="U435" s="14"/>
      <c r="V435" s="14">
        <v>5.7114474528009801E-2</v>
      </c>
      <c r="W435" s="14">
        <v>2.9357452943903701E-2</v>
      </c>
      <c r="X435" s="14">
        <v>7.3825640230706396E-2</v>
      </c>
      <c r="Y435" s="14"/>
      <c r="Z435" s="14">
        <v>7.6327302841085506E-2</v>
      </c>
      <c r="AA435" s="14">
        <v>2.8381516391693999E-2</v>
      </c>
      <c r="AB435" s="14"/>
      <c r="AC435" s="14">
        <v>0</v>
      </c>
      <c r="AD435" s="14">
        <v>0</v>
      </c>
      <c r="AE435" s="14">
        <v>7.8539604231883706E-2</v>
      </c>
      <c r="AF435" s="14">
        <v>8.88779264802943E-2</v>
      </c>
      <c r="AG435" s="14"/>
      <c r="AH435" s="14">
        <v>7.0336169978203106E-2</v>
      </c>
      <c r="AI435" s="14">
        <v>4.6637721927685602E-2</v>
      </c>
      <c r="AJ435" s="14">
        <v>3.02423924707763E-2</v>
      </c>
      <c r="AK435" s="14">
        <v>0.108556718039721</v>
      </c>
      <c r="AL435" s="14"/>
      <c r="AM435" s="14">
        <v>0</v>
      </c>
      <c r="AN435" s="14">
        <v>0.10097670398881101</v>
      </c>
      <c r="AO435" s="14">
        <v>0</v>
      </c>
      <c r="AP435" s="14">
        <v>7.2325455117465395E-2</v>
      </c>
      <c r="AQ435" s="14"/>
      <c r="AR435" s="14">
        <v>1.60836405963776E-2</v>
      </c>
      <c r="AS435" s="14">
        <v>7.2439831396029206E-2</v>
      </c>
      <c r="AT435" s="14">
        <v>7.7545180157266594E-2</v>
      </c>
      <c r="AU435" s="14">
        <v>3.97782039753194E-2</v>
      </c>
      <c r="AV435" s="14"/>
      <c r="AW435" s="14">
        <v>3.3502373761107103E-2</v>
      </c>
      <c r="AX435" s="14">
        <v>5.7273979334292603E-2</v>
      </c>
      <c r="AY435" s="14">
        <v>5.1644770294906203E-2</v>
      </c>
      <c r="AZ435" s="14">
        <v>0.17880019510019299</v>
      </c>
      <c r="BA435" s="14"/>
      <c r="BB435" s="14">
        <v>2.3213883319979901E-2</v>
      </c>
      <c r="BC435" s="14">
        <v>4.6614065987126599E-2</v>
      </c>
      <c r="BD435" s="14">
        <v>0</v>
      </c>
      <c r="BE435" s="14"/>
      <c r="BF435" s="14">
        <v>5.7008572914089603E-2</v>
      </c>
      <c r="BG435" s="14">
        <v>6.6443865087375306E-2</v>
      </c>
      <c r="BH435" s="14">
        <v>3.38368979198111E-2</v>
      </c>
      <c r="BI435" s="14"/>
      <c r="BJ435" s="14">
        <v>6.6559351420748994E-2</v>
      </c>
      <c r="BK435" s="14">
        <v>4.7984368807607897E-2</v>
      </c>
      <c r="BL435" s="14">
        <v>3.8195484349313302E-2</v>
      </c>
      <c r="BM435" s="14"/>
      <c r="BN435" s="14">
        <v>0</v>
      </c>
      <c r="BO435" s="14">
        <v>2.75689359877615E-2</v>
      </c>
      <c r="BP435" s="14">
        <v>0</v>
      </c>
      <c r="BQ435" s="14">
        <v>0.11245565122190899</v>
      </c>
      <c r="BR435" s="14">
        <v>0.118262131646311</v>
      </c>
      <c r="BS435" s="14">
        <v>5.6368747836835202E-2</v>
      </c>
      <c r="BT435" s="14">
        <v>6.8825196152198995E-2</v>
      </c>
      <c r="BU435" s="14">
        <v>8.3808089131960806E-2</v>
      </c>
      <c r="BV435" s="14"/>
      <c r="BW435" s="14">
        <v>7.84282655159287E-2</v>
      </c>
      <c r="BX435" s="14">
        <v>3.30353814619588E-2</v>
      </c>
      <c r="BY435" s="14"/>
      <c r="BZ435" s="14">
        <v>6.2586473592220193E-2</v>
      </c>
      <c r="CA435" s="14">
        <v>3.53026315977574E-2</v>
      </c>
      <c r="CB435" s="14"/>
      <c r="CC435" s="14">
        <v>6.8424171067266004E-2</v>
      </c>
      <c r="CD435" s="14">
        <v>2.4251915305845501E-2</v>
      </c>
    </row>
    <row r="436" spans="2:82" x14ac:dyDescent="0.25">
      <c r="B436" t="s">
        <v>342</v>
      </c>
      <c r="C436" s="14">
        <v>0.219144532386674</v>
      </c>
      <c r="D436" s="14">
        <v>0.234933344109307</v>
      </c>
      <c r="E436" s="14">
        <v>0.199187898278499</v>
      </c>
      <c r="F436" s="14"/>
      <c r="G436" s="14">
        <v>0.14376799882541899</v>
      </c>
      <c r="H436" s="14">
        <v>0.246311400629075</v>
      </c>
      <c r="I436" s="14">
        <v>0.39470354577565098</v>
      </c>
      <c r="J436" s="14"/>
      <c r="K436" s="14">
        <v>0.21650533829170701</v>
      </c>
      <c r="L436" s="14">
        <v>0.217865871691591</v>
      </c>
      <c r="M436" s="14">
        <v>0.33153857733307801</v>
      </c>
      <c r="N436" s="14">
        <v>0.112741806501218</v>
      </c>
      <c r="O436" s="14"/>
      <c r="P436" s="14">
        <v>0.22843100426886401</v>
      </c>
      <c r="Q436" s="14">
        <v>0.1934116767413</v>
      </c>
      <c r="R436" s="14">
        <v>0.16369035643893301</v>
      </c>
      <c r="S436" s="14">
        <v>0.246275030911766</v>
      </c>
      <c r="T436" s="14">
        <v>0.266031565131926</v>
      </c>
      <c r="U436" s="14"/>
      <c r="V436" s="14">
        <v>0.23286732415206901</v>
      </c>
      <c r="W436" s="14">
        <v>0.32209431368007702</v>
      </c>
      <c r="X436" s="14">
        <v>0</v>
      </c>
      <c r="Y436" s="14"/>
      <c r="Z436" s="14">
        <v>0.24152945135729501</v>
      </c>
      <c r="AA436" s="14">
        <v>0.191102625305442</v>
      </c>
      <c r="AB436" s="14"/>
      <c r="AC436" s="14">
        <v>0.14946097848821999</v>
      </c>
      <c r="AD436" s="14">
        <v>0.165934529579537</v>
      </c>
      <c r="AE436" s="14">
        <v>0.34260526366810901</v>
      </c>
      <c r="AF436" s="14">
        <v>0.16585247371919401</v>
      </c>
      <c r="AG436" s="14"/>
      <c r="AH436" s="14">
        <v>0.142918437150371</v>
      </c>
      <c r="AI436" s="14">
        <v>0.14804400096885301</v>
      </c>
      <c r="AJ436" s="14">
        <v>0.386446961120193</v>
      </c>
      <c r="AK436" s="14">
        <v>0.17455289405720301</v>
      </c>
      <c r="AL436" s="14"/>
      <c r="AM436" s="14">
        <v>0.275703556566749</v>
      </c>
      <c r="AN436" s="14">
        <v>0.26545230762250999</v>
      </c>
      <c r="AO436" s="14">
        <v>0.31220205849368199</v>
      </c>
      <c r="AP436" s="14">
        <v>0.18959802061771899</v>
      </c>
      <c r="AQ436" s="14"/>
      <c r="AR436" s="14">
        <v>0.24238671409356899</v>
      </c>
      <c r="AS436" s="14">
        <v>0.26319602594174002</v>
      </c>
      <c r="AT436" s="14">
        <v>7.8421560871973106E-2</v>
      </c>
      <c r="AU436" s="14">
        <v>0.36165423587532602</v>
      </c>
      <c r="AV436" s="14"/>
      <c r="AW436" s="14">
        <v>0.114585101044187</v>
      </c>
      <c r="AX436" s="14">
        <v>0.20451282854334299</v>
      </c>
      <c r="AY436" s="14">
        <v>0.29755622952501498</v>
      </c>
      <c r="AZ436" s="14">
        <v>0.36724431143479302</v>
      </c>
      <c r="BA436" s="14"/>
      <c r="BB436" s="14">
        <v>0.38612974520528898</v>
      </c>
      <c r="BC436" s="14">
        <v>0.33095265046491601</v>
      </c>
      <c r="BD436" s="14">
        <v>0.13202496658013199</v>
      </c>
      <c r="BE436" s="14"/>
      <c r="BF436" s="14">
        <v>0.283768000403264</v>
      </c>
      <c r="BG436" s="14">
        <v>6.4939601529814303E-2</v>
      </c>
      <c r="BH436" s="14">
        <v>0.23759975122112101</v>
      </c>
      <c r="BI436" s="14"/>
      <c r="BJ436" s="14">
        <v>0.22253926335135299</v>
      </c>
      <c r="BK436" s="14">
        <v>0.240422074278967</v>
      </c>
      <c r="BL436" s="14">
        <v>0.27162052950690202</v>
      </c>
      <c r="BM436" s="14"/>
      <c r="BN436" s="14">
        <v>0.100504608957599</v>
      </c>
      <c r="BO436" s="14">
        <v>0.29456206460815598</v>
      </c>
      <c r="BP436" s="14">
        <v>0.150362016603869</v>
      </c>
      <c r="BQ436" s="14">
        <v>0.22583041859542</v>
      </c>
      <c r="BR436" s="14">
        <v>0.236787995464216</v>
      </c>
      <c r="BS436" s="14">
        <v>0.299548641843145</v>
      </c>
      <c r="BT436" s="14">
        <v>0.13328640222902499</v>
      </c>
      <c r="BU436" s="14">
        <v>0.257014873268264</v>
      </c>
      <c r="BV436" s="14"/>
      <c r="BW436" s="14">
        <v>0.25102294253794699</v>
      </c>
      <c r="BX436" s="14">
        <v>0.18914215107195601</v>
      </c>
      <c r="BY436" s="14"/>
      <c r="BZ436" s="14">
        <v>0.26133358773450399</v>
      </c>
      <c r="CA436" s="14">
        <v>0.15327434170846199</v>
      </c>
      <c r="CB436" s="14"/>
      <c r="CC436" s="14">
        <v>0.216143967296379</v>
      </c>
      <c r="CD436" s="14">
        <v>0.23034038037385901</v>
      </c>
    </row>
    <row r="437" spans="2:82" x14ac:dyDescent="0.25">
      <c r="B437" t="s">
        <v>343</v>
      </c>
      <c r="C437" s="14">
        <v>7.1831011514320101E-2</v>
      </c>
      <c r="D437" s="14">
        <v>7.6623195695867105E-2</v>
      </c>
      <c r="E437" s="14">
        <v>6.5773819372810002E-2</v>
      </c>
      <c r="F437" s="14"/>
      <c r="G437" s="14">
        <v>9.3083789337963393E-2</v>
      </c>
      <c r="H437" s="14">
        <v>6.2287006386540597E-2</v>
      </c>
      <c r="I437" s="14">
        <v>2.6506359011043801E-2</v>
      </c>
      <c r="J437" s="14"/>
      <c r="K437" s="14">
        <v>0.109812704614067</v>
      </c>
      <c r="L437" s="14">
        <v>6.7013539641361794E-2</v>
      </c>
      <c r="M437" s="14">
        <v>2.93544242214413E-2</v>
      </c>
      <c r="N437" s="14">
        <v>2.82626090717823E-2</v>
      </c>
      <c r="O437" s="14"/>
      <c r="P437" s="14">
        <v>8.6442469251825901E-2</v>
      </c>
      <c r="Q437" s="14">
        <v>9.7742380297845696E-2</v>
      </c>
      <c r="R437" s="14">
        <v>1.8584317620096599E-2</v>
      </c>
      <c r="S437" s="14">
        <v>9.8186349444285503E-2</v>
      </c>
      <c r="T437" s="14">
        <v>6.6796710073933604E-2</v>
      </c>
      <c r="U437" s="14"/>
      <c r="V437" s="14">
        <v>9.1034443489337105E-2</v>
      </c>
      <c r="W437" s="14">
        <v>2.92016476810457E-2</v>
      </c>
      <c r="X437" s="14">
        <v>0</v>
      </c>
      <c r="Y437" s="14"/>
      <c r="Z437" s="14">
        <v>7.6094497250898799E-2</v>
      </c>
      <c r="AA437" s="14">
        <v>6.6490082158077807E-2</v>
      </c>
      <c r="AB437" s="14"/>
      <c r="AC437" s="14">
        <v>0</v>
      </c>
      <c r="AD437" s="14">
        <v>1.5075195080045199E-2</v>
      </c>
      <c r="AE437" s="14">
        <v>6.2533252267211098E-2</v>
      </c>
      <c r="AF437" s="14">
        <v>0.12205091978970101</v>
      </c>
      <c r="AG437" s="14"/>
      <c r="AH437" s="14">
        <v>0</v>
      </c>
      <c r="AI437" s="14">
        <v>4.6524704760322999E-2</v>
      </c>
      <c r="AJ437" s="14">
        <v>0.104510198097646</v>
      </c>
      <c r="AK437" s="14">
        <v>0.108330064479048</v>
      </c>
      <c r="AL437" s="14"/>
      <c r="AM437" s="14">
        <v>6.1103790978605001E-2</v>
      </c>
      <c r="AN437" s="14">
        <v>3.3123765390477497E-2</v>
      </c>
      <c r="AO437" s="14">
        <v>7.9860084620348298E-2</v>
      </c>
      <c r="AP437" s="14">
        <v>9.8838936021544893E-2</v>
      </c>
      <c r="AQ437" s="14"/>
      <c r="AR437" s="14">
        <v>8.02322308224864E-2</v>
      </c>
      <c r="AS437" s="14">
        <v>8.5192339148422697E-2</v>
      </c>
      <c r="AT437" s="14">
        <v>7.6398790075760906E-2</v>
      </c>
      <c r="AU437" s="14">
        <v>4.1216587326159897E-2</v>
      </c>
      <c r="AV437" s="14"/>
      <c r="AW437" s="14">
        <v>0.115193856032865</v>
      </c>
      <c r="AX437" s="14">
        <v>3.3476728559026003E-2</v>
      </c>
      <c r="AY437" s="14">
        <v>7.8442818003673198E-2</v>
      </c>
      <c r="AZ437" s="14">
        <v>9.14646856564411E-2</v>
      </c>
      <c r="BA437" s="14"/>
      <c r="BB437" s="14">
        <v>2.2535248801829999E-2</v>
      </c>
      <c r="BC437" s="14">
        <v>4.8534709878089902E-2</v>
      </c>
      <c r="BD437" s="14">
        <v>0</v>
      </c>
      <c r="BE437" s="14"/>
      <c r="BF437" s="14">
        <v>0.105514266119343</v>
      </c>
      <c r="BG437" s="14">
        <v>4.3147919949974502E-2</v>
      </c>
      <c r="BH437" s="14">
        <v>3.4728655590820702E-2</v>
      </c>
      <c r="BI437" s="14"/>
      <c r="BJ437" s="14">
        <v>6.5325759172609799E-2</v>
      </c>
      <c r="BK437" s="14">
        <v>0.11461555410473299</v>
      </c>
      <c r="BL437" s="14">
        <v>3.9576636419412503E-2</v>
      </c>
      <c r="BM437" s="14"/>
      <c r="BN437" s="14">
        <v>7.0250090742973004E-2</v>
      </c>
      <c r="BO437" s="14">
        <v>5.39204866536864E-2</v>
      </c>
      <c r="BP437" s="14">
        <v>4.9607947297089401E-2</v>
      </c>
      <c r="BQ437" s="14">
        <v>0</v>
      </c>
      <c r="BR437" s="14">
        <v>0.145408624291231</v>
      </c>
      <c r="BS437" s="14">
        <v>0.114560905803509</v>
      </c>
      <c r="BT437" s="14">
        <v>0</v>
      </c>
      <c r="BU437" s="14">
        <v>0</v>
      </c>
      <c r="BV437" s="14"/>
      <c r="BW437" s="14">
        <v>9.4868212204940794E-2</v>
      </c>
      <c r="BX437" s="14">
        <v>5.01495388102592E-2</v>
      </c>
      <c r="BY437" s="14"/>
      <c r="BZ437" s="14">
        <v>5.48400442183892E-2</v>
      </c>
      <c r="CA437" s="14">
        <v>9.4995078373779004E-2</v>
      </c>
      <c r="CB437" s="14"/>
      <c r="CC437" s="14">
        <v>5.42679086960971E-2</v>
      </c>
      <c r="CD437" s="14">
        <v>9.7073379055505393E-2</v>
      </c>
    </row>
    <row r="438" spans="2:82" x14ac:dyDescent="0.25">
      <c r="B438" t="s">
        <v>344</v>
      </c>
      <c r="C438" s="14">
        <v>8.4263561768354006E-2</v>
      </c>
      <c r="D438" s="14">
        <v>7.5534837647680306E-2</v>
      </c>
      <c r="E438" s="14">
        <v>9.5296434701899593E-2</v>
      </c>
      <c r="F438" s="14"/>
      <c r="G438" s="14">
        <v>0.109989885240434</v>
      </c>
      <c r="H438" s="14">
        <v>6.2190255172301701E-2</v>
      </c>
      <c r="I438" s="14">
        <v>5.27100174961787E-2</v>
      </c>
      <c r="J438" s="14"/>
      <c r="K438" s="14">
        <v>8.7353650415777598E-2</v>
      </c>
      <c r="L438" s="14">
        <v>8.1104292595105806E-2</v>
      </c>
      <c r="M438" s="14">
        <v>9.0172210262266905E-2</v>
      </c>
      <c r="N438" s="14">
        <v>8.4569153327837501E-2</v>
      </c>
      <c r="O438" s="14"/>
      <c r="P438" s="14">
        <v>0.113775149588856</v>
      </c>
      <c r="Q438" s="14">
        <v>4.7494590379017598E-2</v>
      </c>
      <c r="R438" s="14">
        <v>7.3065242391551405E-2</v>
      </c>
      <c r="S438" s="14">
        <v>9.7829375291959397E-2</v>
      </c>
      <c r="T438" s="14">
        <v>8.98622790098801E-2</v>
      </c>
      <c r="U438" s="14"/>
      <c r="V438" s="14">
        <v>9.6506165880103703E-2</v>
      </c>
      <c r="W438" s="14">
        <v>5.8732129286370602E-2</v>
      </c>
      <c r="X438" s="14">
        <v>3.6399668015307599E-2</v>
      </c>
      <c r="Y438" s="14"/>
      <c r="Z438" s="14">
        <v>9.8734896078453496E-2</v>
      </c>
      <c r="AA438" s="14">
        <v>6.61351149958707E-2</v>
      </c>
      <c r="AB438" s="14"/>
      <c r="AC438" s="14">
        <v>0</v>
      </c>
      <c r="AD438" s="14">
        <v>0.121561058982145</v>
      </c>
      <c r="AE438" s="14">
        <v>7.7751883718272893E-2</v>
      </c>
      <c r="AF438" s="14">
        <v>7.7674328755490296E-2</v>
      </c>
      <c r="AG438" s="14"/>
      <c r="AH438" s="14">
        <v>0</v>
      </c>
      <c r="AI438" s="14">
        <v>9.2811876814006405E-2</v>
      </c>
      <c r="AJ438" s="14">
        <v>7.3656618130012605E-2</v>
      </c>
      <c r="AK438" s="14">
        <v>8.7404048567123693E-2</v>
      </c>
      <c r="AL438" s="14"/>
      <c r="AM438" s="14">
        <v>6.0045407805902999E-2</v>
      </c>
      <c r="AN438" s="14">
        <v>3.3693424298296699E-2</v>
      </c>
      <c r="AO438" s="14">
        <v>2.5466256210481899E-2</v>
      </c>
      <c r="AP438" s="14">
        <v>0.108527810997934</v>
      </c>
      <c r="AQ438" s="14"/>
      <c r="AR438" s="14">
        <v>9.6309999702215904E-2</v>
      </c>
      <c r="AS438" s="14">
        <v>0.109441910754509</v>
      </c>
      <c r="AT438" s="14">
        <v>3.7911402295821101E-2</v>
      </c>
      <c r="AU438" s="14">
        <v>3.9609474872445802E-2</v>
      </c>
      <c r="AV438" s="14"/>
      <c r="AW438" s="14">
        <v>0.13041104933599401</v>
      </c>
      <c r="AX438" s="14">
        <v>7.9673727195063299E-2</v>
      </c>
      <c r="AY438" s="14">
        <v>6.5060881850162303E-2</v>
      </c>
      <c r="AZ438" s="14">
        <v>0</v>
      </c>
      <c r="BA438" s="14"/>
      <c r="BB438" s="14">
        <v>6.8392929828741497E-2</v>
      </c>
      <c r="BC438" s="14">
        <v>9.5765144438416994E-2</v>
      </c>
      <c r="BD438" s="14">
        <v>6.5914261114936104E-2</v>
      </c>
      <c r="BE438" s="14"/>
      <c r="BF438" s="14">
        <v>9.7534150675894105E-2</v>
      </c>
      <c r="BG438" s="14">
        <v>0.108434728855252</v>
      </c>
      <c r="BH438" s="14">
        <v>5.0566185298044901E-2</v>
      </c>
      <c r="BI438" s="14"/>
      <c r="BJ438" s="14">
        <v>9.9566339537134299E-2</v>
      </c>
      <c r="BK438" s="14">
        <v>6.3932633927854005E-2</v>
      </c>
      <c r="BL438" s="14">
        <v>3.8033468743679501E-2</v>
      </c>
      <c r="BM438" s="14"/>
      <c r="BN438" s="14">
        <v>0.13927586926570801</v>
      </c>
      <c r="BO438" s="14">
        <v>8.1908032998397204E-2</v>
      </c>
      <c r="BP438" s="14">
        <v>9.8886460686986602E-2</v>
      </c>
      <c r="BQ438" s="14">
        <v>0</v>
      </c>
      <c r="BR438" s="14">
        <v>8.8848109156941996E-2</v>
      </c>
      <c r="BS438" s="14">
        <v>9.2636743106462902E-2</v>
      </c>
      <c r="BT438" s="14">
        <v>0.13464152151107001</v>
      </c>
      <c r="BU438" s="14">
        <v>0</v>
      </c>
      <c r="BV438" s="14"/>
      <c r="BW438" s="14">
        <v>3.5170604068759097E-2</v>
      </c>
      <c r="BX438" s="14">
        <v>0.130467422932734</v>
      </c>
      <c r="BY438" s="14"/>
      <c r="BZ438" s="14">
        <v>6.8919485414904905E-2</v>
      </c>
      <c r="CA438" s="14">
        <v>0.11727690205461599</v>
      </c>
      <c r="CB438" s="14"/>
      <c r="CC438" s="14">
        <v>8.8246017546911096E-2</v>
      </c>
      <c r="CD438" s="14">
        <v>8.43744845940297E-2</v>
      </c>
    </row>
    <row r="439" spans="2:82" x14ac:dyDescent="0.25">
      <c r="B439" t="s">
        <v>151</v>
      </c>
      <c r="C439" s="14">
        <v>8.3980534077691509E-3</v>
      </c>
      <c r="D439" s="14">
        <v>0</v>
      </c>
      <c r="E439" s="14">
        <v>1.9012967438285601E-2</v>
      </c>
      <c r="F439" s="14"/>
      <c r="G439" s="14">
        <v>1.7032746981052199E-2</v>
      </c>
      <c r="H439" s="14">
        <v>0</v>
      </c>
      <c r="I439" s="14">
        <v>0</v>
      </c>
      <c r="J439" s="14"/>
      <c r="K439" s="14">
        <v>0</v>
      </c>
      <c r="L439" s="14">
        <v>1.32672300820573E-2</v>
      </c>
      <c r="M439" s="14">
        <v>3.0691475658245201E-2</v>
      </c>
      <c r="N439" s="14">
        <v>0</v>
      </c>
      <c r="O439" s="14"/>
      <c r="P439" s="14">
        <v>0</v>
      </c>
      <c r="Q439" s="14">
        <v>0</v>
      </c>
      <c r="R439" s="14">
        <v>0</v>
      </c>
      <c r="S439" s="14">
        <v>3.2833364412553502E-2</v>
      </c>
      <c r="T439" s="14">
        <v>0</v>
      </c>
      <c r="U439" s="14"/>
      <c r="V439" s="14">
        <v>5.5718138402493901E-3</v>
      </c>
      <c r="W439" s="14">
        <v>2.9752944840999499E-2</v>
      </c>
      <c r="X439" s="14">
        <v>0</v>
      </c>
      <c r="Y439" s="14"/>
      <c r="Z439" s="14">
        <v>0</v>
      </c>
      <c r="AA439" s="14">
        <v>1.89184146220744E-2</v>
      </c>
      <c r="AB439" s="14"/>
      <c r="AC439" s="14">
        <v>0</v>
      </c>
      <c r="AD439" s="14">
        <v>1.4939021767984E-2</v>
      </c>
      <c r="AE439" s="14">
        <v>1.5739786794409901E-2</v>
      </c>
      <c r="AF439" s="14">
        <v>0</v>
      </c>
      <c r="AG439" s="14"/>
      <c r="AH439" s="14">
        <v>0</v>
      </c>
      <c r="AI439" s="14">
        <v>1.8431073016611899E-2</v>
      </c>
      <c r="AJ439" s="14">
        <v>0</v>
      </c>
      <c r="AK439" s="14">
        <v>0</v>
      </c>
      <c r="AL439" s="14"/>
      <c r="AM439" s="14">
        <v>3.0436442779966499E-2</v>
      </c>
      <c r="AN439" s="14">
        <v>0</v>
      </c>
      <c r="AO439" s="14">
        <v>0</v>
      </c>
      <c r="AP439" s="14">
        <v>8.8376718009076302E-3</v>
      </c>
      <c r="AQ439" s="14"/>
      <c r="AR439" s="14">
        <v>0</v>
      </c>
      <c r="AS439" s="14">
        <v>1.18359827060583E-2</v>
      </c>
      <c r="AT439" s="14">
        <v>3.8828257031159497E-2</v>
      </c>
      <c r="AU439" s="14">
        <v>0</v>
      </c>
      <c r="AV439" s="14"/>
      <c r="AW439" s="14">
        <v>0</v>
      </c>
      <c r="AX439" s="14">
        <v>2.2619945148826801E-2</v>
      </c>
      <c r="AY439" s="14">
        <v>0</v>
      </c>
      <c r="AZ439" s="14">
        <v>0</v>
      </c>
      <c r="BA439" s="14"/>
      <c r="BB439" s="14">
        <v>0</v>
      </c>
      <c r="BC439" s="14">
        <v>4.6690251926557999E-2</v>
      </c>
      <c r="BD439" s="14">
        <v>6.7508340963473606E-2</v>
      </c>
      <c r="BE439" s="14"/>
      <c r="BF439" s="14">
        <v>8.1912793751778203E-3</v>
      </c>
      <c r="BG439" s="14">
        <v>0</v>
      </c>
      <c r="BH439" s="14">
        <v>1.6651362608102099E-2</v>
      </c>
      <c r="BI439" s="14"/>
      <c r="BJ439" s="14">
        <v>8.1125110585655406E-3</v>
      </c>
      <c r="BK439" s="14">
        <v>0</v>
      </c>
      <c r="BL439" s="14">
        <v>3.8569372520057002E-2</v>
      </c>
      <c r="BM439" s="14"/>
      <c r="BN439" s="14">
        <v>0</v>
      </c>
      <c r="BO439" s="14">
        <v>0</v>
      </c>
      <c r="BP439" s="14">
        <v>0</v>
      </c>
      <c r="BQ439" s="14">
        <v>0</v>
      </c>
      <c r="BR439" s="14">
        <v>2.9753364210084999E-2</v>
      </c>
      <c r="BS439" s="14">
        <v>0</v>
      </c>
      <c r="BT439" s="14">
        <v>0</v>
      </c>
      <c r="BU439" s="14">
        <v>0</v>
      </c>
      <c r="BV439" s="14"/>
      <c r="BW439" s="14">
        <v>1.73212314780988E-2</v>
      </c>
      <c r="BX439" s="14">
        <v>0</v>
      </c>
      <c r="BY439" s="14"/>
      <c r="BZ439" s="14">
        <v>1.37553429864669E-2</v>
      </c>
      <c r="CA439" s="14">
        <v>0</v>
      </c>
      <c r="CB439" s="14"/>
      <c r="CC439" s="14">
        <v>1.3548855919441299E-2</v>
      </c>
      <c r="CD439" s="14">
        <v>0</v>
      </c>
    </row>
    <row r="440" spans="2:82" x14ac:dyDescent="0.25">
      <c r="B440" t="s">
        <v>131</v>
      </c>
      <c r="C440" s="14">
        <v>2.52441186416992E-2</v>
      </c>
      <c r="D440" s="14">
        <v>1.52612913951057E-2</v>
      </c>
      <c r="E440" s="14">
        <v>3.7862144255355799E-2</v>
      </c>
      <c r="F440" s="14"/>
      <c r="G440" s="14">
        <v>3.4002504931673401E-2</v>
      </c>
      <c r="H440" s="14">
        <v>2.42739827881292E-2</v>
      </c>
      <c r="I440" s="14">
        <v>0</v>
      </c>
      <c r="J440" s="14"/>
      <c r="K440" s="14">
        <v>1.10783460184913E-2</v>
      </c>
      <c r="L440" s="14">
        <v>6.7093179285632507E-2</v>
      </c>
      <c r="M440" s="14">
        <v>0</v>
      </c>
      <c r="N440" s="14">
        <v>0</v>
      </c>
      <c r="O440" s="14"/>
      <c r="P440" s="14">
        <v>5.7374228434706999E-2</v>
      </c>
      <c r="Q440" s="14">
        <v>2.43278095116304E-2</v>
      </c>
      <c r="R440" s="14">
        <v>3.6186563457969098E-2</v>
      </c>
      <c r="S440" s="14">
        <v>1.6251638389966301E-2</v>
      </c>
      <c r="T440" s="14">
        <v>0</v>
      </c>
      <c r="U440" s="14"/>
      <c r="V440" s="14">
        <v>1.7058618894085099E-2</v>
      </c>
      <c r="W440" s="14">
        <v>2.9357452943903701E-2</v>
      </c>
      <c r="X440" s="14">
        <v>7.3544550155506594E-2</v>
      </c>
      <c r="Y440" s="14"/>
      <c r="Z440" s="14">
        <v>1.5029125564117901E-2</v>
      </c>
      <c r="AA440" s="14">
        <v>3.8040586080018403E-2</v>
      </c>
      <c r="AB440" s="14"/>
      <c r="AC440" s="14">
        <v>0</v>
      </c>
      <c r="AD440" s="14">
        <v>3.0272839309490301E-2</v>
      </c>
      <c r="AE440" s="14">
        <v>0</v>
      </c>
      <c r="AF440" s="14">
        <v>3.3294515797284797E-2</v>
      </c>
      <c r="AG440" s="14"/>
      <c r="AH440" s="14">
        <v>0</v>
      </c>
      <c r="AI440" s="14">
        <v>3.6833422226432003E-2</v>
      </c>
      <c r="AJ440" s="14">
        <v>2.9899313325772701E-2</v>
      </c>
      <c r="AK440" s="14">
        <v>0</v>
      </c>
      <c r="AL440" s="14"/>
      <c r="AM440" s="14">
        <v>2.99651389597533E-2</v>
      </c>
      <c r="AN440" s="14">
        <v>3.4064968424263702E-2</v>
      </c>
      <c r="AO440" s="14">
        <v>0</v>
      </c>
      <c r="AP440" s="14">
        <v>2.6836358881495999E-2</v>
      </c>
      <c r="AQ440" s="14"/>
      <c r="AR440" s="14">
        <v>3.1882773491717697E-2</v>
      </c>
      <c r="AS440" s="14">
        <v>3.6288309654551598E-2</v>
      </c>
      <c r="AT440" s="14">
        <v>0</v>
      </c>
      <c r="AU440" s="14">
        <v>0</v>
      </c>
      <c r="AV440" s="14"/>
      <c r="AW440" s="14">
        <v>4.8829891424527101E-2</v>
      </c>
      <c r="AX440" s="14">
        <v>1.15934901619076E-2</v>
      </c>
      <c r="AY440" s="14">
        <v>2.5795162650010198E-2</v>
      </c>
      <c r="AZ440" s="14">
        <v>0</v>
      </c>
      <c r="BA440" s="14"/>
      <c r="BB440" s="14">
        <v>0</v>
      </c>
      <c r="BC440" s="14">
        <v>0</v>
      </c>
      <c r="BD440" s="14">
        <v>6.6853920928518301E-2</v>
      </c>
      <c r="BE440" s="14"/>
      <c r="BF440" s="14">
        <v>1.6364002802924001E-2</v>
      </c>
      <c r="BG440" s="14">
        <v>4.3027331265540897E-2</v>
      </c>
      <c r="BH440" s="14">
        <v>3.3809671223110002E-2</v>
      </c>
      <c r="BI440" s="14"/>
      <c r="BJ440" s="14">
        <v>1.64394126661454E-2</v>
      </c>
      <c r="BK440" s="14">
        <v>4.8409025774110298E-2</v>
      </c>
      <c r="BL440" s="14">
        <v>0</v>
      </c>
      <c r="BM440" s="14"/>
      <c r="BN440" s="14">
        <v>3.43137277404219E-2</v>
      </c>
      <c r="BO440" s="14">
        <v>0</v>
      </c>
      <c r="BP440" s="14">
        <v>0</v>
      </c>
      <c r="BQ440" s="14">
        <v>0</v>
      </c>
      <c r="BR440" s="14">
        <v>8.7701300143072397E-2</v>
      </c>
      <c r="BS440" s="14">
        <v>1.9173484955696998E-2</v>
      </c>
      <c r="BT440" s="14">
        <v>0</v>
      </c>
      <c r="BU440" s="14">
        <v>8.2861812148538494E-2</v>
      </c>
      <c r="BV440" s="14"/>
      <c r="BW440" s="14">
        <v>8.6449200027094095E-3</v>
      </c>
      <c r="BX440" s="14">
        <v>4.0866462564199901E-2</v>
      </c>
      <c r="BY440" s="14"/>
      <c r="BZ440" s="14">
        <v>1.3673734374608899E-2</v>
      </c>
      <c r="CA440" s="14">
        <v>3.5249735534555397E-2</v>
      </c>
      <c r="CB440" s="14"/>
      <c r="CC440" s="14">
        <v>6.7621505838025998E-3</v>
      </c>
      <c r="CD440" s="14">
        <v>4.8048473577729199E-2</v>
      </c>
    </row>
    <row r="441" spans="2:82" x14ac:dyDescent="0.25">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row>
    <row r="442" spans="2:82" x14ac:dyDescent="0.25">
      <c r="B442" s="6" t="s">
        <v>358</v>
      </c>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row>
    <row r="443" spans="2:82" x14ac:dyDescent="0.25">
      <c r="B443" s="24" t="s">
        <v>107</v>
      </c>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row>
    <row r="444" spans="2:82" x14ac:dyDescent="0.25">
      <c r="B444" t="s">
        <v>352</v>
      </c>
      <c r="C444" s="14">
        <v>0.16509823123873399</v>
      </c>
      <c r="D444" s="14">
        <v>0.17330162038409599</v>
      </c>
      <c r="E444" s="14">
        <v>0.15672275574974301</v>
      </c>
      <c r="F444" s="14"/>
      <c r="G444" s="14">
        <v>0.164150447822378</v>
      </c>
      <c r="H444" s="14">
        <v>0.150545295941695</v>
      </c>
      <c r="I444" s="14">
        <v>0.19613842046230701</v>
      </c>
      <c r="J444" s="14"/>
      <c r="K444" s="14">
        <v>0.15433194985954901</v>
      </c>
      <c r="L444" s="14">
        <v>0.141026620151849</v>
      </c>
      <c r="M444" s="14">
        <v>0.177813281724505</v>
      </c>
      <c r="N444" s="14">
        <v>0.202893383960037</v>
      </c>
      <c r="O444" s="14"/>
      <c r="P444" s="14">
        <v>0.16387986884012701</v>
      </c>
      <c r="Q444" s="14">
        <v>0.19787072425706501</v>
      </c>
      <c r="R444" s="14">
        <v>0.16267366017871601</v>
      </c>
      <c r="S444" s="14">
        <v>0.16098838327903001</v>
      </c>
      <c r="T444" s="14">
        <v>0.14580553459905199</v>
      </c>
      <c r="U444" s="14"/>
      <c r="V444" s="14">
        <v>0.16456107333707501</v>
      </c>
      <c r="W444" s="14">
        <v>0.162653471926263</v>
      </c>
      <c r="X444" s="14">
        <v>0.169491446873832</v>
      </c>
      <c r="Y444" s="14"/>
      <c r="Z444" s="14">
        <v>0.18353193106385601</v>
      </c>
      <c r="AA444" s="14">
        <v>0.14910424520334201</v>
      </c>
      <c r="AB444" s="14"/>
      <c r="AC444" s="14">
        <v>0.210421335222751</v>
      </c>
      <c r="AD444" s="14">
        <v>0.172271232268848</v>
      </c>
      <c r="AE444" s="14">
        <v>0.14668477773479499</v>
      </c>
      <c r="AF444" s="14">
        <v>0.16487081130986</v>
      </c>
      <c r="AG444" s="14"/>
      <c r="AH444" s="14">
        <v>0.17441860021837</v>
      </c>
      <c r="AI444" s="14">
        <v>0.16510917199284</v>
      </c>
      <c r="AJ444" s="14">
        <v>0.14480084399345999</v>
      </c>
      <c r="AK444" s="14">
        <v>0.19564142418438499</v>
      </c>
      <c r="AL444" s="14"/>
      <c r="AM444" s="14">
        <v>0.16308424087411699</v>
      </c>
      <c r="AN444" s="14">
        <v>0.15202103725590499</v>
      </c>
      <c r="AO444" s="14">
        <v>0.175521424781897</v>
      </c>
      <c r="AP444" s="14">
        <v>0.16812920883822599</v>
      </c>
      <c r="AQ444" s="14"/>
      <c r="AR444" s="14">
        <v>0.145117760474126</v>
      </c>
      <c r="AS444" s="14">
        <v>0.142977021534407</v>
      </c>
      <c r="AT444" s="14">
        <v>0.221144457789691</v>
      </c>
      <c r="AU444" s="14">
        <v>0.184869701459454</v>
      </c>
      <c r="AV444" s="14"/>
      <c r="AW444" s="14">
        <v>0.16924674799280801</v>
      </c>
      <c r="AX444" s="14">
        <v>0.16262524471804801</v>
      </c>
      <c r="AY444" s="14">
        <v>0.16109345492882199</v>
      </c>
      <c r="AZ444" s="14">
        <v>0.192217644074031</v>
      </c>
      <c r="BA444" s="14"/>
      <c r="BB444" s="14">
        <v>0.19256058744561499</v>
      </c>
      <c r="BC444" s="14">
        <v>0.16527677723505599</v>
      </c>
      <c r="BD444" s="14">
        <v>0.16673469863245999</v>
      </c>
      <c r="BE444" s="14"/>
      <c r="BF444" s="14">
        <v>0.17840702810190801</v>
      </c>
      <c r="BG444" s="14">
        <v>0.12394705058305799</v>
      </c>
      <c r="BH444" s="14">
        <v>0.18494397596207901</v>
      </c>
      <c r="BI444" s="14"/>
      <c r="BJ444" s="14">
        <v>0.16351889785694099</v>
      </c>
      <c r="BK444" s="14">
        <v>0.14947614565669501</v>
      </c>
      <c r="BL444" s="14">
        <v>0.222220179896055</v>
      </c>
      <c r="BM444" s="14"/>
      <c r="BN444" s="14">
        <v>0.18360708687226501</v>
      </c>
      <c r="BO444" s="14">
        <v>0.19757829547235101</v>
      </c>
      <c r="BP444" s="14">
        <v>0.18526464009261501</v>
      </c>
      <c r="BQ444" s="14">
        <v>0.14784381622013801</v>
      </c>
      <c r="BR444" s="14">
        <v>0.114679956683097</v>
      </c>
      <c r="BS444" s="14">
        <v>0.14096544710082801</v>
      </c>
      <c r="BT444" s="14">
        <v>0.15225078889725099</v>
      </c>
      <c r="BU444" s="14">
        <v>0.17052353976420501</v>
      </c>
      <c r="BV444" s="14"/>
      <c r="BW444" s="14">
        <v>0.181957237869494</v>
      </c>
      <c r="BX444" s="14">
        <v>0.15137957654169301</v>
      </c>
      <c r="BY444" s="14"/>
      <c r="BZ444" s="14">
        <v>0.18229179513583699</v>
      </c>
      <c r="CA444" s="14">
        <v>0.15293781172937901</v>
      </c>
      <c r="CB444" s="14"/>
      <c r="CC444" s="14">
        <v>0.16807461488025799</v>
      </c>
      <c r="CD444" s="14">
        <v>0.173829645220476</v>
      </c>
    </row>
    <row r="445" spans="2:82" x14ac:dyDescent="0.25">
      <c r="B445" t="s">
        <v>353</v>
      </c>
      <c r="C445" s="14">
        <v>0.41203900551824302</v>
      </c>
      <c r="D445" s="14">
        <v>0.38720407132753598</v>
      </c>
      <c r="E445" s="14">
        <v>0.436623562248111</v>
      </c>
      <c r="F445" s="14"/>
      <c r="G445" s="14">
        <v>0.42583065385278401</v>
      </c>
      <c r="H445" s="14">
        <v>0.399565135509651</v>
      </c>
      <c r="I445" s="14">
        <v>0.40940015442052902</v>
      </c>
      <c r="J445" s="14"/>
      <c r="K445" s="14">
        <v>0.432804100686348</v>
      </c>
      <c r="L445" s="14">
        <v>0.46362657390577799</v>
      </c>
      <c r="M445" s="14">
        <v>0.38777773395765702</v>
      </c>
      <c r="N445" s="14">
        <v>0.32603192456402402</v>
      </c>
      <c r="O445" s="14"/>
      <c r="P445" s="14">
        <v>0.36435762061273003</v>
      </c>
      <c r="Q445" s="14">
        <v>0.3873759570618</v>
      </c>
      <c r="R445" s="14">
        <v>0.43207822192839002</v>
      </c>
      <c r="S445" s="14">
        <v>0.41733076083749998</v>
      </c>
      <c r="T445" s="14">
        <v>0.43819271284137101</v>
      </c>
      <c r="U445" s="14"/>
      <c r="V445" s="14">
        <v>0.41819915502521399</v>
      </c>
      <c r="W445" s="14">
        <v>0.45131228394066603</v>
      </c>
      <c r="X445" s="14">
        <v>0.34940931847147599</v>
      </c>
      <c r="Y445" s="14"/>
      <c r="Z445" s="14">
        <v>0.419270221504014</v>
      </c>
      <c r="AA445" s="14">
        <v>0.40576484631024101</v>
      </c>
      <c r="AB445" s="14"/>
      <c r="AC445" s="14">
        <v>0.31450362911677998</v>
      </c>
      <c r="AD445" s="14">
        <v>0.41323023947839999</v>
      </c>
      <c r="AE445" s="14">
        <v>0.396344420442308</v>
      </c>
      <c r="AF445" s="14">
        <v>0.44581961983664398</v>
      </c>
      <c r="AG445" s="14"/>
      <c r="AH445" s="14">
        <v>0.38565618127342199</v>
      </c>
      <c r="AI445" s="14">
        <v>0.427813661309219</v>
      </c>
      <c r="AJ445" s="14">
        <v>0.42282612094320798</v>
      </c>
      <c r="AK445" s="14">
        <v>0.37133698854448199</v>
      </c>
      <c r="AL445" s="14"/>
      <c r="AM445" s="14">
        <v>0.38802794534479501</v>
      </c>
      <c r="AN445" s="14">
        <v>0.42302028575627598</v>
      </c>
      <c r="AO445" s="14">
        <v>0.44400620776121702</v>
      </c>
      <c r="AP445" s="14">
        <v>0.42856808187483603</v>
      </c>
      <c r="AQ445" s="14"/>
      <c r="AR445" s="14">
        <v>0.44688526977821003</v>
      </c>
      <c r="AS445" s="14">
        <v>0.44061101774014599</v>
      </c>
      <c r="AT445" s="14">
        <v>0.36263427301241102</v>
      </c>
      <c r="AU445" s="14">
        <v>0.36368926079098102</v>
      </c>
      <c r="AV445" s="14"/>
      <c r="AW445" s="14">
        <v>0.43990500668493199</v>
      </c>
      <c r="AX445" s="14">
        <v>0.383611077456322</v>
      </c>
      <c r="AY445" s="14">
        <v>0.423974064415931</v>
      </c>
      <c r="AZ445" s="14">
        <v>0.43145732617190202</v>
      </c>
      <c r="BA445" s="14"/>
      <c r="BB445" s="14">
        <v>0.43060893921466498</v>
      </c>
      <c r="BC445" s="14">
        <v>0.39990731152745401</v>
      </c>
      <c r="BD445" s="14">
        <v>0.40804197558191702</v>
      </c>
      <c r="BE445" s="14"/>
      <c r="BF445" s="14">
        <v>0.43741867967453102</v>
      </c>
      <c r="BG445" s="14">
        <v>0.395835160377426</v>
      </c>
      <c r="BH445" s="14">
        <v>0.40001763384767403</v>
      </c>
      <c r="BI445" s="14"/>
      <c r="BJ445" s="14">
        <v>0.41175602739207301</v>
      </c>
      <c r="BK445" s="14">
        <v>0.43574887938198897</v>
      </c>
      <c r="BL445" s="14">
        <v>0.37339704068385898</v>
      </c>
      <c r="BM445" s="14"/>
      <c r="BN445" s="14">
        <v>0.36228581845098301</v>
      </c>
      <c r="BO445" s="14">
        <v>0.38449212587861797</v>
      </c>
      <c r="BP445" s="14">
        <v>0.43165409252634801</v>
      </c>
      <c r="BQ445" s="14">
        <v>0.46856814200091002</v>
      </c>
      <c r="BR445" s="14">
        <v>0.42978945395352802</v>
      </c>
      <c r="BS445" s="14">
        <v>0.469005561676826</v>
      </c>
      <c r="BT445" s="14">
        <v>0.41509684106959499</v>
      </c>
      <c r="BU445" s="14">
        <v>0.40212279477461199</v>
      </c>
      <c r="BV445" s="14"/>
      <c r="BW445" s="14">
        <v>0.41852407436789901</v>
      </c>
      <c r="BX445" s="14">
        <v>0.406761919970826</v>
      </c>
      <c r="BY445" s="14"/>
      <c r="BZ445" s="14">
        <v>0.43031980059151398</v>
      </c>
      <c r="CA445" s="14">
        <v>0.40652800938693401</v>
      </c>
      <c r="CB445" s="14"/>
      <c r="CC445" s="14">
        <v>0.42693973937498902</v>
      </c>
      <c r="CD445" s="14">
        <v>0.41469456754131601</v>
      </c>
    </row>
    <row r="446" spans="2:82" x14ac:dyDescent="0.25">
      <c r="B446" t="s">
        <v>354</v>
      </c>
      <c r="C446" s="14">
        <v>0.31427258117495499</v>
      </c>
      <c r="D446" s="14">
        <v>0.31819742066470402</v>
      </c>
      <c r="E446" s="14">
        <v>0.31066171766666401</v>
      </c>
      <c r="F446" s="14"/>
      <c r="G446" s="14">
        <v>0.29229090085700998</v>
      </c>
      <c r="H446" s="14">
        <v>0.336580846424338</v>
      </c>
      <c r="I446" s="14">
        <v>0.31361859484975202</v>
      </c>
      <c r="J446" s="14"/>
      <c r="K446" s="14">
        <v>0.31252303194904602</v>
      </c>
      <c r="L446" s="14">
        <v>0.306488541602704</v>
      </c>
      <c r="M446" s="14">
        <v>0.29768882129616803</v>
      </c>
      <c r="N446" s="14">
        <v>0.34588840374989699</v>
      </c>
      <c r="O446" s="14"/>
      <c r="P446" s="14">
        <v>0.35016936594812298</v>
      </c>
      <c r="Q446" s="14">
        <v>0.29662733155584398</v>
      </c>
      <c r="R446" s="14">
        <v>0.30279236391100001</v>
      </c>
      <c r="S446" s="14">
        <v>0.32366928957069602</v>
      </c>
      <c r="T446" s="14">
        <v>0.30013423272540202</v>
      </c>
      <c r="U446" s="14"/>
      <c r="V446" s="14">
        <v>0.30332309272444202</v>
      </c>
      <c r="W446" s="14">
        <v>0.283924612046215</v>
      </c>
      <c r="X446" s="14">
        <v>0.38258411964797401</v>
      </c>
      <c r="Y446" s="14"/>
      <c r="Z446" s="14">
        <v>0.28091071012549901</v>
      </c>
      <c r="AA446" s="14">
        <v>0.34321898394496902</v>
      </c>
      <c r="AB446" s="14"/>
      <c r="AC446" s="14">
        <v>0.29762197250733002</v>
      </c>
      <c r="AD446" s="14">
        <v>0.30433359156579498</v>
      </c>
      <c r="AE446" s="14">
        <v>0.33645280868184402</v>
      </c>
      <c r="AF446" s="14">
        <v>0.30152241834641402</v>
      </c>
      <c r="AG446" s="14"/>
      <c r="AH446" s="14">
        <v>0.32351764815776102</v>
      </c>
      <c r="AI446" s="14">
        <v>0.30083700776855399</v>
      </c>
      <c r="AJ446" s="14">
        <v>0.33033127571072002</v>
      </c>
      <c r="AK446" s="14">
        <v>0.31452396355400902</v>
      </c>
      <c r="AL446" s="14"/>
      <c r="AM446" s="14">
        <v>0.309678755402927</v>
      </c>
      <c r="AN446" s="14">
        <v>0.31173667625055501</v>
      </c>
      <c r="AO446" s="14">
        <v>0.27200501842887398</v>
      </c>
      <c r="AP446" s="14">
        <v>0.30404811507869001</v>
      </c>
      <c r="AQ446" s="14"/>
      <c r="AR446" s="14">
        <v>0.28922079714746901</v>
      </c>
      <c r="AS446" s="14">
        <v>0.30076999131459897</v>
      </c>
      <c r="AT446" s="14">
        <v>0.34934115522995601</v>
      </c>
      <c r="AU446" s="14">
        <v>0.295971545454916</v>
      </c>
      <c r="AV446" s="14"/>
      <c r="AW446" s="14">
        <v>0.27163354348709701</v>
      </c>
      <c r="AX446" s="14">
        <v>0.348327636148407</v>
      </c>
      <c r="AY446" s="14">
        <v>0.30658222283320302</v>
      </c>
      <c r="AZ446" s="14">
        <v>0.28454582047601801</v>
      </c>
      <c r="BA446" s="14"/>
      <c r="BB446" s="14">
        <v>0.26586501999864698</v>
      </c>
      <c r="BC446" s="14">
        <v>0.33157117412721998</v>
      </c>
      <c r="BD446" s="14">
        <v>0.332747361026834</v>
      </c>
      <c r="BE446" s="14"/>
      <c r="BF446" s="14">
        <v>0.283760947058465</v>
      </c>
      <c r="BG446" s="14">
        <v>0.36684601850290499</v>
      </c>
      <c r="BH446" s="14">
        <v>0.279352580791842</v>
      </c>
      <c r="BI446" s="14"/>
      <c r="BJ446" s="14">
        <v>0.31942537710264501</v>
      </c>
      <c r="BK446" s="14">
        <v>0.31211637504141498</v>
      </c>
      <c r="BL446" s="14">
        <v>0.26654731684746702</v>
      </c>
      <c r="BM446" s="14"/>
      <c r="BN446" s="14">
        <v>0.33130159037697499</v>
      </c>
      <c r="BO446" s="14">
        <v>0.28171784811922201</v>
      </c>
      <c r="BP446" s="14">
        <v>0.302852244639086</v>
      </c>
      <c r="BQ446" s="14">
        <v>0.22228706782112201</v>
      </c>
      <c r="BR446" s="14">
        <v>0.34074450928427602</v>
      </c>
      <c r="BS446" s="14">
        <v>0.30576749706869</v>
      </c>
      <c r="BT446" s="14">
        <v>0.32541092913445901</v>
      </c>
      <c r="BU446" s="14">
        <v>0.32982316184233101</v>
      </c>
      <c r="BV446" s="14"/>
      <c r="BW446" s="14">
        <v>0.30255197237801301</v>
      </c>
      <c r="BX446" s="14">
        <v>0.32380997495182001</v>
      </c>
      <c r="BY446" s="14"/>
      <c r="BZ446" s="14">
        <v>0.29865639022191698</v>
      </c>
      <c r="CA446" s="14">
        <v>0.29833242427451301</v>
      </c>
      <c r="CB446" s="14"/>
      <c r="CC446" s="14">
        <v>0.29606284412267397</v>
      </c>
      <c r="CD446" s="14">
        <v>0.30118617177308898</v>
      </c>
    </row>
    <row r="447" spans="2:82" x14ac:dyDescent="0.25">
      <c r="B447" t="s">
        <v>355</v>
      </c>
      <c r="C447" s="14">
        <v>8.2087402466241105E-2</v>
      </c>
      <c r="D447" s="14">
        <v>9.0110614813374304E-2</v>
      </c>
      <c r="E447" s="14">
        <v>7.4146200127136005E-2</v>
      </c>
      <c r="F447" s="14"/>
      <c r="G447" s="14">
        <v>9.0473888712449796E-2</v>
      </c>
      <c r="H447" s="14">
        <v>8.6594129496324501E-2</v>
      </c>
      <c r="I447" s="14">
        <v>5.6268742880466301E-2</v>
      </c>
      <c r="J447" s="14"/>
      <c r="K447" s="14">
        <v>8.3017054854697903E-2</v>
      </c>
      <c r="L447" s="14">
        <v>6.3825530884999995E-2</v>
      </c>
      <c r="M447" s="14">
        <v>0.10090955765048699</v>
      </c>
      <c r="N447" s="14">
        <v>8.74486408874834E-2</v>
      </c>
      <c r="O447" s="14"/>
      <c r="P447" s="14">
        <v>0.107301711480912</v>
      </c>
      <c r="Q447" s="14">
        <v>8.4025718403109698E-2</v>
      </c>
      <c r="R447" s="14">
        <v>6.96776792646292E-2</v>
      </c>
      <c r="S447" s="14">
        <v>8.1430308723082101E-2</v>
      </c>
      <c r="T447" s="14">
        <v>7.7375355457610803E-2</v>
      </c>
      <c r="U447" s="14"/>
      <c r="V447" s="14">
        <v>8.5013739310505695E-2</v>
      </c>
      <c r="W447" s="14">
        <v>7.7708150918791102E-2</v>
      </c>
      <c r="X447" s="14">
        <v>7.7444833122383594E-2</v>
      </c>
      <c r="Y447" s="14"/>
      <c r="Z447" s="14">
        <v>9.1566223898589802E-2</v>
      </c>
      <c r="AA447" s="14">
        <v>7.3863110052932807E-2</v>
      </c>
      <c r="AB447" s="14"/>
      <c r="AC447" s="14">
        <v>0.133625668917395</v>
      </c>
      <c r="AD447" s="14">
        <v>8.4691031342641498E-2</v>
      </c>
      <c r="AE447" s="14">
        <v>9.3642324373102395E-2</v>
      </c>
      <c r="AF447" s="14">
        <v>6.6856140384796703E-2</v>
      </c>
      <c r="AG447" s="14"/>
      <c r="AH447" s="14">
        <v>0.10409708488254001</v>
      </c>
      <c r="AI447" s="14">
        <v>7.8147837626223696E-2</v>
      </c>
      <c r="AJ447" s="14">
        <v>7.7606026652419502E-2</v>
      </c>
      <c r="AK447" s="14">
        <v>8.7018402630622604E-2</v>
      </c>
      <c r="AL447" s="14"/>
      <c r="AM447" s="14">
        <v>0.10940893673390301</v>
      </c>
      <c r="AN447" s="14">
        <v>8.7398017968471894E-2</v>
      </c>
      <c r="AO447" s="14">
        <v>7.98426515083039E-2</v>
      </c>
      <c r="AP447" s="14">
        <v>7.2430059670089003E-2</v>
      </c>
      <c r="AQ447" s="14"/>
      <c r="AR447" s="14">
        <v>9.6060186424192701E-2</v>
      </c>
      <c r="AS447" s="14">
        <v>8.7897128671430402E-2</v>
      </c>
      <c r="AT447" s="14">
        <v>4.8572198408679303E-2</v>
      </c>
      <c r="AU447" s="14">
        <v>0.103212546866744</v>
      </c>
      <c r="AV447" s="14"/>
      <c r="AW447" s="14">
        <v>9.7870089944364899E-2</v>
      </c>
      <c r="AX447" s="14">
        <v>7.7166850476463197E-2</v>
      </c>
      <c r="AY447" s="14">
        <v>7.94446388259262E-2</v>
      </c>
      <c r="AZ447" s="14">
        <v>7.3316084555201194E-2</v>
      </c>
      <c r="BA447" s="14"/>
      <c r="BB447" s="14">
        <v>9.6353545964972004E-2</v>
      </c>
      <c r="BC447" s="14">
        <v>8.1378019303708193E-2</v>
      </c>
      <c r="BD447" s="14">
        <v>6.5137498648531494E-2</v>
      </c>
      <c r="BE447" s="14"/>
      <c r="BF447" s="14">
        <v>7.7290197251702095E-2</v>
      </c>
      <c r="BG447" s="14">
        <v>8.4334328492630395E-2</v>
      </c>
      <c r="BH447" s="14">
        <v>0.103840838631439</v>
      </c>
      <c r="BI447" s="14"/>
      <c r="BJ447" s="14">
        <v>8.3219077164730995E-2</v>
      </c>
      <c r="BK447" s="14">
        <v>8.0035109485601399E-2</v>
      </c>
      <c r="BL447" s="14">
        <v>9.8124446023389197E-2</v>
      </c>
      <c r="BM447" s="14"/>
      <c r="BN447" s="14">
        <v>8.7926358919438605E-2</v>
      </c>
      <c r="BO447" s="14">
        <v>0.112997623867237</v>
      </c>
      <c r="BP447" s="14">
        <v>7.2274411872987401E-2</v>
      </c>
      <c r="BQ447" s="14">
        <v>0.12362565539392301</v>
      </c>
      <c r="BR447" s="14">
        <v>9.7736377156957197E-2</v>
      </c>
      <c r="BS447" s="14">
        <v>6.5762709250522203E-2</v>
      </c>
      <c r="BT447" s="14">
        <v>5.3705749587311197E-2</v>
      </c>
      <c r="BU447" s="14">
        <v>6.6766541516769695E-2</v>
      </c>
      <c r="BV447" s="14"/>
      <c r="BW447" s="14">
        <v>7.4560433994945302E-2</v>
      </c>
      <c r="BX447" s="14">
        <v>8.8212311462054493E-2</v>
      </c>
      <c r="BY447" s="14"/>
      <c r="BZ447" s="14">
        <v>6.9931860644230001E-2</v>
      </c>
      <c r="CA447" s="14">
        <v>0.103409560449312</v>
      </c>
      <c r="CB447" s="14"/>
      <c r="CC447" s="14">
        <v>8.2629837628793307E-2</v>
      </c>
      <c r="CD447" s="14">
        <v>8.3368461804875796E-2</v>
      </c>
    </row>
    <row r="448" spans="2:82" x14ac:dyDescent="0.25">
      <c r="B448" t="s">
        <v>356</v>
      </c>
      <c r="C448" s="14">
        <v>2.6502779601827502E-2</v>
      </c>
      <c r="D448" s="14">
        <v>3.1186272810289101E-2</v>
      </c>
      <c r="E448" s="14">
        <v>2.1845764208345501E-2</v>
      </c>
      <c r="F448" s="14"/>
      <c r="G448" s="14">
        <v>2.7254108755378401E-2</v>
      </c>
      <c r="H448" s="14">
        <v>2.6714592627992799E-2</v>
      </c>
      <c r="I448" s="14">
        <v>2.4574087386946001E-2</v>
      </c>
      <c r="J448" s="14"/>
      <c r="K448" s="14">
        <v>1.7323862650359099E-2</v>
      </c>
      <c r="L448" s="14">
        <v>2.5032733454669501E-2</v>
      </c>
      <c r="M448" s="14">
        <v>3.5810605371184599E-2</v>
      </c>
      <c r="N448" s="14">
        <v>3.7737646838559E-2</v>
      </c>
      <c r="O448" s="14"/>
      <c r="P448" s="14">
        <v>1.4291433118108701E-2</v>
      </c>
      <c r="Q448" s="14">
        <v>3.4100268722181901E-2</v>
      </c>
      <c r="R448" s="14">
        <v>3.27780747172653E-2</v>
      </c>
      <c r="S448" s="14">
        <v>1.6581257589691801E-2</v>
      </c>
      <c r="T448" s="14">
        <v>3.8492164376564303E-2</v>
      </c>
      <c r="U448" s="14"/>
      <c r="V448" s="14">
        <v>2.8902939602764001E-2</v>
      </c>
      <c r="W448" s="14">
        <v>2.4401481168064499E-2</v>
      </c>
      <c r="X448" s="14">
        <v>2.1070281884335001E-2</v>
      </c>
      <c r="Y448" s="14"/>
      <c r="Z448" s="14">
        <v>2.4720913408040699E-2</v>
      </c>
      <c r="AA448" s="14">
        <v>2.8048814488515001E-2</v>
      </c>
      <c r="AB448" s="14"/>
      <c r="AC448" s="14">
        <v>4.3827394235743902E-2</v>
      </c>
      <c r="AD448" s="14">
        <v>2.5473905344316101E-2</v>
      </c>
      <c r="AE448" s="14">
        <v>2.6875668767950701E-2</v>
      </c>
      <c r="AF448" s="14">
        <v>2.09310101222842E-2</v>
      </c>
      <c r="AG448" s="14"/>
      <c r="AH448" s="14">
        <v>1.2310485467906401E-2</v>
      </c>
      <c r="AI448" s="14">
        <v>2.8092321303163099E-2</v>
      </c>
      <c r="AJ448" s="14">
        <v>2.4435732700191299E-2</v>
      </c>
      <c r="AK448" s="14">
        <v>3.1479221086501502E-2</v>
      </c>
      <c r="AL448" s="14"/>
      <c r="AM448" s="14">
        <v>2.9800121644257001E-2</v>
      </c>
      <c r="AN448" s="14">
        <v>2.5823982768792102E-2</v>
      </c>
      <c r="AO448" s="14">
        <v>2.8624697519708399E-2</v>
      </c>
      <c r="AP448" s="14">
        <v>2.6824534538158602E-2</v>
      </c>
      <c r="AQ448" s="14"/>
      <c r="AR448" s="14">
        <v>2.2715986176002401E-2</v>
      </c>
      <c r="AS448" s="14">
        <v>2.7744840739417201E-2</v>
      </c>
      <c r="AT448" s="14">
        <v>1.83079155592622E-2</v>
      </c>
      <c r="AU448" s="14">
        <v>5.2256945427904697E-2</v>
      </c>
      <c r="AV448" s="14"/>
      <c r="AW448" s="14">
        <v>2.1344611890797699E-2</v>
      </c>
      <c r="AX448" s="14">
        <v>2.8269191200760001E-2</v>
      </c>
      <c r="AY448" s="14">
        <v>2.89056189961171E-2</v>
      </c>
      <c r="AZ448" s="14">
        <v>1.8463124722848601E-2</v>
      </c>
      <c r="BA448" s="14"/>
      <c r="BB448" s="14">
        <v>1.4611907376100301E-2</v>
      </c>
      <c r="BC448" s="14">
        <v>2.1866717806561999E-2</v>
      </c>
      <c r="BD448" s="14">
        <v>2.7338466110257899E-2</v>
      </c>
      <c r="BE448" s="14"/>
      <c r="BF448" s="14">
        <v>2.3123147913394301E-2</v>
      </c>
      <c r="BG448" s="14">
        <v>2.90374420439811E-2</v>
      </c>
      <c r="BH448" s="14">
        <v>3.1844970766966497E-2</v>
      </c>
      <c r="BI448" s="14"/>
      <c r="BJ448" s="14">
        <v>2.2080620483610099E-2</v>
      </c>
      <c r="BK448" s="14">
        <v>2.2623490434299801E-2</v>
      </c>
      <c r="BL448" s="14">
        <v>3.9711016549229497E-2</v>
      </c>
      <c r="BM448" s="14"/>
      <c r="BN448" s="14">
        <v>3.4879145380338601E-2</v>
      </c>
      <c r="BO448" s="14">
        <v>2.3214106662571499E-2</v>
      </c>
      <c r="BP448" s="14">
        <v>7.9546108689630499E-3</v>
      </c>
      <c r="BQ448" s="14">
        <v>3.7675318563907198E-2</v>
      </c>
      <c r="BR448" s="14">
        <v>1.7049702922141901E-2</v>
      </c>
      <c r="BS448" s="14">
        <v>1.8498784903133701E-2</v>
      </c>
      <c r="BT448" s="14">
        <v>5.3535691311384498E-2</v>
      </c>
      <c r="BU448" s="14">
        <v>3.0763962102082501E-2</v>
      </c>
      <c r="BV448" s="14"/>
      <c r="BW448" s="14">
        <v>2.2406281389648199E-2</v>
      </c>
      <c r="BX448" s="14">
        <v>2.98362170736058E-2</v>
      </c>
      <c r="BY448" s="14"/>
      <c r="BZ448" s="14">
        <v>1.88001534065017E-2</v>
      </c>
      <c r="CA448" s="14">
        <v>3.8792194159862299E-2</v>
      </c>
      <c r="CB448" s="14"/>
      <c r="CC448" s="14">
        <v>2.6292963993285401E-2</v>
      </c>
      <c r="CD448" s="14">
        <v>2.6921153660242701E-2</v>
      </c>
    </row>
    <row r="449" spans="2:82" x14ac:dyDescent="0.25">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row>
    <row r="450" spans="2:82" x14ac:dyDescent="0.25">
      <c r="B450" s="6" t="s">
        <v>359</v>
      </c>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row>
    <row r="451" spans="2:82" x14ac:dyDescent="0.25">
      <c r="B451" s="24" t="s">
        <v>107</v>
      </c>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row>
    <row r="452" spans="2:82" x14ac:dyDescent="0.25">
      <c r="B452" t="s">
        <v>352</v>
      </c>
      <c r="C452" s="14">
        <v>0.15686045772556301</v>
      </c>
      <c r="D452" s="14">
        <v>0.17207031047553001</v>
      </c>
      <c r="E452" s="14">
        <v>0.14180731753929399</v>
      </c>
      <c r="F452" s="14"/>
      <c r="G452" s="14">
        <v>0.166025309043631</v>
      </c>
      <c r="H452" s="14">
        <v>0.141568662446445</v>
      </c>
      <c r="I452" s="14">
        <v>0.16912966300756599</v>
      </c>
      <c r="J452" s="14"/>
      <c r="K452" s="14">
        <v>0.13805527456954</v>
      </c>
      <c r="L452" s="14">
        <v>0.13180691047267401</v>
      </c>
      <c r="M452" s="14">
        <v>0.187609451003835</v>
      </c>
      <c r="N452" s="14">
        <v>0.19334181224095401</v>
      </c>
      <c r="O452" s="14"/>
      <c r="P452" s="14">
        <v>0.149489876316169</v>
      </c>
      <c r="Q452" s="14">
        <v>0.19011852421537001</v>
      </c>
      <c r="R452" s="14">
        <v>0.16291179414739601</v>
      </c>
      <c r="S452" s="14">
        <v>0.14918433205933501</v>
      </c>
      <c r="T452" s="14">
        <v>0.13703189478956701</v>
      </c>
      <c r="U452" s="14"/>
      <c r="V452" s="14">
        <v>0.16163348573345801</v>
      </c>
      <c r="W452" s="14">
        <v>0.167293642461183</v>
      </c>
      <c r="X452" s="14">
        <v>0.13013010985805801</v>
      </c>
      <c r="Y452" s="14"/>
      <c r="Z452" s="14">
        <v>0.171158544648778</v>
      </c>
      <c r="AA452" s="14">
        <v>0.14445473316933199</v>
      </c>
      <c r="AB452" s="14"/>
      <c r="AC452" s="14">
        <v>0.198457741201852</v>
      </c>
      <c r="AD452" s="14">
        <v>0.16689422359834299</v>
      </c>
      <c r="AE452" s="14">
        <v>0.14481392796051301</v>
      </c>
      <c r="AF452" s="14">
        <v>0.15411453761244101</v>
      </c>
      <c r="AG452" s="14"/>
      <c r="AH452" s="14">
        <v>0.19000482015610101</v>
      </c>
      <c r="AI452" s="14">
        <v>0.15718605946383701</v>
      </c>
      <c r="AJ452" s="14">
        <v>0.14284883353304201</v>
      </c>
      <c r="AK452" s="14">
        <v>0.15714719620001699</v>
      </c>
      <c r="AL452" s="14"/>
      <c r="AM452" s="14">
        <v>0.15917519569376801</v>
      </c>
      <c r="AN452" s="14">
        <v>0.1564073656362</v>
      </c>
      <c r="AO452" s="14">
        <v>0.15963506641751901</v>
      </c>
      <c r="AP452" s="14">
        <v>0.163870381543301</v>
      </c>
      <c r="AQ452" s="14"/>
      <c r="AR452" s="14">
        <v>0.15679944012852501</v>
      </c>
      <c r="AS452" s="14">
        <v>0.13652922245975499</v>
      </c>
      <c r="AT452" s="14">
        <v>0.20229245025123599</v>
      </c>
      <c r="AU452" s="14">
        <v>0.16107966325429701</v>
      </c>
      <c r="AV452" s="14"/>
      <c r="AW452" s="14">
        <v>0.16006654250319299</v>
      </c>
      <c r="AX452" s="14">
        <v>0.16581299273348099</v>
      </c>
      <c r="AY452" s="14">
        <v>0.14663432957077999</v>
      </c>
      <c r="AZ452" s="14">
        <v>0.14586782479944299</v>
      </c>
      <c r="BA452" s="14"/>
      <c r="BB452" s="14">
        <v>0.14897072549956</v>
      </c>
      <c r="BC452" s="14">
        <v>0.13306452717482301</v>
      </c>
      <c r="BD452" s="14">
        <v>0.18530068263160901</v>
      </c>
      <c r="BE452" s="14"/>
      <c r="BF452" s="14">
        <v>0.17118109165530501</v>
      </c>
      <c r="BG452" s="14">
        <v>0.12355221310740901</v>
      </c>
      <c r="BH452" s="14">
        <v>0.174740892838881</v>
      </c>
      <c r="BI452" s="14"/>
      <c r="BJ452" s="14">
        <v>0.168114780092148</v>
      </c>
      <c r="BK452" s="14">
        <v>0.13650867178215101</v>
      </c>
      <c r="BL452" s="14">
        <v>0.181793974617251</v>
      </c>
      <c r="BM452" s="14"/>
      <c r="BN452" s="14">
        <v>0.155318392203383</v>
      </c>
      <c r="BO452" s="14">
        <v>0.17810769066948401</v>
      </c>
      <c r="BP452" s="14">
        <v>0.16051433408891599</v>
      </c>
      <c r="BQ452" s="14">
        <v>0.185215082727644</v>
      </c>
      <c r="BR452" s="14">
        <v>0.12730680322201901</v>
      </c>
      <c r="BS452" s="14">
        <v>0.14513628248436</v>
      </c>
      <c r="BT452" s="14">
        <v>0.15228073296363601</v>
      </c>
      <c r="BU452" s="14">
        <v>0.150117269324333</v>
      </c>
      <c r="BV452" s="14"/>
      <c r="BW452" s="14">
        <v>0.182816402405239</v>
      </c>
      <c r="BX452" s="14">
        <v>0.13573936499485101</v>
      </c>
      <c r="BY452" s="14"/>
      <c r="BZ452" s="14">
        <v>0.17137678420746</v>
      </c>
      <c r="CA452" s="14">
        <v>0.14845762694724801</v>
      </c>
      <c r="CB452" s="14"/>
      <c r="CC452" s="14">
        <v>0.16698098896182301</v>
      </c>
      <c r="CD452" s="14">
        <v>0.15755161041780699</v>
      </c>
    </row>
    <row r="453" spans="2:82" x14ac:dyDescent="0.25">
      <c r="B453" t="s">
        <v>353</v>
      </c>
      <c r="C453" s="14">
        <v>0.38319847417929398</v>
      </c>
      <c r="D453" s="14">
        <v>0.37463014519957</v>
      </c>
      <c r="E453" s="14">
        <v>0.391473185680905</v>
      </c>
      <c r="F453" s="14"/>
      <c r="G453" s="14">
        <v>0.37542951685958398</v>
      </c>
      <c r="H453" s="14">
        <v>0.38279538158339099</v>
      </c>
      <c r="I453" s="14">
        <v>0.39956300413530998</v>
      </c>
      <c r="J453" s="14"/>
      <c r="K453" s="14">
        <v>0.40803006392358698</v>
      </c>
      <c r="L453" s="14">
        <v>0.40849362742672202</v>
      </c>
      <c r="M453" s="14">
        <v>0.36890063855225302</v>
      </c>
      <c r="N453" s="14">
        <v>0.31447863966820899</v>
      </c>
      <c r="O453" s="14"/>
      <c r="P453" s="14">
        <v>0.33568724196419297</v>
      </c>
      <c r="Q453" s="14">
        <v>0.37222406684815501</v>
      </c>
      <c r="R453" s="14">
        <v>0.41295659170127402</v>
      </c>
      <c r="S453" s="14">
        <v>0.38277857779908597</v>
      </c>
      <c r="T453" s="14">
        <v>0.39327521061088799</v>
      </c>
      <c r="U453" s="14"/>
      <c r="V453" s="14">
        <v>0.39546098906389898</v>
      </c>
      <c r="W453" s="14">
        <v>0.39851138114395801</v>
      </c>
      <c r="X453" s="14">
        <v>0.32705043177293103</v>
      </c>
      <c r="Y453" s="14"/>
      <c r="Z453" s="14">
        <v>0.39808228409086399</v>
      </c>
      <c r="AA453" s="14">
        <v>0.37028454750492001</v>
      </c>
      <c r="AB453" s="14"/>
      <c r="AC453" s="14">
        <v>0.34824491400357799</v>
      </c>
      <c r="AD453" s="14">
        <v>0.350502922868969</v>
      </c>
      <c r="AE453" s="14">
        <v>0.39978055183324002</v>
      </c>
      <c r="AF453" s="14">
        <v>0.41215830869804598</v>
      </c>
      <c r="AG453" s="14"/>
      <c r="AH453" s="14">
        <v>0.333524930504145</v>
      </c>
      <c r="AI453" s="14">
        <v>0.381721503941783</v>
      </c>
      <c r="AJ453" s="14">
        <v>0.41436854190791</v>
      </c>
      <c r="AK453" s="14">
        <v>0.37896379516933898</v>
      </c>
      <c r="AL453" s="14"/>
      <c r="AM453" s="14">
        <v>0.362411167940632</v>
      </c>
      <c r="AN453" s="14">
        <v>0.41738469597543598</v>
      </c>
      <c r="AO453" s="14">
        <v>0.41448434417053698</v>
      </c>
      <c r="AP453" s="14">
        <v>0.40163474612240602</v>
      </c>
      <c r="AQ453" s="14"/>
      <c r="AR453" s="14">
        <v>0.39495656067735502</v>
      </c>
      <c r="AS453" s="14">
        <v>0.41658757389646101</v>
      </c>
      <c r="AT453" s="14">
        <v>0.39733050892319399</v>
      </c>
      <c r="AU453" s="14">
        <v>0.35267869052815998</v>
      </c>
      <c r="AV453" s="14"/>
      <c r="AW453" s="14">
        <v>0.41828558052076198</v>
      </c>
      <c r="AX453" s="14">
        <v>0.33502529036782203</v>
      </c>
      <c r="AY453" s="14">
        <v>0.40014051339860701</v>
      </c>
      <c r="AZ453" s="14">
        <v>0.48352666751107398</v>
      </c>
      <c r="BA453" s="14"/>
      <c r="BB453" s="14">
        <v>0.45704171336878002</v>
      </c>
      <c r="BC453" s="14">
        <v>0.39213357449640202</v>
      </c>
      <c r="BD453" s="14">
        <v>0.26898466276823901</v>
      </c>
      <c r="BE453" s="14"/>
      <c r="BF453" s="14">
        <v>0.40599023013347602</v>
      </c>
      <c r="BG453" s="14">
        <v>0.34886359628890801</v>
      </c>
      <c r="BH453" s="14">
        <v>0.39180223014281401</v>
      </c>
      <c r="BI453" s="14"/>
      <c r="BJ453" s="14">
        <v>0.38832264928994797</v>
      </c>
      <c r="BK453" s="14">
        <v>0.39879272837408097</v>
      </c>
      <c r="BL453" s="14">
        <v>0.35981762673766599</v>
      </c>
      <c r="BM453" s="14"/>
      <c r="BN453" s="14">
        <v>0.39802865463254899</v>
      </c>
      <c r="BO453" s="14">
        <v>0.338311532483831</v>
      </c>
      <c r="BP453" s="14">
        <v>0.36045212071312499</v>
      </c>
      <c r="BQ453" s="14">
        <v>0.44354533888450198</v>
      </c>
      <c r="BR453" s="14">
        <v>0.41202672266155799</v>
      </c>
      <c r="BS453" s="14">
        <v>0.40957218022977798</v>
      </c>
      <c r="BT453" s="14">
        <v>0.36146118235048802</v>
      </c>
      <c r="BU453" s="14">
        <v>0.39164909430165701</v>
      </c>
      <c r="BV453" s="14"/>
      <c r="BW453" s="14">
        <v>0.392254727591205</v>
      </c>
      <c r="BX453" s="14">
        <v>0.37582914239552101</v>
      </c>
      <c r="BY453" s="14"/>
      <c r="BZ453" s="14">
        <v>0.40945335875668798</v>
      </c>
      <c r="CA453" s="14">
        <v>0.36730184010592798</v>
      </c>
      <c r="CB453" s="14"/>
      <c r="CC453" s="14">
        <v>0.40966353293230501</v>
      </c>
      <c r="CD453" s="14">
        <v>0.37509729180469997</v>
      </c>
    </row>
    <row r="454" spans="2:82" x14ac:dyDescent="0.25">
      <c r="B454" t="s">
        <v>354</v>
      </c>
      <c r="C454" s="14">
        <v>0.33268432898463002</v>
      </c>
      <c r="D454" s="14">
        <v>0.32782917393676098</v>
      </c>
      <c r="E454" s="14">
        <v>0.33754925234543098</v>
      </c>
      <c r="F454" s="14"/>
      <c r="G454" s="14">
        <v>0.32591556460433502</v>
      </c>
      <c r="H454" s="14">
        <v>0.33671415633547602</v>
      </c>
      <c r="I454" s="14">
        <v>0.33816905038610001</v>
      </c>
      <c r="J454" s="14"/>
      <c r="K454" s="14">
        <v>0.32877339123661398</v>
      </c>
      <c r="L454" s="14">
        <v>0.34021351154530499</v>
      </c>
      <c r="M454" s="14">
        <v>0.31310974858909502</v>
      </c>
      <c r="N454" s="14">
        <v>0.35271921549296997</v>
      </c>
      <c r="O454" s="14"/>
      <c r="P454" s="14">
        <v>0.38246545070174398</v>
      </c>
      <c r="Q454" s="14">
        <v>0.31872266661938897</v>
      </c>
      <c r="R454" s="14">
        <v>0.29338759208662002</v>
      </c>
      <c r="S454" s="14">
        <v>0.34176046709671998</v>
      </c>
      <c r="T454" s="14">
        <v>0.34180484916418002</v>
      </c>
      <c r="U454" s="14"/>
      <c r="V454" s="14">
        <v>0.313077599316884</v>
      </c>
      <c r="W454" s="14">
        <v>0.32225771463641401</v>
      </c>
      <c r="X454" s="14">
        <v>0.40713755961294501</v>
      </c>
      <c r="Y454" s="14"/>
      <c r="Z454" s="14">
        <v>0.29068777530574302</v>
      </c>
      <c r="AA454" s="14">
        <v>0.36912260775920702</v>
      </c>
      <c r="AB454" s="14"/>
      <c r="AC454" s="14">
        <v>0.31983727117249799</v>
      </c>
      <c r="AD454" s="14">
        <v>0.33971833016297198</v>
      </c>
      <c r="AE454" s="14">
        <v>0.33295785433527503</v>
      </c>
      <c r="AF454" s="14">
        <v>0.322182640100801</v>
      </c>
      <c r="AG454" s="14"/>
      <c r="AH454" s="14">
        <v>0.347839254374122</v>
      </c>
      <c r="AI454" s="14">
        <v>0.33046517029710998</v>
      </c>
      <c r="AJ454" s="14">
        <v>0.32756971812498697</v>
      </c>
      <c r="AK454" s="14">
        <v>0.32790057370243098</v>
      </c>
      <c r="AL454" s="14"/>
      <c r="AM454" s="14">
        <v>0.33283751878263901</v>
      </c>
      <c r="AN454" s="14">
        <v>0.31748029629082902</v>
      </c>
      <c r="AO454" s="14">
        <v>0.297819270030801</v>
      </c>
      <c r="AP454" s="14">
        <v>0.30719945178309499</v>
      </c>
      <c r="AQ454" s="14"/>
      <c r="AR454" s="14">
        <v>0.32213983408767</v>
      </c>
      <c r="AS454" s="14">
        <v>0.30677320798955998</v>
      </c>
      <c r="AT454" s="14">
        <v>0.32095914543888399</v>
      </c>
      <c r="AU454" s="14">
        <v>0.32478269467593002</v>
      </c>
      <c r="AV454" s="14"/>
      <c r="AW454" s="14">
        <v>0.285569747659281</v>
      </c>
      <c r="AX454" s="14">
        <v>0.37117092847921801</v>
      </c>
      <c r="AY454" s="14">
        <v>0.32366230457748102</v>
      </c>
      <c r="AZ454" s="14">
        <v>0.29707472872669999</v>
      </c>
      <c r="BA454" s="14"/>
      <c r="BB454" s="14">
        <v>0.25643982142523902</v>
      </c>
      <c r="BC454" s="14">
        <v>0.36096548661299599</v>
      </c>
      <c r="BD454" s="14">
        <v>0.40695837246407701</v>
      </c>
      <c r="BE454" s="14"/>
      <c r="BF454" s="14">
        <v>0.29724464056319599</v>
      </c>
      <c r="BG454" s="14">
        <v>0.39777549545174801</v>
      </c>
      <c r="BH454" s="14">
        <v>0.30478130952521398</v>
      </c>
      <c r="BI454" s="14"/>
      <c r="BJ454" s="14">
        <v>0.32814423385622299</v>
      </c>
      <c r="BK454" s="14">
        <v>0.33306225956555202</v>
      </c>
      <c r="BL454" s="14">
        <v>0.31593192572888901</v>
      </c>
      <c r="BM454" s="14"/>
      <c r="BN454" s="14">
        <v>0.316430733090176</v>
      </c>
      <c r="BO454" s="14">
        <v>0.34326763486218098</v>
      </c>
      <c r="BP454" s="14">
        <v>0.35122313034138097</v>
      </c>
      <c r="BQ454" s="14">
        <v>0.23461053709489599</v>
      </c>
      <c r="BR454" s="14">
        <v>0.333173470591281</v>
      </c>
      <c r="BS454" s="14">
        <v>0.32973079006352501</v>
      </c>
      <c r="BT454" s="14">
        <v>0.34268363970645499</v>
      </c>
      <c r="BU454" s="14">
        <v>0.32547329396364999</v>
      </c>
      <c r="BV454" s="14"/>
      <c r="BW454" s="14">
        <v>0.32002528400222602</v>
      </c>
      <c r="BX454" s="14">
        <v>0.34298535505997702</v>
      </c>
      <c r="BY454" s="14"/>
      <c r="BZ454" s="14">
        <v>0.30903356756140099</v>
      </c>
      <c r="CA454" s="14">
        <v>0.33197718804009602</v>
      </c>
      <c r="CB454" s="14"/>
      <c r="CC454" s="14">
        <v>0.30692952255622802</v>
      </c>
      <c r="CD454" s="14">
        <v>0.32987598355585401</v>
      </c>
    </row>
    <row r="455" spans="2:82" x14ac:dyDescent="0.25">
      <c r="B455" t="s">
        <v>355</v>
      </c>
      <c r="C455" s="14">
        <v>9.4253640117999193E-2</v>
      </c>
      <c r="D455" s="14">
        <v>9.3286546503084503E-2</v>
      </c>
      <c r="E455" s="14">
        <v>9.5314898396123698E-2</v>
      </c>
      <c r="F455" s="14"/>
      <c r="G455" s="14">
        <v>0.10413632163476701</v>
      </c>
      <c r="H455" s="14">
        <v>0.105747157121482</v>
      </c>
      <c r="I455" s="14">
        <v>5.1447802581198597E-2</v>
      </c>
      <c r="J455" s="14"/>
      <c r="K455" s="14">
        <v>9.9126776817800605E-2</v>
      </c>
      <c r="L455" s="14">
        <v>8.7264490247057694E-2</v>
      </c>
      <c r="M455" s="14">
        <v>0.107431560964814</v>
      </c>
      <c r="N455" s="14">
        <v>8.7705543989528206E-2</v>
      </c>
      <c r="O455" s="14"/>
      <c r="P455" s="14">
        <v>0.103780067040072</v>
      </c>
      <c r="Q455" s="14">
        <v>9.3931156367622795E-2</v>
      </c>
      <c r="R455" s="14">
        <v>9.1630257314190194E-2</v>
      </c>
      <c r="S455" s="14">
        <v>9.3215006548365995E-2</v>
      </c>
      <c r="T455" s="14">
        <v>9.2069062671389104E-2</v>
      </c>
      <c r="U455" s="14"/>
      <c r="V455" s="14">
        <v>0.100866622410999</v>
      </c>
      <c r="W455" s="14">
        <v>7.0629897998386204E-2</v>
      </c>
      <c r="X455" s="14">
        <v>9.8725355182125094E-2</v>
      </c>
      <c r="Y455" s="14"/>
      <c r="Z455" s="14">
        <v>0.11106316884160999</v>
      </c>
      <c r="AA455" s="14">
        <v>7.9668864938979206E-2</v>
      </c>
      <c r="AB455" s="14"/>
      <c r="AC455" s="14">
        <v>8.9534368232302305E-2</v>
      </c>
      <c r="AD455" s="14">
        <v>0.102058793117476</v>
      </c>
      <c r="AE455" s="14">
        <v>8.8283102915997003E-2</v>
      </c>
      <c r="AF455" s="14">
        <v>9.0717080063099295E-2</v>
      </c>
      <c r="AG455" s="14"/>
      <c r="AH455" s="14">
        <v>9.1956399992263696E-2</v>
      </c>
      <c r="AI455" s="14">
        <v>9.1490111140023894E-2</v>
      </c>
      <c r="AJ455" s="14">
        <v>9.2574174741032397E-2</v>
      </c>
      <c r="AK455" s="14">
        <v>0.10475440756380699</v>
      </c>
      <c r="AL455" s="14"/>
      <c r="AM455" s="14">
        <v>0.106961493269427</v>
      </c>
      <c r="AN455" s="14">
        <v>8.2986330126152905E-2</v>
      </c>
      <c r="AO455" s="14">
        <v>8.9653439396635407E-2</v>
      </c>
      <c r="AP455" s="14">
        <v>9.9182138288549701E-2</v>
      </c>
      <c r="AQ455" s="14"/>
      <c r="AR455" s="14">
        <v>9.8061008819934598E-2</v>
      </c>
      <c r="AS455" s="14">
        <v>0.11235402851179099</v>
      </c>
      <c r="AT455" s="14">
        <v>6.1109979827424402E-2</v>
      </c>
      <c r="AU455" s="14">
        <v>0.10357172247902</v>
      </c>
      <c r="AV455" s="14"/>
      <c r="AW455" s="14">
        <v>9.5464299443453304E-2</v>
      </c>
      <c r="AX455" s="14">
        <v>8.8081460405124296E-2</v>
      </c>
      <c r="AY455" s="14">
        <v>0.10659220114022901</v>
      </c>
      <c r="AZ455" s="14">
        <v>5.5098722204641598E-2</v>
      </c>
      <c r="BA455" s="14"/>
      <c r="BB455" s="14">
        <v>0.11454972052246</v>
      </c>
      <c r="BC455" s="14">
        <v>8.6755809835134506E-2</v>
      </c>
      <c r="BD455" s="14">
        <v>9.2872077919534293E-2</v>
      </c>
      <c r="BE455" s="14"/>
      <c r="BF455" s="14">
        <v>9.2377303188963603E-2</v>
      </c>
      <c r="BG455" s="14">
        <v>9.8848528670997998E-2</v>
      </c>
      <c r="BH455" s="14">
        <v>9.9259161988750802E-2</v>
      </c>
      <c r="BI455" s="14"/>
      <c r="BJ455" s="14">
        <v>9.3320401626441604E-2</v>
      </c>
      <c r="BK455" s="14">
        <v>9.3652116443491903E-2</v>
      </c>
      <c r="BL455" s="14">
        <v>8.8262694433222405E-2</v>
      </c>
      <c r="BM455" s="14"/>
      <c r="BN455" s="14">
        <v>0.10908363217607001</v>
      </c>
      <c r="BO455" s="14">
        <v>9.7654796150960801E-2</v>
      </c>
      <c r="BP455" s="14">
        <v>0.11186371917556601</v>
      </c>
      <c r="BQ455" s="14">
        <v>0.111440286251309</v>
      </c>
      <c r="BR455" s="14">
        <v>8.9496393578528996E-2</v>
      </c>
      <c r="BS455" s="14">
        <v>8.2529587656389902E-2</v>
      </c>
      <c r="BT455" s="14">
        <v>9.9146954552353894E-2</v>
      </c>
      <c r="BU455" s="14">
        <v>0.108503131343021</v>
      </c>
      <c r="BV455" s="14"/>
      <c r="BW455" s="14">
        <v>7.0287790071640405E-2</v>
      </c>
      <c r="BX455" s="14">
        <v>0.113755336066513</v>
      </c>
      <c r="BY455" s="14"/>
      <c r="BZ455" s="14">
        <v>7.8075014348373897E-2</v>
      </c>
      <c r="CA455" s="14">
        <v>0.12307583596167999</v>
      </c>
      <c r="CB455" s="14"/>
      <c r="CC455" s="14">
        <v>8.2764017231588494E-2</v>
      </c>
      <c r="CD455" s="14">
        <v>0.109463910076313</v>
      </c>
    </row>
    <row r="456" spans="2:82" x14ac:dyDescent="0.25">
      <c r="B456" t="s">
        <v>356</v>
      </c>
      <c r="C456" s="14">
        <v>3.3003098992513802E-2</v>
      </c>
      <c r="D456" s="14">
        <v>3.2183823885055002E-2</v>
      </c>
      <c r="E456" s="14">
        <v>3.3855346038246199E-2</v>
      </c>
      <c r="F456" s="14"/>
      <c r="G456" s="14">
        <v>2.8493287857683E-2</v>
      </c>
      <c r="H456" s="14">
        <v>3.3174642513206301E-2</v>
      </c>
      <c r="I456" s="14">
        <v>4.1690479889825598E-2</v>
      </c>
      <c r="J456" s="14"/>
      <c r="K456" s="14">
        <v>2.60144934524589E-2</v>
      </c>
      <c r="L456" s="14">
        <v>3.2221460308240198E-2</v>
      </c>
      <c r="M456" s="14">
        <v>2.2948600890001902E-2</v>
      </c>
      <c r="N456" s="14">
        <v>5.1754788608338403E-2</v>
      </c>
      <c r="O456" s="14"/>
      <c r="P456" s="14">
        <v>2.8577363977821402E-2</v>
      </c>
      <c r="Q456" s="14">
        <v>2.50035859494637E-2</v>
      </c>
      <c r="R456" s="14">
        <v>3.9113764750518698E-2</v>
      </c>
      <c r="S456" s="14">
        <v>3.3061616496492599E-2</v>
      </c>
      <c r="T456" s="14">
        <v>3.5818982763975098E-2</v>
      </c>
      <c r="U456" s="14"/>
      <c r="V456" s="14">
        <v>2.89613034747596E-2</v>
      </c>
      <c r="W456" s="14">
        <v>4.1307363760058599E-2</v>
      </c>
      <c r="X456" s="14">
        <v>3.6956543573940501E-2</v>
      </c>
      <c r="Y456" s="14"/>
      <c r="Z456" s="14">
        <v>2.90082271130052E-2</v>
      </c>
      <c r="AA456" s="14">
        <v>3.6469246627561999E-2</v>
      </c>
      <c r="AB456" s="14"/>
      <c r="AC456" s="14">
        <v>4.3925705389770003E-2</v>
      </c>
      <c r="AD456" s="14">
        <v>4.0825730252240303E-2</v>
      </c>
      <c r="AE456" s="14">
        <v>3.4164562954975601E-2</v>
      </c>
      <c r="AF456" s="14">
        <v>2.08274335256135E-2</v>
      </c>
      <c r="AG456" s="14"/>
      <c r="AH456" s="14">
        <v>3.66745949733683E-2</v>
      </c>
      <c r="AI456" s="14">
        <v>3.9137155157245501E-2</v>
      </c>
      <c r="AJ456" s="14">
        <v>2.2638731693029299E-2</v>
      </c>
      <c r="AK456" s="14">
        <v>3.1234027364406301E-2</v>
      </c>
      <c r="AL456" s="14"/>
      <c r="AM456" s="14">
        <v>3.86146243135339E-2</v>
      </c>
      <c r="AN456" s="14">
        <v>2.5741311971381999E-2</v>
      </c>
      <c r="AO456" s="14">
        <v>3.8407879984507599E-2</v>
      </c>
      <c r="AP456" s="14">
        <v>2.8113282262647501E-2</v>
      </c>
      <c r="AQ456" s="14"/>
      <c r="AR456" s="14">
        <v>2.8043156286514902E-2</v>
      </c>
      <c r="AS456" s="14">
        <v>2.7755967142433301E-2</v>
      </c>
      <c r="AT456" s="14">
        <v>1.83079155592622E-2</v>
      </c>
      <c r="AU456" s="14">
        <v>5.7887229062592603E-2</v>
      </c>
      <c r="AV456" s="14"/>
      <c r="AW456" s="14">
        <v>4.0613829873310699E-2</v>
      </c>
      <c r="AX456" s="14">
        <v>3.99093280143537E-2</v>
      </c>
      <c r="AY456" s="14">
        <v>2.2970651312902698E-2</v>
      </c>
      <c r="AZ456" s="14">
        <v>1.8432056758141899E-2</v>
      </c>
      <c r="BA456" s="14"/>
      <c r="BB456" s="14">
        <v>2.2998019183961702E-2</v>
      </c>
      <c r="BC456" s="14">
        <v>2.70806018806454E-2</v>
      </c>
      <c r="BD456" s="14">
        <v>4.58842042165407E-2</v>
      </c>
      <c r="BE456" s="14"/>
      <c r="BF456" s="14">
        <v>3.3206734459059598E-2</v>
      </c>
      <c r="BG456" s="14">
        <v>3.0960166480937398E-2</v>
      </c>
      <c r="BH456" s="14">
        <v>2.9416405504340801E-2</v>
      </c>
      <c r="BI456" s="14"/>
      <c r="BJ456" s="14">
        <v>2.20979351352391E-2</v>
      </c>
      <c r="BK456" s="14">
        <v>3.7984223834723801E-2</v>
      </c>
      <c r="BL456" s="14">
        <v>5.4193778482971099E-2</v>
      </c>
      <c r="BM456" s="14"/>
      <c r="BN456" s="14">
        <v>2.11385878978213E-2</v>
      </c>
      <c r="BO456" s="14">
        <v>4.2658345833543998E-2</v>
      </c>
      <c r="BP456" s="14">
        <v>1.5946695681011199E-2</v>
      </c>
      <c r="BQ456" s="14">
        <v>2.5188755041649101E-2</v>
      </c>
      <c r="BR456" s="14">
        <v>3.79966099466129E-2</v>
      </c>
      <c r="BS456" s="14">
        <v>3.3031159565946801E-2</v>
      </c>
      <c r="BT456" s="14">
        <v>4.4427490427066799E-2</v>
      </c>
      <c r="BU456" s="14">
        <v>2.4257211067339302E-2</v>
      </c>
      <c r="BV456" s="14"/>
      <c r="BW456" s="14">
        <v>3.46157959296894E-2</v>
      </c>
      <c r="BX456" s="14">
        <v>3.1690801483138499E-2</v>
      </c>
      <c r="BY456" s="14"/>
      <c r="BZ456" s="14">
        <v>3.2061275126076601E-2</v>
      </c>
      <c r="CA456" s="14">
        <v>2.9187508945047999E-2</v>
      </c>
      <c r="CB456" s="14"/>
      <c r="CC456" s="14">
        <v>3.3661938318055001E-2</v>
      </c>
      <c r="CD456" s="14">
        <v>2.80112041453273E-2</v>
      </c>
    </row>
    <row r="457" spans="2:82" x14ac:dyDescent="0.25">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row>
    <row r="458" spans="2:82" x14ac:dyDescent="0.25">
      <c r="B458" s="6" t="s">
        <v>360</v>
      </c>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row>
    <row r="459" spans="2:82" x14ac:dyDescent="0.25">
      <c r="B459" s="24" t="s">
        <v>107</v>
      </c>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row>
    <row r="460" spans="2:82" x14ac:dyDescent="0.25">
      <c r="B460" t="s">
        <v>352</v>
      </c>
      <c r="C460" s="14">
        <v>4.1974777778959499E-2</v>
      </c>
      <c r="D460" s="14">
        <v>3.9248121350955498E-2</v>
      </c>
      <c r="E460" s="14">
        <v>4.4743369334684702E-2</v>
      </c>
      <c r="F460" s="14"/>
      <c r="G460" s="14">
        <v>4.7000840268039697E-2</v>
      </c>
      <c r="H460" s="14">
        <v>3.9547966315879902E-2</v>
      </c>
      <c r="I460" s="14">
        <v>3.6769777599393497E-2</v>
      </c>
      <c r="J460" s="14"/>
      <c r="K460" s="14">
        <v>4.2152289068122198E-2</v>
      </c>
      <c r="L460" s="14">
        <v>4.4304823789927401E-2</v>
      </c>
      <c r="M460" s="14">
        <v>4.22479818104807E-2</v>
      </c>
      <c r="N460" s="14">
        <v>4.0185957195934402E-2</v>
      </c>
      <c r="O460" s="14"/>
      <c r="P460" s="14">
        <v>4.9990664154059297E-2</v>
      </c>
      <c r="Q460" s="14">
        <v>3.7132956973802103E-2</v>
      </c>
      <c r="R460" s="14">
        <v>3.69225842946855E-2</v>
      </c>
      <c r="S460" s="14">
        <v>3.6325100496344201E-2</v>
      </c>
      <c r="T460" s="14">
        <v>5.6728847497787498E-2</v>
      </c>
      <c r="U460" s="14"/>
      <c r="V460" s="14">
        <v>4.21941562300008E-2</v>
      </c>
      <c r="W460" s="14">
        <v>4.3483238652359202E-2</v>
      </c>
      <c r="X460" s="14">
        <v>3.9624649428156702E-2</v>
      </c>
      <c r="Y460" s="14"/>
      <c r="Z460" s="14">
        <v>4.73891603878E-2</v>
      </c>
      <c r="AA460" s="14">
        <v>3.7276992708268397E-2</v>
      </c>
      <c r="AB460" s="14"/>
      <c r="AC460" s="14">
        <v>6.6347449908036094E-2</v>
      </c>
      <c r="AD460" s="14">
        <v>3.3930484921758097E-2</v>
      </c>
      <c r="AE460" s="14">
        <v>3.9417984181462501E-2</v>
      </c>
      <c r="AF460" s="14">
        <v>4.90433015070251E-2</v>
      </c>
      <c r="AG460" s="14"/>
      <c r="AH460" s="14">
        <v>5.5418921857037999E-2</v>
      </c>
      <c r="AI460" s="14">
        <v>3.4935735110885803E-2</v>
      </c>
      <c r="AJ460" s="14">
        <v>4.5131876149609597E-2</v>
      </c>
      <c r="AK460" s="14">
        <v>5.5991018305900399E-2</v>
      </c>
      <c r="AL460" s="14"/>
      <c r="AM460" s="14">
        <v>3.27456217923182E-2</v>
      </c>
      <c r="AN460" s="14">
        <v>1.7075764074794501E-2</v>
      </c>
      <c r="AO460" s="14">
        <v>4.1454557890731401E-2</v>
      </c>
      <c r="AP460" s="14">
        <v>5.4758489797007801E-2</v>
      </c>
      <c r="AQ460" s="14"/>
      <c r="AR460" s="14">
        <v>4.1771532949398303E-2</v>
      </c>
      <c r="AS460" s="14">
        <v>4.8859214470664797E-2</v>
      </c>
      <c r="AT460" s="14">
        <v>3.0732741657402699E-2</v>
      </c>
      <c r="AU460" s="14">
        <v>2.9311113989556901E-2</v>
      </c>
      <c r="AV460" s="14"/>
      <c r="AW460" s="14">
        <v>4.29748941818257E-2</v>
      </c>
      <c r="AX460" s="14">
        <v>3.7388921891048602E-2</v>
      </c>
      <c r="AY460" s="14">
        <v>4.8826527160153899E-2</v>
      </c>
      <c r="AZ460" s="14">
        <v>2.72125171886533E-2</v>
      </c>
      <c r="BA460" s="14"/>
      <c r="BB460" s="14">
        <v>2.61468321925203E-2</v>
      </c>
      <c r="BC460" s="14">
        <v>2.13822738727516E-2</v>
      </c>
      <c r="BD460" s="14">
        <v>3.7029074537069197E-2</v>
      </c>
      <c r="BE460" s="14"/>
      <c r="BF460" s="14">
        <v>4.5185806899210298E-2</v>
      </c>
      <c r="BG460" s="14">
        <v>3.06697784876277E-2</v>
      </c>
      <c r="BH460" s="14">
        <v>4.9383624401854502E-2</v>
      </c>
      <c r="BI460" s="14"/>
      <c r="BJ460" s="14">
        <v>4.20199696295619E-2</v>
      </c>
      <c r="BK460" s="14">
        <v>4.72050267523293E-2</v>
      </c>
      <c r="BL460" s="14">
        <v>2.9823727132145601E-2</v>
      </c>
      <c r="BM460" s="14"/>
      <c r="BN460" s="14">
        <v>3.8126317179104897E-2</v>
      </c>
      <c r="BO460" s="14">
        <v>3.4659065760415497E-2</v>
      </c>
      <c r="BP460" s="14">
        <v>3.1970017168206202E-2</v>
      </c>
      <c r="BQ460" s="14">
        <v>4.9473925509130302E-2</v>
      </c>
      <c r="BR460" s="14">
        <v>5.0900934653199198E-2</v>
      </c>
      <c r="BS460" s="14">
        <v>5.1397340589907303E-2</v>
      </c>
      <c r="BT460" s="14">
        <v>4.5574459763964001E-2</v>
      </c>
      <c r="BU460" s="14">
        <v>3.0392224857333099E-2</v>
      </c>
      <c r="BV460" s="14"/>
      <c r="BW460" s="14">
        <v>4.4567134191658697E-2</v>
      </c>
      <c r="BX460" s="14">
        <v>3.9865303403844699E-2</v>
      </c>
      <c r="BY460" s="14"/>
      <c r="BZ460" s="14">
        <v>3.8981415433190197E-2</v>
      </c>
      <c r="CA460" s="14">
        <v>4.5988131466396902E-2</v>
      </c>
      <c r="CB460" s="14"/>
      <c r="CC460" s="14">
        <v>4.29775593722658E-2</v>
      </c>
      <c r="CD460" s="14">
        <v>4.0352638464146703E-2</v>
      </c>
    </row>
    <row r="461" spans="2:82" x14ac:dyDescent="0.25">
      <c r="B461" t="s">
        <v>353</v>
      </c>
      <c r="C461" s="14">
        <v>0.117040938010346</v>
      </c>
      <c r="D461" s="14">
        <v>0.12356139109410599</v>
      </c>
      <c r="E461" s="14">
        <v>0.11063741546091201</v>
      </c>
      <c r="F461" s="14"/>
      <c r="G461" s="14">
        <v>0.13745247154674201</v>
      </c>
      <c r="H461" s="14">
        <v>0.114685737459559</v>
      </c>
      <c r="I461" s="14">
        <v>8.0883131206666306E-2</v>
      </c>
      <c r="J461" s="14"/>
      <c r="K461" s="14">
        <v>0.12917704007686101</v>
      </c>
      <c r="L461" s="14">
        <v>0.12290759986657</v>
      </c>
      <c r="M461" s="14">
        <v>0.104245685314798</v>
      </c>
      <c r="N461" s="14">
        <v>9.6702367650334103E-2</v>
      </c>
      <c r="O461" s="14"/>
      <c r="P461" s="14">
        <v>0.11764609800355499</v>
      </c>
      <c r="Q461" s="14">
        <v>0.112036505777139</v>
      </c>
      <c r="R461" s="14">
        <v>0.108988726084623</v>
      </c>
      <c r="S461" s="14">
        <v>0.12627989900723799</v>
      </c>
      <c r="T461" s="14">
        <v>0.115813792014447</v>
      </c>
      <c r="U461" s="14"/>
      <c r="V461" s="14">
        <v>0.12713040258559999</v>
      </c>
      <c r="W461" s="14">
        <v>7.5009397499493702E-2</v>
      </c>
      <c r="X461" s="14">
        <v>0.13039117040140499</v>
      </c>
      <c r="Y461" s="14"/>
      <c r="Z461" s="14">
        <v>0.124735041687833</v>
      </c>
      <c r="AA461" s="14">
        <v>0.110365154638585</v>
      </c>
      <c r="AB461" s="14"/>
      <c r="AC461" s="14">
        <v>0.122063687840964</v>
      </c>
      <c r="AD461" s="14">
        <v>0.103439233854834</v>
      </c>
      <c r="AE461" s="14">
        <v>0.10605215515076701</v>
      </c>
      <c r="AF461" s="14">
        <v>0.13353152105587199</v>
      </c>
      <c r="AG461" s="14"/>
      <c r="AH461" s="14">
        <v>6.7105753098818402E-2</v>
      </c>
      <c r="AI461" s="14">
        <v>9.9147535719026306E-2</v>
      </c>
      <c r="AJ461" s="14">
        <v>0.15313873898157199</v>
      </c>
      <c r="AK461" s="14">
        <v>0.14605594223552101</v>
      </c>
      <c r="AL461" s="14"/>
      <c r="AM461" s="14">
        <v>0.15709116541798401</v>
      </c>
      <c r="AN461" s="14">
        <v>0.12984632434092599</v>
      </c>
      <c r="AO461" s="14">
        <v>0.10892814057846301</v>
      </c>
      <c r="AP461" s="14">
        <v>0.11313332098238101</v>
      </c>
      <c r="AQ461" s="14"/>
      <c r="AR461" s="14">
        <v>0.103023215611848</v>
      </c>
      <c r="AS461" s="14">
        <v>0.134917294683842</v>
      </c>
      <c r="AT461" s="14">
        <v>0.12798087874931899</v>
      </c>
      <c r="AU461" s="14">
        <v>0.126717933426268</v>
      </c>
      <c r="AV461" s="14"/>
      <c r="AW461" s="14">
        <v>0.11709934176503101</v>
      </c>
      <c r="AX461" s="14">
        <v>0.10686015820066</v>
      </c>
      <c r="AY461" s="14">
        <v>0.12516290560439</v>
      </c>
      <c r="AZ461" s="14">
        <v>0.137614091857476</v>
      </c>
      <c r="BA461" s="14"/>
      <c r="BB461" s="14">
        <v>0.12576063955415301</v>
      </c>
      <c r="BC461" s="14">
        <v>0.13456190468398499</v>
      </c>
      <c r="BD461" s="14">
        <v>0.120719461923308</v>
      </c>
      <c r="BE461" s="14"/>
      <c r="BF461" s="14">
        <v>0.122139811017593</v>
      </c>
      <c r="BG461" s="14">
        <v>0.111315357917015</v>
      </c>
      <c r="BH461" s="14">
        <v>0.12112580382487501</v>
      </c>
      <c r="BI461" s="14"/>
      <c r="BJ461" s="14">
        <v>0.124930214546611</v>
      </c>
      <c r="BK461" s="14">
        <v>9.1603800936881793E-2</v>
      </c>
      <c r="BL461" s="14">
        <v>0.142891162782778</v>
      </c>
      <c r="BM461" s="14"/>
      <c r="BN461" s="14">
        <v>0.10965483906451801</v>
      </c>
      <c r="BO461" s="14">
        <v>0.14413604723823001</v>
      </c>
      <c r="BP461" s="14">
        <v>0.16737065715511801</v>
      </c>
      <c r="BQ461" s="14">
        <v>0.13592382738907899</v>
      </c>
      <c r="BR461" s="14">
        <v>0.13966150577676101</v>
      </c>
      <c r="BS461" s="14">
        <v>9.4423895374464495E-2</v>
      </c>
      <c r="BT461" s="14">
        <v>0.13574508987501499</v>
      </c>
      <c r="BU461" s="14">
        <v>0.10217096254496</v>
      </c>
      <c r="BV461" s="14"/>
      <c r="BW461" s="14">
        <v>0.114815490209699</v>
      </c>
      <c r="BX461" s="14">
        <v>0.11885184837962399</v>
      </c>
      <c r="BY461" s="14"/>
      <c r="BZ461" s="14">
        <v>0.104682950739539</v>
      </c>
      <c r="CA461" s="14">
        <v>0.14759448676067399</v>
      </c>
      <c r="CB461" s="14"/>
      <c r="CC461" s="14">
        <v>0.119115908247605</v>
      </c>
      <c r="CD461" s="14">
        <v>0.123890264346858</v>
      </c>
    </row>
    <row r="462" spans="2:82" x14ac:dyDescent="0.25">
      <c r="B462" t="s">
        <v>354</v>
      </c>
      <c r="C462" s="14">
        <v>0.34722458394009498</v>
      </c>
      <c r="D462" s="14">
        <v>0.33569746233183301</v>
      </c>
      <c r="E462" s="14">
        <v>0.35877600031839302</v>
      </c>
      <c r="F462" s="14"/>
      <c r="G462" s="14">
        <v>0.355794921738948</v>
      </c>
      <c r="H462" s="14">
        <v>0.34808632952474899</v>
      </c>
      <c r="I462" s="14">
        <v>0.32833683696462501</v>
      </c>
      <c r="J462" s="14"/>
      <c r="K462" s="14">
        <v>0.35575391531818401</v>
      </c>
      <c r="L462" s="14">
        <v>0.33694026238165597</v>
      </c>
      <c r="M462" s="14">
        <v>0.327107889342587</v>
      </c>
      <c r="N462" s="14">
        <v>0.35286124366662502</v>
      </c>
      <c r="O462" s="14"/>
      <c r="P462" s="14">
        <v>0.36447632151480402</v>
      </c>
      <c r="Q462" s="14">
        <v>0.35934730955564098</v>
      </c>
      <c r="R462" s="14">
        <v>0.306525542442045</v>
      </c>
      <c r="S462" s="14">
        <v>0.36218087756949702</v>
      </c>
      <c r="T462" s="14">
        <v>0.35018286713191699</v>
      </c>
      <c r="U462" s="14"/>
      <c r="V462" s="14">
        <v>0.32045273720866801</v>
      </c>
      <c r="W462" s="14">
        <v>0.35407815027161199</v>
      </c>
      <c r="X462" s="14">
        <v>0.42589724472958901</v>
      </c>
      <c r="Y462" s="14"/>
      <c r="Z462" s="14">
        <v>0.32836236411650699</v>
      </c>
      <c r="AA462" s="14">
        <v>0.363590375035588</v>
      </c>
      <c r="AB462" s="14"/>
      <c r="AC462" s="14">
        <v>0.35222617395317801</v>
      </c>
      <c r="AD462" s="14">
        <v>0.35770649786449898</v>
      </c>
      <c r="AE462" s="14">
        <v>0.363237155452105</v>
      </c>
      <c r="AF462" s="14">
        <v>0.31548123201401901</v>
      </c>
      <c r="AG462" s="14"/>
      <c r="AH462" s="14">
        <v>0.42183633268968201</v>
      </c>
      <c r="AI462" s="14">
        <v>0.34016760614347702</v>
      </c>
      <c r="AJ462" s="14">
        <v>0.347289956196139</v>
      </c>
      <c r="AK462" s="14">
        <v>0.31339912351453197</v>
      </c>
      <c r="AL462" s="14"/>
      <c r="AM462" s="14">
        <v>0.39237276704679702</v>
      </c>
      <c r="AN462" s="14">
        <v>0.32208287603270802</v>
      </c>
      <c r="AO462" s="14">
        <v>0.31621818713265298</v>
      </c>
      <c r="AP462" s="14">
        <v>0.31499430679364998</v>
      </c>
      <c r="AQ462" s="14"/>
      <c r="AR462" s="14">
        <v>0.31046450701533201</v>
      </c>
      <c r="AS462" s="14">
        <v>0.32945701089124202</v>
      </c>
      <c r="AT462" s="14">
        <v>0.32648048023573301</v>
      </c>
      <c r="AU462" s="14">
        <v>0.39827005926130798</v>
      </c>
      <c r="AV462" s="14"/>
      <c r="AW462" s="14">
        <v>0.31625453762275602</v>
      </c>
      <c r="AX462" s="14">
        <v>0.37695007874013398</v>
      </c>
      <c r="AY462" s="14">
        <v>0.33491072584307202</v>
      </c>
      <c r="AZ462" s="14">
        <v>0.33289566203897702</v>
      </c>
      <c r="BA462" s="14"/>
      <c r="BB462" s="14">
        <v>0.28234663743807897</v>
      </c>
      <c r="BC462" s="14">
        <v>0.37176843098887102</v>
      </c>
      <c r="BD462" s="14">
        <v>0.37818470977769297</v>
      </c>
      <c r="BE462" s="14"/>
      <c r="BF462" s="14">
        <v>0.306655609386072</v>
      </c>
      <c r="BG462" s="14">
        <v>0.41220786547932398</v>
      </c>
      <c r="BH462" s="14">
        <v>0.32389930480023499</v>
      </c>
      <c r="BI462" s="14"/>
      <c r="BJ462" s="14">
        <v>0.33638135132090302</v>
      </c>
      <c r="BK462" s="14">
        <v>0.323408819289495</v>
      </c>
      <c r="BL462" s="14">
        <v>0.39356305526968899</v>
      </c>
      <c r="BM462" s="14"/>
      <c r="BN462" s="14">
        <v>0.33415560952347101</v>
      </c>
      <c r="BO462" s="14">
        <v>0.36253556393790298</v>
      </c>
      <c r="BP462" s="14">
        <v>0.288047976829163</v>
      </c>
      <c r="BQ462" s="14">
        <v>0.370162480357487</v>
      </c>
      <c r="BR462" s="14">
        <v>0.36370321082176299</v>
      </c>
      <c r="BS462" s="14">
        <v>0.35031443542919399</v>
      </c>
      <c r="BT462" s="14">
        <v>0.30553658516277599</v>
      </c>
      <c r="BU462" s="14">
        <v>0.35453126872410001</v>
      </c>
      <c r="BV462" s="14"/>
      <c r="BW462" s="14">
        <v>0.33667779561613898</v>
      </c>
      <c r="BX462" s="14">
        <v>0.355806806508011</v>
      </c>
      <c r="BY462" s="14"/>
      <c r="BZ462" s="14">
        <v>0.33942322455229101</v>
      </c>
      <c r="CA462" s="14">
        <v>0.33449445955618701</v>
      </c>
      <c r="CB462" s="14"/>
      <c r="CC462" s="14">
        <v>0.37361360422055501</v>
      </c>
      <c r="CD462" s="14">
        <v>0.29862461766352899</v>
      </c>
    </row>
    <row r="463" spans="2:82" x14ac:dyDescent="0.25">
      <c r="B463" t="s">
        <v>355</v>
      </c>
      <c r="C463" s="14">
        <v>0.32920750985916297</v>
      </c>
      <c r="D463" s="14">
        <v>0.31539337880784302</v>
      </c>
      <c r="E463" s="14">
        <v>0.34267408337267402</v>
      </c>
      <c r="F463" s="14"/>
      <c r="G463" s="14">
        <v>0.31344651400406698</v>
      </c>
      <c r="H463" s="14">
        <v>0.33559331241385199</v>
      </c>
      <c r="I463" s="14">
        <v>0.34798133444322599</v>
      </c>
      <c r="J463" s="14"/>
      <c r="K463" s="14">
        <v>0.33174749769025602</v>
      </c>
      <c r="L463" s="14">
        <v>0.34756182933191399</v>
      </c>
      <c r="M463" s="14">
        <v>0.31608468115397198</v>
      </c>
      <c r="N463" s="14">
        <v>0.31472133600137497</v>
      </c>
      <c r="O463" s="14"/>
      <c r="P463" s="14">
        <v>0.318444202203016</v>
      </c>
      <c r="Q463" s="14">
        <v>0.29734840469074397</v>
      </c>
      <c r="R463" s="14">
        <v>0.37168682258538099</v>
      </c>
      <c r="S463" s="14">
        <v>0.30768717005949198</v>
      </c>
      <c r="T463" s="14">
        <v>0.34865646130821498</v>
      </c>
      <c r="U463" s="14"/>
      <c r="V463" s="14">
        <v>0.33012782003871899</v>
      </c>
      <c r="W463" s="14">
        <v>0.36243645239889899</v>
      </c>
      <c r="X463" s="14">
        <v>0.29002632280829399</v>
      </c>
      <c r="Y463" s="14"/>
      <c r="Z463" s="14">
        <v>0.325900754181984</v>
      </c>
      <c r="AA463" s="14">
        <v>0.33207661397960397</v>
      </c>
      <c r="AB463" s="14"/>
      <c r="AC463" s="14">
        <v>0.29355075172523498</v>
      </c>
      <c r="AD463" s="14">
        <v>0.319662555051067</v>
      </c>
      <c r="AE463" s="14">
        <v>0.347647047634281</v>
      </c>
      <c r="AF463" s="14">
        <v>0.34298684629542697</v>
      </c>
      <c r="AG463" s="14"/>
      <c r="AH463" s="14">
        <v>0.289777251582026</v>
      </c>
      <c r="AI463" s="14">
        <v>0.35660909541734498</v>
      </c>
      <c r="AJ463" s="14">
        <v>0.29963357060062701</v>
      </c>
      <c r="AK463" s="14">
        <v>0.320520773538299</v>
      </c>
      <c r="AL463" s="14"/>
      <c r="AM463" s="14">
        <v>0.29317132131428097</v>
      </c>
      <c r="AN463" s="14">
        <v>0.34390595162225202</v>
      </c>
      <c r="AO463" s="14">
        <v>0.332415732578492</v>
      </c>
      <c r="AP463" s="14">
        <v>0.344271816695708</v>
      </c>
      <c r="AQ463" s="14"/>
      <c r="AR463" s="14">
        <v>0.38600820146744003</v>
      </c>
      <c r="AS463" s="14">
        <v>0.32582267933488601</v>
      </c>
      <c r="AT463" s="14">
        <v>0.33695298333367302</v>
      </c>
      <c r="AU463" s="14">
        <v>0.30129373047796698</v>
      </c>
      <c r="AV463" s="14"/>
      <c r="AW463" s="14">
        <v>0.34715187904607397</v>
      </c>
      <c r="AX463" s="14">
        <v>0.319251372620104</v>
      </c>
      <c r="AY463" s="14">
        <v>0.32387237458909501</v>
      </c>
      <c r="AZ463" s="14">
        <v>0.36506604724739899</v>
      </c>
      <c r="BA463" s="14"/>
      <c r="BB463" s="14">
        <v>0.37864290159890801</v>
      </c>
      <c r="BC463" s="14">
        <v>0.29032592327873302</v>
      </c>
      <c r="BD463" s="14">
        <v>0.34383956927717801</v>
      </c>
      <c r="BE463" s="14"/>
      <c r="BF463" s="14">
        <v>0.349610463263274</v>
      </c>
      <c r="BG463" s="14">
        <v>0.30748449345974099</v>
      </c>
      <c r="BH463" s="14">
        <v>0.32344402534311201</v>
      </c>
      <c r="BI463" s="14"/>
      <c r="BJ463" s="14">
        <v>0.308232058456614</v>
      </c>
      <c r="BK463" s="14">
        <v>0.40126456109831299</v>
      </c>
      <c r="BL463" s="14">
        <v>0.28613269179431999</v>
      </c>
      <c r="BM463" s="14"/>
      <c r="BN463" s="14">
        <v>0.36278902368133298</v>
      </c>
      <c r="BO463" s="14">
        <v>0.26094097324535298</v>
      </c>
      <c r="BP463" s="14">
        <v>0.33553311115710799</v>
      </c>
      <c r="BQ463" s="14">
        <v>0.32190288582297899</v>
      </c>
      <c r="BR463" s="14">
        <v>0.30534491856766499</v>
      </c>
      <c r="BS463" s="14">
        <v>0.36289877697374001</v>
      </c>
      <c r="BT463" s="14">
        <v>0.27882982695563102</v>
      </c>
      <c r="BU463" s="14">
        <v>0.32604906994513899</v>
      </c>
      <c r="BV463" s="14"/>
      <c r="BW463" s="14">
        <v>0.33340812408189302</v>
      </c>
      <c r="BX463" s="14">
        <v>0.32578935021908101</v>
      </c>
      <c r="BY463" s="14"/>
      <c r="BZ463" s="14">
        <v>0.343665277093473</v>
      </c>
      <c r="CA463" s="14">
        <v>0.31207841289282301</v>
      </c>
      <c r="CB463" s="14"/>
      <c r="CC463" s="14">
        <v>0.30970494931826298</v>
      </c>
      <c r="CD463" s="14">
        <v>0.35464975959984901</v>
      </c>
    </row>
    <row r="464" spans="2:82" x14ac:dyDescent="0.25">
      <c r="B464" t="s">
        <v>356</v>
      </c>
      <c r="C464" s="14">
        <v>0.16455219041143601</v>
      </c>
      <c r="D464" s="14">
        <v>0.186099646415263</v>
      </c>
      <c r="E464" s="14">
        <v>0.14316913151333599</v>
      </c>
      <c r="F464" s="14"/>
      <c r="G464" s="14">
        <v>0.14630525244220399</v>
      </c>
      <c r="H464" s="14">
        <v>0.16208665428596</v>
      </c>
      <c r="I464" s="14">
        <v>0.206028919786089</v>
      </c>
      <c r="J464" s="14"/>
      <c r="K464" s="14">
        <v>0.141169257846577</v>
      </c>
      <c r="L464" s="14">
        <v>0.14828548462993199</v>
      </c>
      <c r="M464" s="14">
        <v>0.21031376237816099</v>
      </c>
      <c r="N464" s="14">
        <v>0.195529095485732</v>
      </c>
      <c r="O464" s="14"/>
      <c r="P464" s="14">
        <v>0.149442714124565</v>
      </c>
      <c r="Q464" s="14">
        <v>0.19413482300267401</v>
      </c>
      <c r="R464" s="14">
        <v>0.17587632459326599</v>
      </c>
      <c r="S464" s="14">
        <v>0.167526952867429</v>
      </c>
      <c r="T464" s="14">
        <v>0.128618032047633</v>
      </c>
      <c r="U464" s="14"/>
      <c r="V464" s="14">
        <v>0.18009488393701201</v>
      </c>
      <c r="W464" s="14">
        <v>0.164992761177636</v>
      </c>
      <c r="X464" s="14">
        <v>0.114060612632556</v>
      </c>
      <c r="Y464" s="14"/>
      <c r="Z464" s="14">
        <v>0.17361267962587601</v>
      </c>
      <c r="AA464" s="14">
        <v>0.15669086363795401</v>
      </c>
      <c r="AB464" s="14"/>
      <c r="AC464" s="14">
        <v>0.165811936572587</v>
      </c>
      <c r="AD464" s="14">
        <v>0.185261228307841</v>
      </c>
      <c r="AE464" s="14">
        <v>0.14364565758138501</v>
      </c>
      <c r="AF464" s="14">
        <v>0.15895709912765699</v>
      </c>
      <c r="AG464" s="14"/>
      <c r="AH464" s="14">
        <v>0.16586174077243601</v>
      </c>
      <c r="AI464" s="14">
        <v>0.169140027609267</v>
      </c>
      <c r="AJ464" s="14">
        <v>0.15480585807205199</v>
      </c>
      <c r="AK464" s="14">
        <v>0.16403314240574801</v>
      </c>
      <c r="AL464" s="14"/>
      <c r="AM464" s="14">
        <v>0.12461912442862</v>
      </c>
      <c r="AN464" s="14">
        <v>0.187089083929319</v>
      </c>
      <c r="AO464" s="14">
        <v>0.20098338181966099</v>
      </c>
      <c r="AP464" s="14">
        <v>0.17284206573125299</v>
      </c>
      <c r="AQ464" s="14"/>
      <c r="AR464" s="14">
        <v>0.15873254295598199</v>
      </c>
      <c r="AS464" s="14">
        <v>0.160943800619365</v>
      </c>
      <c r="AT464" s="14">
        <v>0.17785291602387199</v>
      </c>
      <c r="AU464" s="14">
        <v>0.14440716284489999</v>
      </c>
      <c r="AV464" s="14"/>
      <c r="AW464" s="14">
        <v>0.17651934738431299</v>
      </c>
      <c r="AX464" s="14">
        <v>0.15954946854805299</v>
      </c>
      <c r="AY464" s="14">
        <v>0.16722746680328901</v>
      </c>
      <c r="AZ464" s="14">
        <v>0.13721168166749501</v>
      </c>
      <c r="BA464" s="14"/>
      <c r="BB464" s="14">
        <v>0.18710298921634</v>
      </c>
      <c r="BC464" s="14">
        <v>0.181961467175659</v>
      </c>
      <c r="BD464" s="14">
        <v>0.120227184484752</v>
      </c>
      <c r="BE464" s="14"/>
      <c r="BF464" s="14">
        <v>0.17640830943385</v>
      </c>
      <c r="BG464" s="14">
        <v>0.138322504656293</v>
      </c>
      <c r="BH464" s="14">
        <v>0.18214724162992399</v>
      </c>
      <c r="BI464" s="14"/>
      <c r="BJ464" s="14">
        <v>0.18843640604631001</v>
      </c>
      <c r="BK464" s="14">
        <v>0.13651779192298</v>
      </c>
      <c r="BL464" s="14">
        <v>0.14758936302106701</v>
      </c>
      <c r="BM464" s="14"/>
      <c r="BN464" s="14">
        <v>0.155274210551574</v>
      </c>
      <c r="BO464" s="14">
        <v>0.197728349818099</v>
      </c>
      <c r="BP464" s="14">
        <v>0.17707823769040401</v>
      </c>
      <c r="BQ464" s="14">
        <v>0.122536880921325</v>
      </c>
      <c r="BR464" s="14">
        <v>0.14038943018061201</v>
      </c>
      <c r="BS464" s="14">
        <v>0.140965551632694</v>
      </c>
      <c r="BT464" s="14">
        <v>0.23431403824261299</v>
      </c>
      <c r="BU464" s="14">
        <v>0.18685647392846799</v>
      </c>
      <c r="BV464" s="14"/>
      <c r="BW464" s="14">
        <v>0.170531455900609</v>
      </c>
      <c r="BX464" s="14">
        <v>0.15968669148943901</v>
      </c>
      <c r="BY464" s="14"/>
      <c r="BZ464" s="14">
        <v>0.173247132181507</v>
      </c>
      <c r="CA464" s="14">
        <v>0.159844509323919</v>
      </c>
      <c r="CB464" s="14"/>
      <c r="CC464" s="14">
        <v>0.15458797884131101</v>
      </c>
      <c r="CD464" s="14">
        <v>0.18248271992561799</v>
      </c>
    </row>
    <row r="465" spans="2:82" x14ac:dyDescent="0.25">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row>
    <row r="466" spans="2:82" x14ac:dyDescent="0.25">
      <c r="B466" s="6" t="s">
        <v>361</v>
      </c>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row>
    <row r="467" spans="2:82" x14ac:dyDescent="0.25">
      <c r="B467" s="24" t="s">
        <v>107</v>
      </c>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row>
    <row r="468" spans="2:82" x14ac:dyDescent="0.25">
      <c r="B468" t="s">
        <v>352</v>
      </c>
      <c r="C468" s="14">
        <v>7.1372586831842097E-2</v>
      </c>
      <c r="D468" s="14">
        <v>8.1237948026043297E-2</v>
      </c>
      <c r="E468" s="14">
        <v>6.1578530964009399E-2</v>
      </c>
      <c r="F468" s="14"/>
      <c r="G468" s="14">
        <v>6.5494045408312704E-2</v>
      </c>
      <c r="H468" s="14">
        <v>6.7672424771845999E-2</v>
      </c>
      <c r="I468" s="14">
        <v>9.0553940557602006E-2</v>
      </c>
      <c r="J468" s="14"/>
      <c r="K468" s="14">
        <v>7.2548233813242505E-2</v>
      </c>
      <c r="L468" s="14">
        <v>6.7210458545015894E-2</v>
      </c>
      <c r="M468" s="14">
        <v>7.8010425011989903E-2</v>
      </c>
      <c r="N468" s="14">
        <v>6.6043593130891698E-2</v>
      </c>
      <c r="O468" s="14"/>
      <c r="P468" s="14">
        <v>6.7971127836459505E-2</v>
      </c>
      <c r="Q468" s="14">
        <v>8.1005442060346197E-2</v>
      </c>
      <c r="R468" s="14">
        <v>6.0823227754438901E-2</v>
      </c>
      <c r="S468" s="14">
        <v>8.2703088239941394E-2</v>
      </c>
      <c r="T468" s="14">
        <v>5.9361910731021601E-2</v>
      </c>
      <c r="U468" s="14"/>
      <c r="V468" s="14">
        <v>7.7551838927471806E-2</v>
      </c>
      <c r="W468" s="14">
        <v>6.2695117360760305E-2</v>
      </c>
      <c r="X468" s="14">
        <v>6.0948297093187401E-2</v>
      </c>
      <c r="Y468" s="14"/>
      <c r="Z468" s="14">
        <v>7.1934880817193306E-2</v>
      </c>
      <c r="AA468" s="14">
        <v>7.08847128708463E-2</v>
      </c>
      <c r="AB468" s="14"/>
      <c r="AC468" s="14">
        <v>5.4745043461215198E-2</v>
      </c>
      <c r="AD468" s="14">
        <v>5.9454063153789601E-2</v>
      </c>
      <c r="AE468" s="14">
        <v>7.4931390168398906E-2</v>
      </c>
      <c r="AF468" s="14">
        <v>8.0244115081883297E-2</v>
      </c>
      <c r="AG468" s="14"/>
      <c r="AH468" s="14">
        <v>4.9062049451013098E-2</v>
      </c>
      <c r="AI468" s="14">
        <v>6.3894227440694298E-2</v>
      </c>
      <c r="AJ468" s="14">
        <v>7.3458560401643905E-2</v>
      </c>
      <c r="AK468" s="14">
        <v>0.111360305157298</v>
      </c>
      <c r="AL468" s="14"/>
      <c r="AM468" s="14">
        <v>6.8531909400434896E-2</v>
      </c>
      <c r="AN468" s="14">
        <v>4.3299022071745998E-2</v>
      </c>
      <c r="AO468" s="14">
        <v>8.2842000604715804E-2</v>
      </c>
      <c r="AP468" s="14">
        <v>7.73331830200535E-2</v>
      </c>
      <c r="AQ468" s="14"/>
      <c r="AR468" s="14">
        <v>6.7933769403173E-2</v>
      </c>
      <c r="AS468" s="14">
        <v>6.8109709345771693E-2</v>
      </c>
      <c r="AT468" s="14">
        <v>7.3532337894975597E-2</v>
      </c>
      <c r="AU468" s="14">
        <v>8.1394425641870202E-2</v>
      </c>
      <c r="AV468" s="14"/>
      <c r="AW468" s="14">
        <v>5.9186839493816298E-2</v>
      </c>
      <c r="AX468" s="14">
        <v>6.95263954139171E-2</v>
      </c>
      <c r="AY468" s="14">
        <v>8.20164269576837E-2</v>
      </c>
      <c r="AZ468" s="14">
        <v>6.3624667192439699E-2</v>
      </c>
      <c r="BA468" s="14"/>
      <c r="BB468" s="14">
        <v>8.4112825319288306E-2</v>
      </c>
      <c r="BC468" s="14">
        <v>6.4351238596487503E-2</v>
      </c>
      <c r="BD468" s="14">
        <v>5.5108884188116602E-2</v>
      </c>
      <c r="BE468" s="14"/>
      <c r="BF468" s="14">
        <v>7.4156903731070895E-2</v>
      </c>
      <c r="BG468" s="14">
        <v>6.3402780000328299E-2</v>
      </c>
      <c r="BH468" s="14">
        <v>7.8731170250494101E-2</v>
      </c>
      <c r="BI468" s="14"/>
      <c r="BJ468" s="14">
        <v>7.7849865858015996E-2</v>
      </c>
      <c r="BK468" s="14">
        <v>6.06561223241322E-2</v>
      </c>
      <c r="BL468" s="14">
        <v>7.4368868457407894E-2</v>
      </c>
      <c r="BM468" s="14"/>
      <c r="BN468" s="14">
        <v>9.0733760233503796E-2</v>
      </c>
      <c r="BO468" s="14">
        <v>7.0325268477267E-2</v>
      </c>
      <c r="BP468" s="14">
        <v>5.6881860048246101E-2</v>
      </c>
      <c r="BQ468" s="14">
        <v>8.6387132680847301E-2</v>
      </c>
      <c r="BR468" s="14">
        <v>6.7321912663667396E-2</v>
      </c>
      <c r="BS468" s="14">
        <v>6.3480781501952799E-2</v>
      </c>
      <c r="BT468" s="14">
        <v>8.1758021038443499E-2</v>
      </c>
      <c r="BU468" s="14">
        <v>6.6365177598046096E-2</v>
      </c>
      <c r="BV468" s="14"/>
      <c r="BW468" s="14">
        <v>8.4412614733097593E-2</v>
      </c>
      <c r="BX468" s="14">
        <v>6.0761544085663602E-2</v>
      </c>
      <c r="BY468" s="14"/>
      <c r="BZ468" s="14">
        <v>7.6120992514033703E-2</v>
      </c>
      <c r="CA468" s="14">
        <v>7.1082202235722702E-2</v>
      </c>
      <c r="CB468" s="14"/>
      <c r="CC468" s="14">
        <v>7.6181471364669601E-2</v>
      </c>
      <c r="CD468" s="14">
        <v>7.1976008903667205E-2</v>
      </c>
    </row>
    <row r="469" spans="2:82" x14ac:dyDescent="0.25">
      <c r="B469" t="s">
        <v>353</v>
      </c>
      <c r="C469" s="14">
        <v>0.21044363106678901</v>
      </c>
      <c r="D469" s="14">
        <v>0.22437245685868801</v>
      </c>
      <c r="E469" s="14">
        <v>0.196725050420546</v>
      </c>
      <c r="F469" s="14"/>
      <c r="G469" s="14">
        <v>0.21778400725899899</v>
      </c>
      <c r="H469" s="14">
        <v>0.21260149271579901</v>
      </c>
      <c r="I469" s="14">
        <v>0.19142340978974501</v>
      </c>
      <c r="J469" s="14"/>
      <c r="K469" s="14">
        <v>0.23385406444610299</v>
      </c>
      <c r="L469" s="14">
        <v>0.21843956042743701</v>
      </c>
      <c r="M469" s="14">
        <v>0.188239793276747</v>
      </c>
      <c r="N469" s="14">
        <v>0.17524225223592599</v>
      </c>
      <c r="O469" s="14"/>
      <c r="P469" s="14">
        <v>0.193466432360236</v>
      </c>
      <c r="Q469" s="14">
        <v>0.187538737131873</v>
      </c>
      <c r="R469" s="14">
        <v>0.18912639242950899</v>
      </c>
      <c r="S469" s="14">
        <v>0.23833435539949599</v>
      </c>
      <c r="T469" s="14">
        <v>0.22557234798711701</v>
      </c>
      <c r="U469" s="14"/>
      <c r="V469" s="14">
        <v>0.22284592924101199</v>
      </c>
      <c r="W469" s="14">
        <v>0.17905947330650199</v>
      </c>
      <c r="X469" s="14">
        <v>0.204746145601231</v>
      </c>
      <c r="Y469" s="14"/>
      <c r="Z469" s="14">
        <v>0.21073175212577899</v>
      </c>
      <c r="AA469" s="14">
        <v>0.210193643042805</v>
      </c>
      <c r="AB469" s="14"/>
      <c r="AC469" s="14">
        <v>0.144678671445542</v>
      </c>
      <c r="AD469" s="14">
        <v>0.18623162222037501</v>
      </c>
      <c r="AE469" s="14">
        <v>0.21914969609316601</v>
      </c>
      <c r="AF469" s="14">
        <v>0.23301705683562801</v>
      </c>
      <c r="AG469" s="14"/>
      <c r="AH469" s="14">
        <v>0.171149085282576</v>
      </c>
      <c r="AI469" s="14">
        <v>0.18626213694094301</v>
      </c>
      <c r="AJ469" s="14">
        <v>0.25031222502098099</v>
      </c>
      <c r="AK469" s="14">
        <v>0.25504611978101399</v>
      </c>
      <c r="AL469" s="14"/>
      <c r="AM469" s="14">
        <v>0.21691642692372601</v>
      </c>
      <c r="AN469" s="14">
        <v>0.20407782949935499</v>
      </c>
      <c r="AO469" s="14">
        <v>0.19131493096415</v>
      </c>
      <c r="AP469" s="14">
        <v>0.23098320734359301</v>
      </c>
      <c r="AQ469" s="14"/>
      <c r="AR469" s="14">
        <v>0.19032585955686501</v>
      </c>
      <c r="AS469" s="14">
        <v>0.23959877099202201</v>
      </c>
      <c r="AT469" s="14">
        <v>0.22663304074499199</v>
      </c>
      <c r="AU469" s="14">
        <v>0.23116857504587801</v>
      </c>
      <c r="AV469" s="14"/>
      <c r="AW469" s="14">
        <v>0.17858892227166601</v>
      </c>
      <c r="AX469" s="14">
        <v>0.21109505858355901</v>
      </c>
      <c r="AY469" s="14">
        <v>0.218811151431203</v>
      </c>
      <c r="AZ469" s="14">
        <v>0.27487247509909701</v>
      </c>
      <c r="BA469" s="14"/>
      <c r="BB469" s="14">
        <v>0.25645525190211199</v>
      </c>
      <c r="BC469" s="14">
        <v>0.18877333790021</v>
      </c>
      <c r="BD469" s="14">
        <v>0.20390173244854501</v>
      </c>
      <c r="BE469" s="14"/>
      <c r="BF469" s="14">
        <v>0.210050079089415</v>
      </c>
      <c r="BG469" s="14">
        <v>0.20210955949889201</v>
      </c>
      <c r="BH469" s="14">
        <v>0.22718675624998599</v>
      </c>
      <c r="BI469" s="14"/>
      <c r="BJ469" s="14">
        <v>0.23192770498601001</v>
      </c>
      <c r="BK469" s="14">
        <v>0.19402060172125801</v>
      </c>
      <c r="BL469" s="14">
        <v>0.17293733859376201</v>
      </c>
      <c r="BM469" s="14"/>
      <c r="BN469" s="14">
        <v>0.17284110012606799</v>
      </c>
      <c r="BO469" s="14">
        <v>0.23701992895377599</v>
      </c>
      <c r="BP469" s="14">
        <v>0.32611355879048998</v>
      </c>
      <c r="BQ469" s="14">
        <v>0.30940073493283599</v>
      </c>
      <c r="BR469" s="14">
        <v>0.22991789445844399</v>
      </c>
      <c r="BS469" s="14">
        <v>0.18620546398586499</v>
      </c>
      <c r="BT469" s="14">
        <v>0.198006187032988</v>
      </c>
      <c r="BU469" s="14">
        <v>0.168533738968693</v>
      </c>
      <c r="BV469" s="14"/>
      <c r="BW469" s="14">
        <v>0.213824683336196</v>
      </c>
      <c r="BX469" s="14">
        <v>0.20769237237091701</v>
      </c>
      <c r="BY469" s="14"/>
      <c r="BZ469" s="14">
        <v>0.20577156500464899</v>
      </c>
      <c r="CA469" s="14">
        <v>0.222549696399407</v>
      </c>
      <c r="CB469" s="14"/>
      <c r="CC469" s="14">
        <v>0.217475137466764</v>
      </c>
      <c r="CD469" s="14">
        <v>0.206757168242063</v>
      </c>
    </row>
    <row r="470" spans="2:82" x14ac:dyDescent="0.25">
      <c r="B470" t="s">
        <v>354</v>
      </c>
      <c r="C470" s="14">
        <v>0.31592095452451402</v>
      </c>
      <c r="D470" s="14">
        <v>0.31858907515016599</v>
      </c>
      <c r="E470" s="14">
        <v>0.31356845668396499</v>
      </c>
      <c r="F470" s="14"/>
      <c r="G470" s="14">
        <v>0.31715749509159602</v>
      </c>
      <c r="H470" s="14">
        <v>0.301197272974214</v>
      </c>
      <c r="I470" s="14">
        <v>0.34292895434340798</v>
      </c>
      <c r="J470" s="14"/>
      <c r="K470" s="14">
        <v>0.32378854598497703</v>
      </c>
      <c r="L470" s="14">
        <v>0.320766843325416</v>
      </c>
      <c r="M470" s="14">
        <v>0.31692259627256297</v>
      </c>
      <c r="N470" s="14">
        <v>0.302278238072267</v>
      </c>
      <c r="O470" s="14"/>
      <c r="P470" s="14">
        <v>0.36066570004812898</v>
      </c>
      <c r="Q470" s="14">
        <v>0.27639814272513602</v>
      </c>
      <c r="R470" s="14">
        <v>0.31739101525561098</v>
      </c>
      <c r="S470" s="14">
        <v>0.31356907523094002</v>
      </c>
      <c r="T470" s="14">
        <v>0.31830706579766699</v>
      </c>
      <c r="U470" s="14"/>
      <c r="V470" s="14">
        <v>0.30548174458265998</v>
      </c>
      <c r="W470" s="14">
        <v>0.30840513714246798</v>
      </c>
      <c r="X470" s="14">
        <v>0.35770327577090399</v>
      </c>
      <c r="Y470" s="14"/>
      <c r="Z470" s="14">
        <v>0.27324454147069499</v>
      </c>
      <c r="AA470" s="14">
        <v>0.35294911278350599</v>
      </c>
      <c r="AB470" s="14"/>
      <c r="AC470" s="14">
        <v>0.31963662445888003</v>
      </c>
      <c r="AD470" s="14">
        <v>0.30801482853518802</v>
      </c>
      <c r="AE470" s="14">
        <v>0.31199053816719302</v>
      </c>
      <c r="AF470" s="14">
        <v>0.311280989821696</v>
      </c>
      <c r="AG470" s="14"/>
      <c r="AH470" s="14">
        <v>0.34803602393411198</v>
      </c>
      <c r="AI470" s="14">
        <v>0.30978897425014301</v>
      </c>
      <c r="AJ470" s="14">
        <v>0.31834149172467802</v>
      </c>
      <c r="AK470" s="14">
        <v>0.28936020733496098</v>
      </c>
      <c r="AL470" s="14"/>
      <c r="AM470" s="14">
        <v>0.338440652216633</v>
      </c>
      <c r="AN470" s="14">
        <v>0.29483040098464203</v>
      </c>
      <c r="AO470" s="14">
        <v>0.30047795428676499</v>
      </c>
      <c r="AP470" s="14">
        <v>0.29727880546754598</v>
      </c>
      <c r="AQ470" s="14"/>
      <c r="AR470" s="14">
        <v>0.30852496245746802</v>
      </c>
      <c r="AS470" s="14">
        <v>0.297095934786898</v>
      </c>
      <c r="AT470" s="14">
        <v>0.306103489972473</v>
      </c>
      <c r="AU470" s="14">
        <v>0.31260213031786499</v>
      </c>
      <c r="AV470" s="14"/>
      <c r="AW470" s="14">
        <v>0.28156763768551502</v>
      </c>
      <c r="AX470" s="14">
        <v>0.33463194572274302</v>
      </c>
      <c r="AY470" s="14">
        <v>0.32380993009595399</v>
      </c>
      <c r="AZ470" s="14">
        <v>0.26453060318703497</v>
      </c>
      <c r="BA470" s="14"/>
      <c r="BB470" s="14">
        <v>0.27380976358690801</v>
      </c>
      <c r="BC470" s="14">
        <v>0.320110147942409</v>
      </c>
      <c r="BD470" s="14">
        <v>0.34329920483500698</v>
      </c>
      <c r="BE470" s="14"/>
      <c r="BF470" s="14">
        <v>0.29144120813851698</v>
      </c>
      <c r="BG470" s="14">
        <v>0.368250762966432</v>
      </c>
      <c r="BH470" s="14">
        <v>0.28455252648761198</v>
      </c>
      <c r="BI470" s="14"/>
      <c r="BJ470" s="14">
        <v>0.311335851952664</v>
      </c>
      <c r="BK470" s="14">
        <v>0.29261174503345</v>
      </c>
      <c r="BL470" s="14">
        <v>0.329248678672178</v>
      </c>
      <c r="BM470" s="14"/>
      <c r="BN470" s="14">
        <v>0.31987011040770102</v>
      </c>
      <c r="BO470" s="14">
        <v>0.29326302503942903</v>
      </c>
      <c r="BP470" s="14">
        <v>0.29558207015857302</v>
      </c>
      <c r="BQ470" s="14">
        <v>0.233278425035987</v>
      </c>
      <c r="BR470" s="14">
        <v>0.30669904683365201</v>
      </c>
      <c r="BS470" s="14">
        <v>0.31301666747433499</v>
      </c>
      <c r="BT470" s="14">
        <v>0.29745560915950597</v>
      </c>
      <c r="BU470" s="14">
        <v>0.34225954846885398</v>
      </c>
      <c r="BV470" s="14"/>
      <c r="BW470" s="14">
        <v>0.30167416555107501</v>
      </c>
      <c r="BX470" s="14">
        <v>0.327513973185033</v>
      </c>
      <c r="BY470" s="14"/>
      <c r="BZ470" s="14">
        <v>0.31746574563762398</v>
      </c>
      <c r="CA470" s="14">
        <v>0.27894348115260098</v>
      </c>
      <c r="CB470" s="14"/>
      <c r="CC470" s="14">
        <v>0.29677924237160602</v>
      </c>
      <c r="CD470" s="14">
        <v>0.308544680827948</v>
      </c>
    </row>
    <row r="471" spans="2:82" x14ac:dyDescent="0.25">
      <c r="B471" t="s">
        <v>355</v>
      </c>
      <c r="C471" s="14">
        <v>0.266382791804262</v>
      </c>
      <c r="D471" s="14">
        <v>0.242385600826939</v>
      </c>
      <c r="E471" s="14">
        <v>0.289647057773321</v>
      </c>
      <c r="F471" s="14"/>
      <c r="G471" s="14">
        <v>0.27309002592345</v>
      </c>
      <c r="H471" s="14">
        <v>0.26913472093787499</v>
      </c>
      <c r="I471" s="14">
        <v>0.247440817390531</v>
      </c>
      <c r="J471" s="14"/>
      <c r="K471" s="14">
        <v>0.25753312809484302</v>
      </c>
      <c r="L471" s="14">
        <v>0.26829341501368398</v>
      </c>
      <c r="M471" s="14">
        <v>0.25495209798866297</v>
      </c>
      <c r="N471" s="14">
        <v>0.28590392233705703</v>
      </c>
      <c r="O471" s="14"/>
      <c r="P471" s="14">
        <v>0.26443576996599999</v>
      </c>
      <c r="Q471" s="14">
        <v>0.28552503407373497</v>
      </c>
      <c r="R471" s="14">
        <v>0.290874174223194</v>
      </c>
      <c r="S471" s="14">
        <v>0.243947643159661</v>
      </c>
      <c r="T471" s="14">
        <v>0.25649774395709402</v>
      </c>
      <c r="U471" s="14"/>
      <c r="V471" s="14">
        <v>0.25336831070881399</v>
      </c>
      <c r="W471" s="14">
        <v>0.29872827368354499</v>
      </c>
      <c r="X471" s="14">
        <v>0.27300222923392498</v>
      </c>
      <c r="Y471" s="14"/>
      <c r="Z471" s="14">
        <v>0.286426567964784</v>
      </c>
      <c r="AA471" s="14">
        <v>0.24899182422590399</v>
      </c>
      <c r="AB471" s="14"/>
      <c r="AC471" s="14">
        <v>0.32430826424000098</v>
      </c>
      <c r="AD471" s="14">
        <v>0.30284571360158702</v>
      </c>
      <c r="AE471" s="14">
        <v>0.257397294447614</v>
      </c>
      <c r="AF471" s="14">
        <v>0.24617547770722201</v>
      </c>
      <c r="AG471" s="14"/>
      <c r="AH471" s="14">
        <v>0.27095770921874202</v>
      </c>
      <c r="AI471" s="14">
        <v>0.29539355330811201</v>
      </c>
      <c r="AJ471" s="14">
        <v>0.24637298788449</v>
      </c>
      <c r="AK471" s="14">
        <v>0.20825916715129</v>
      </c>
      <c r="AL471" s="14"/>
      <c r="AM471" s="14">
        <v>0.27227368896291099</v>
      </c>
      <c r="AN471" s="14">
        <v>0.29697801026200898</v>
      </c>
      <c r="AO471" s="14">
        <v>0.29085687404060301</v>
      </c>
      <c r="AP471" s="14">
        <v>0.24404725132312999</v>
      </c>
      <c r="AQ471" s="14"/>
      <c r="AR471" s="14">
        <v>0.305553694518168</v>
      </c>
      <c r="AS471" s="14">
        <v>0.261464720516426</v>
      </c>
      <c r="AT471" s="14">
        <v>0.23404581810181299</v>
      </c>
      <c r="AU471" s="14">
        <v>0.24809722452421701</v>
      </c>
      <c r="AV471" s="14"/>
      <c r="AW471" s="14">
        <v>0.33664072264148298</v>
      </c>
      <c r="AX471" s="14">
        <v>0.24404267690189901</v>
      </c>
      <c r="AY471" s="14">
        <v>0.248549307842161</v>
      </c>
      <c r="AZ471" s="14">
        <v>0.26900381019860098</v>
      </c>
      <c r="BA471" s="14"/>
      <c r="BB471" s="14">
        <v>0.25041591220017301</v>
      </c>
      <c r="BC471" s="14">
        <v>0.3088190901956</v>
      </c>
      <c r="BD471" s="14">
        <v>0.25935987193520299</v>
      </c>
      <c r="BE471" s="14"/>
      <c r="BF471" s="14">
        <v>0.26789720715883802</v>
      </c>
      <c r="BG471" s="14">
        <v>0.26679649153802298</v>
      </c>
      <c r="BH471" s="14">
        <v>0.27336841418973701</v>
      </c>
      <c r="BI471" s="14"/>
      <c r="BJ471" s="14">
        <v>0.243985704988743</v>
      </c>
      <c r="BK471" s="14">
        <v>0.32174672584127201</v>
      </c>
      <c r="BL471" s="14">
        <v>0.26569072575144997</v>
      </c>
      <c r="BM471" s="14"/>
      <c r="BN471" s="14">
        <v>0.28860271223720102</v>
      </c>
      <c r="BO471" s="14">
        <v>0.24042831359025599</v>
      </c>
      <c r="BP471" s="14">
        <v>0.20882951841457301</v>
      </c>
      <c r="BQ471" s="14">
        <v>0.25929120965597702</v>
      </c>
      <c r="BR471" s="14">
        <v>0.29818955624247501</v>
      </c>
      <c r="BS471" s="14">
        <v>0.30381153045177201</v>
      </c>
      <c r="BT471" s="14">
        <v>0.233976426978455</v>
      </c>
      <c r="BU471" s="14">
        <v>0.241761171218663</v>
      </c>
      <c r="BV471" s="14"/>
      <c r="BW471" s="14">
        <v>0.26244990696395598</v>
      </c>
      <c r="BX471" s="14">
        <v>0.26958309240732098</v>
      </c>
      <c r="BY471" s="14"/>
      <c r="BZ471" s="14">
        <v>0.26347392255991697</v>
      </c>
      <c r="CA471" s="14">
        <v>0.283828787197207</v>
      </c>
      <c r="CB471" s="14"/>
      <c r="CC471" s="14">
        <v>0.28279915168410302</v>
      </c>
      <c r="CD471" s="14">
        <v>0.25915045140743997</v>
      </c>
    </row>
    <row r="472" spans="2:82" x14ac:dyDescent="0.25">
      <c r="B472" t="s">
        <v>356</v>
      </c>
      <c r="C472" s="14">
        <v>0.135880035772593</v>
      </c>
      <c r="D472" s="14">
        <v>0.133414919138164</v>
      </c>
      <c r="E472" s="14">
        <v>0.138480904158159</v>
      </c>
      <c r="F472" s="14"/>
      <c r="G472" s="14">
        <v>0.126474426317643</v>
      </c>
      <c r="H472" s="14">
        <v>0.14939408860026601</v>
      </c>
      <c r="I472" s="14">
        <v>0.12765287791871399</v>
      </c>
      <c r="J472" s="14"/>
      <c r="K472" s="14">
        <v>0.112276027660834</v>
      </c>
      <c r="L472" s="14">
        <v>0.12528972268844701</v>
      </c>
      <c r="M472" s="14">
        <v>0.16187508745003801</v>
      </c>
      <c r="N472" s="14">
        <v>0.17053199422385801</v>
      </c>
      <c r="O472" s="14"/>
      <c r="P472" s="14">
        <v>0.113460969789175</v>
      </c>
      <c r="Q472" s="14">
        <v>0.16953264400890999</v>
      </c>
      <c r="R472" s="14">
        <v>0.14178519033724701</v>
      </c>
      <c r="S472" s="14">
        <v>0.121445837969962</v>
      </c>
      <c r="T472" s="14">
        <v>0.14026093152710101</v>
      </c>
      <c r="U472" s="14"/>
      <c r="V472" s="14">
        <v>0.14075217654004199</v>
      </c>
      <c r="W472" s="14">
        <v>0.15111199850672499</v>
      </c>
      <c r="X472" s="14">
        <v>0.103600052300752</v>
      </c>
      <c r="Y472" s="14"/>
      <c r="Z472" s="14">
        <v>0.15766225762154901</v>
      </c>
      <c r="AA472" s="14">
        <v>0.116980707076938</v>
      </c>
      <c r="AB472" s="14"/>
      <c r="AC472" s="14">
        <v>0.15663139639436099</v>
      </c>
      <c r="AD472" s="14">
        <v>0.14345377248906199</v>
      </c>
      <c r="AE472" s="14">
        <v>0.136531081123628</v>
      </c>
      <c r="AF472" s="14">
        <v>0.12928236055357001</v>
      </c>
      <c r="AG472" s="14"/>
      <c r="AH472" s="14">
        <v>0.160795132113557</v>
      </c>
      <c r="AI472" s="14">
        <v>0.14466110806010801</v>
      </c>
      <c r="AJ472" s="14">
        <v>0.111514734968207</v>
      </c>
      <c r="AK472" s="14">
        <v>0.13597420057543699</v>
      </c>
      <c r="AL472" s="14"/>
      <c r="AM472" s="14">
        <v>0.103837322496294</v>
      </c>
      <c r="AN472" s="14">
        <v>0.16081473718224701</v>
      </c>
      <c r="AO472" s="14">
        <v>0.134508240103767</v>
      </c>
      <c r="AP472" s="14">
        <v>0.15035755284567701</v>
      </c>
      <c r="AQ472" s="14"/>
      <c r="AR472" s="14">
        <v>0.127661714064327</v>
      </c>
      <c r="AS472" s="14">
        <v>0.13373086435888201</v>
      </c>
      <c r="AT472" s="14">
        <v>0.159685313285747</v>
      </c>
      <c r="AU472" s="14">
        <v>0.12673764447017</v>
      </c>
      <c r="AV472" s="14"/>
      <c r="AW472" s="14">
        <v>0.14401587790751999</v>
      </c>
      <c r="AX472" s="14">
        <v>0.14070392337788201</v>
      </c>
      <c r="AY472" s="14">
        <v>0.12681318367299799</v>
      </c>
      <c r="AZ472" s="14">
        <v>0.127968444322828</v>
      </c>
      <c r="BA472" s="14"/>
      <c r="BB472" s="14">
        <v>0.13520624699151901</v>
      </c>
      <c r="BC472" s="14">
        <v>0.117946185365294</v>
      </c>
      <c r="BD472" s="14">
        <v>0.13833030659312801</v>
      </c>
      <c r="BE472" s="14"/>
      <c r="BF472" s="14">
        <v>0.15645460188215901</v>
      </c>
      <c r="BG472" s="14">
        <v>9.9440405996325601E-2</v>
      </c>
      <c r="BH472" s="14">
        <v>0.13616113282217099</v>
      </c>
      <c r="BI472" s="14"/>
      <c r="BJ472" s="14">
        <v>0.13490087221456801</v>
      </c>
      <c r="BK472" s="14">
        <v>0.130964805079888</v>
      </c>
      <c r="BL472" s="14">
        <v>0.15775438852520199</v>
      </c>
      <c r="BM472" s="14"/>
      <c r="BN472" s="14">
        <v>0.12795231699552601</v>
      </c>
      <c r="BO472" s="14">
        <v>0.15896346393927199</v>
      </c>
      <c r="BP472" s="14">
        <v>0.112592992588118</v>
      </c>
      <c r="BQ472" s="14">
        <v>0.111642497694353</v>
      </c>
      <c r="BR472" s="14">
        <v>9.7871589801762401E-2</v>
      </c>
      <c r="BS472" s="14">
        <v>0.133485556586075</v>
      </c>
      <c r="BT472" s="14">
        <v>0.18880375579060699</v>
      </c>
      <c r="BU472" s="14">
        <v>0.18108036374574499</v>
      </c>
      <c r="BV472" s="14"/>
      <c r="BW472" s="14">
        <v>0.13763862941567401</v>
      </c>
      <c r="BX472" s="14">
        <v>0.13444901795106601</v>
      </c>
      <c r="BY472" s="14"/>
      <c r="BZ472" s="14">
        <v>0.137167774283776</v>
      </c>
      <c r="CA472" s="14">
        <v>0.14359583301506201</v>
      </c>
      <c r="CB472" s="14"/>
      <c r="CC472" s="14">
        <v>0.12676499711285799</v>
      </c>
      <c r="CD472" s="14">
        <v>0.15357169061888101</v>
      </c>
    </row>
    <row r="473" spans="2:82" x14ac:dyDescent="0.25">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row>
    <row r="474" spans="2:82" x14ac:dyDescent="0.25">
      <c r="B474" s="6" t="s">
        <v>362</v>
      </c>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row>
    <row r="475" spans="2:82" x14ac:dyDescent="0.25">
      <c r="B475" s="24" t="s">
        <v>107</v>
      </c>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row>
    <row r="476" spans="2:82" x14ac:dyDescent="0.25">
      <c r="B476" t="s">
        <v>352</v>
      </c>
      <c r="C476" s="14">
        <v>0.23080326125566999</v>
      </c>
      <c r="D476" s="14">
        <v>0.21949973334498901</v>
      </c>
      <c r="E476" s="14">
        <v>0.24200034561936301</v>
      </c>
      <c r="F476" s="14"/>
      <c r="G476" s="14">
        <v>0.22577765197213601</v>
      </c>
      <c r="H476" s="14">
        <v>0.228621698622863</v>
      </c>
      <c r="I476" s="14">
        <v>0.245235623018145</v>
      </c>
      <c r="J476" s="14"/>
      <c r="K476" s="14">
        <v>0.22120187884857601</v>
      </c>
      <c r="L476" s="14">
        <v>0.20357556276479399</v>
      </c>
      <c r="M476" s="14">
        <v>0.249498093552874</v>
      </c>
      <c r="N476" s="14">
        <v>0.26236366430529201</v>
      </c>
      <c r="O476" s="14"/>
      <c r="P476" s="14">
        <v>0.195767962424268</v>
      </c>
      <c r="Q476" s="14">
        <v>0.27009470618647502</v>
      </c>
      <c r="R476" s="14">
        <v>0.21771980639362201</v>
      </c>
      <c r="S476" s="14">
        <v>0.235332799337853</v>
      </c>
      <c r="T476" s="14">
        <v>0.232473242012804</v>
      </c>
      <c r="U476" s="14"/>
      <c r="V476" s="14">
        <v>0.22587037357047299</v>
      </c>
      <c r="W476" s="14">
        <v>0.24003804177669799</v>
      </c>
      <c r="X476" s="14">
        <v>0.236609678835699</v>
      </c>
      <c r="Y476" s="14"/>
      <c r="Z476" s="14">
        <v>0.23965622889320501</v>
      </c>
      <c r="AA476" s="14">
        <v>0.22312199042508399</v>
      </c>
      <c r="AB476" s="14"/>
      <c r="AC476" s="14">
        <v>0.26507012682828501</v>
      </c>
      <c r="AD476" s="14">
        <v>0.24917897205883599</v>
      </c>
      <c r="AE476" s="14">
        <v>0.215475137559797</v>
      </c>
      <c r="AF476" s="14">
        <v>0.22117422926407301</v>
      </c>
      <c r="AG476" s="14"/>
      <c r="AH476" s="14">
        <v>0.242409684488229</v>
      </c>
      <c r="AI476" s="14">
        <v>0.23560253974534101</v>
      </c>
      <c r="AJ476" s="14">
        <v>0.224011612846788</v>
      </c>
      <c r="AK476" s="14">
        <v>0.223399181732684</v>
      </c>
      <c r="AL476" s="14"/>
      <c r="AM476" s="14">
        <v>0.22822288640865901</v>
      </c>
      <c r="AN476" s="14">
        <v>0.221893284972841</v>
      </c>
      <c r="AO476" s="14">
        <v>0.19092426247132699</v>
      </c>
      <c r="AP476" s="14">
        <v>0.25369715634832002</v>
      </c>
      <c r="AQ476" s="14"/>
      <c r="AR476" s="14">
        <v>0.21150067826402499</v>
      </c>
      <c r="AS476" s="14">
        <v>0.230979740239352</v>
      </c>
      <c r="AT476" s="14">
        <v>0.22130520450706101</v>
      </c>
      <c r="AU476" s="14">
        <v>0.24824781648827901</v>
      </c>
      <c r="AV476" s="14"/>
      <c r="AW476" s="14">
        <v>0.23144699054800899</v>
      </c>
      <c r="AX476" s="14">
        <v>0.23900692346899999</v>
      </c>
      <c r="AY476" s="14">
        <v>0.21579450242716799</v>
      </c>
      <c r="AZ476" s="14">
        <v>0.26536198366083202</v>
      </c>
      <c r="BA476" s="14"/>
      <c r="BB476" s="14">
        <v>0.24555824960908201</v>
      </c>
      <c r="BC476" s="14">
        <v>0.235586933872207</v>
      </c>
      <c r="BD476" s="14">
        <v>0.268368736809727</v>
      </c>
      <c r="BE476" s="14"/>
      <c r="BF476" s="14">
        <v>0.24580333416904099</v>
      </c>
      <c r="BG476" s="14">
        <v>0.181834836981868</v>
      </c>
      <c r="BH476" s="14">
        <v>0.27395372597697998</v>
      </c>
      <c r="BI476" s="14"/>
      <c r="BJ476" s="14">
        <v>0.23692678653864399</v>
      </c>
      <c r="BK476" s="14">
        <v>0.21604095900464201</v>
      </c>
      <c r="BL476" s="14">
        <v>0.25139088953428501</v>
      </c>
      <c r="BM476" s="14"/>
      <c r="BN476" s="14">
        <v>0.24017364238875</v>
      </c>
      <c r="BO476" s="14">
        <v>0.23639987618570299</v>
      </c>
      <c r="BP476" s="14">
        <v>0.24098714833072801</v>
      </c>
      <c r="BQ476" s="14">
        <v>0.20977418484312399</v>
      </c>
      <c r="BR476" s="14">
        <v>0.19565942703414499</v>
      </c>
      <c r="BS476" s="14">
        <v>0.24376985485863301</v>
      </c>
      <c r="BT476" s="14">
        <v>0.22438109275440701</v>
      </c>
      <c r="BU476" s="14">
        <v>0.23077990035061</v>
      </c>
      <c r="BV476" s="14"/>
      <c r="BW476" s="14">
        <v>0.25905961757972601</v>
      </c>
      <c r="BX476" s="14">
        <v>0.20781025793725399</v>
      </c>
      <c r="BY476" s="14"/>
      <c r="BZ476" s="14">
        <v>0.253530900170298</v>
      </c>
      <c r="CA476" s="14">
        <v>0.21572218303175</v>
      </c>
      <c r="CB476" s="14"/>
      <c r="CC476" s="14">
        <v>0.23831323553143799</v>
      </c>
      <c r="CD476" s="14">
        <v>0.23930008516867499</v>
      </c>
    </row>
    <row r="477" spans="2:82" x14ac:dyDescent="0.25">
      <c r="B477" t="s">
        <v>353</v>
      </c>
      <c r="C477" s="14">
        <v>0.44374326005303399</v>
      </c>
      <c r="D477" s="14">
        <v>0.43274840188246499</v>
      </c>
      <c r="E477" s="14">
        <v>0.454519415243539</v>
      </c>
      <c r="F477" s="14"/>
      <c r="G477" s="14">
        <v>0.44252499982266302</v>
      </c>
      <c r="H477" s="14">
        <v>0.44124648582265302</v>
      </c>
      <c r="I477" s="14">
        <v>0.45118261656069197</v>
      </c>
      <c r="J477" s="14"/>
      <c r="K477" s="14">
        <v>0.48937978230277501</v>
      </c>
      <c r="L477" s="14">
        <v>0.447863395366559</v>
      </c>
      <c r="M477" s="14">
        <v>0.43638694088113</v>
      </c>
      <c r="N477" s="14">
        <v>0.36925759272634401</v>
      </c>
      <c r="O477" s="14"/>
      <c r="P477" s="14">
        <v>0.41425325707319299</v>
      </c>
      <c r="Q477" s="14">
        <v>0.43409669151293101</v>
      </c>
      <c r="R477" s="14">
        <v>0.477946812188149</v>
      </c>
      <c r="S477" s="14">
        <v>0.43623829279252102</v>
      </c>
      <c r="T477" s="14">
        <v>0.44418574265432298</v>
      </c>
      <c r="U477" s="14"/>
      <c r="V477" s="14">
        <v>0.43974554867523402</v>
      </c>
      <c r="W477" s="14">
        <v>0.46886690841992901</v>
      </c>
      <c r="X477" s="14">
        <v>0.42922153580198102</v>
      </c>
      <c r="Y477" s="14"/>
      <c r="Z477" s="14">
        <v>0.46580557448440801</v>
      </c>
      <c r="AA477" s="14">
        <v>0.42460090923516303</v>
      </c>
      <c r="AB477" s="14"/>
      <c r="AC477" s="14">
        <v>0.34824993752246203</v>
      </c>
      <c r="AD477" s="14">
        <v>0.42378365544551</v>
      </c>
      <c r="AE477" s="14">
        <v>0.45563762860854901</v>
      </c>
      <c r="AF477" s="14">
        <v>0.48483535061381799</v>
      </c>
      <c r="AG477" s="14"/>
      <c r="AH477" s="14">
        <v>0.41671910757944203</v>
      </c>
      <c r="AI477" s="14">
        <v>0.43697919858190498</v>
      </c>
      <c r="AJ477" s="14">
        <v>0.46404518169935</v>
      </c>
      <c r="AK477" s="14">
        <v>0.46289585504354203</v>
      </c>
      <c r="AL477" s="14"/>
      <c r="AM477" s="14">
        <v>0.453132240246857</v>
      </c>
      <c r="AN477" s="14">
        <v>0.454291195895766</v>
      </c>
      <c r="AO477" s="14">
        <v>0.45072174328740799</v>
      </c>
      <c r="AP477" s="14">
        <v>0.451605443962867</v>
      </c>
      <c r="AQ477" s="14"/>
      <c r="AR477" s="14">
        <v>0.45393748716096399</v>
      </c>
      <c r="AS477" s="14">
        <v>0.44927860687468801</v>
      </c>
      <c r="AT477" s="14">
        <v>0.50383286097097901</v>
      </c>
      <c r="AU477" s="14">
        <v>0.415805586720361</v>
      </c>
      <c r="AV477" s="14"/>
      <c r="AW477" s="14">
        <v>0.43802483985118801</v>
      </c>
      <c r="AX477" s="14">
        <v>0.42605840733481398</v>
      </c>
      <c r="AY477" s="14">
        <v>0.47901239888646002</v>
      </c>
      <c r="AZ477" s="14">
        <v>0.36734224089685102</v>
      </c>
      <c r="BA477" s="14"/>
      <c r="BB477" s="14">
        <v>0.45935913984515803</v>
      </c>
      <c r="BC477" s="14">
        <v>0.45366690765209899</v>
      </c>
      <c r="BD477" s="14">
        <v>0.371253813912861</v>
      </c>
      <c r="BE477" s="14"/>
      <c r="BF477" s="14">
        <v>0.46242169111028902</v>
      </c>
      <c r="BG477" s="14">
        <v>0.42959619892579398</v>
      </c>
      <c r="BH477" s="14">
        <v>0.43733567456608702</v>
      </c>
      <c r="BI477" s="14"/>
      <c r="BJ477" s="14">
        <v>0.43798687971515599</v>
      </c>
      <c r="BK477" s="14">
        <v>0.47559721191209697</v>
      </c>
      <c r="BL477" s="14">
        <v>0.43771084568796098</v>
      </c>
      <c r="BM477" s="14"/>
      <c r="BN477" s="14">
        <v>0.377023042129362</v>
      </c>
      <c r="BO477" s="14">
        <v>0.41714445103523101</v>
      </c>
      <c r="BP477" s="14">
        <v>0.48749599215544998</v>
      </c>
      <c r="BQ477" s="14">
        <v>0.46861797887541101</v>
      </c>
      <c r="BR477" s="14">
        <v>0.46824993654581698</v>
      </c>
      <c r="BS477" s="14">
        <v>0.48974977194376001</v>
      </c>
      <c r="BT477" s="14">
        <v>0.45076860664645502</v>
      </c>
      <c r="BU477" s="14">
        <v>0.462041381515987</v>
      </c>
      <c r="BV477" s="14"/>
      <c r="BW477" s="14">
        <v>0.45326186057009599</v>
      </c>
      <c r="BX477" s="14">
        <v>0.435997703238649</v>
      </c>
      <c r="BY477" s="14"/>
      <c r="BZ477" s="14">
        <v>0.467860146142214</v>
      </c>
      <c r="CA477" s="14">
        <v>0.42894574377414801</v>
      </c>
      <c r="CB477" s="14"/>
      <c r="CC477" s="14">
        <v>0.48299349633764499</v>
      </c>
      <c r="CD477" s="14">
        <v>0.42005953319249101</v>
      </c>
    </row>
    <row r="478" spans="2:82" x14ac:dyDescent="0.25">
      <c r="B478" t="s">
        <v>354</v>
      </c>
      <c r="C478" s="14">
        <v>0.24105436858524901</v>
      </c>
      <c r="D478" s="14">
        <v>0.24976701248498701</v>
      </c>
      <c r="E478" s="14">
        <v>0.23258255161784</v>
      </c>
      <c r="F478" s="14"/>
      <c r="G478" s="14">
        <v>0.23765472144595401</v>
      </c>
      <c r="H478" s="14">
        <v>0.249956230190505</v>
      </c>
      <c r="I478" s="14">
        <v>0.23003618411716001</v>
      </c>
      <c r="J478" s="14"/>
      <c r="K478" s="14">
        <v>0.20683102175989301</v>
      </c>
      <c r="L478" s="14">
        <v>0.27408730817726601</v>
      </c>
      <c r="M478" s="14">
        <v>0.20658297808359499</v>
      </c>
      <c r="N478" s="14">
        <v>0.28347967590694101</v>
      </c>
      <c r="O478" s="14"/>
      <c r="P478" s="14">
        <v>0.28627458338295902</v>
      </c>
      <c r="Q478" s="14">
        <v>0.236883700231032</v>
      </c>
      <c r="R478" s="14">
        <v>0.23259917814827299</v>
      </c>
      <c r="S478" s="14">
        <v>0.23409252528499599</v>
      </c>
      <c r="T478" s="14">
        <v>0.23135198264283699</v>
      </c>
      <c r="U478" s="14"/>
      <c r="V478" s="14">
        <v>0.23479847437356099</v>
      </c>
      <c r="W478" s="14">
        <v>0.22299195528547699</v>
      </c>
      <c r="X478" s="14">
        <v>0.28087204565325502</v>
      </c>
      <c r="Y478" s="14"/>
      <c r="Z478" s="14">
        <v>0.19891220205167201</v>
      </c>
      <c r="AA478" s="14">
        <v>0.27761898824562597</v>
      </c>
      <c r="AB478" s="14"/>
      <c r="AC478" s="14">
        <v>0.30928704985682198</v>
      </c>
      <c r="AD478" s="14">
        <v>0.24406146264470999</v>
      </c>
      <c r="AE478" s="14">
        <v>0.23190384517648099</v>
      </c>
      <c r="AF478" s="14">
        <v>0.218317640926465</v>
      </c>
      <c r="AG478" s="14"/>
      <c r="AH478" s="14">
        <v>0.267187027397009</v>
      </c>
      <c r="AI478" s="14">
        <v>0.241417899136463</v>
      </c>
      <c r="AJ478" s="14">
        <v>0.22334728153150199</v>
      </c>
      <c r="AK478" s="14">
        <v>0.23736117636618401</v>
      </c>
      <c r="AL478" s="14"/>
      <c r="AM478" s="14">
        <v>0.22952952425614101</v>
      </c>
      <c r="AN478" s="14">
        <v>0.23716387199495201</v>
      </c>
      <c r="AO478" s="14">
        <v>0.22730914320728299</v>
      </c>
      <c r="AP478" s="14">
        <v>0.21870636593925699</v>
      </c>
      <c r="AQ478" s="14"/>
      <c r="AR478" s="14">
        <v>0.24716836289226099</v>
      </c>
      <c r="AS478" s="14">
        <v>0.21453096557888299</v>
      </c>
      <c r="AT478" s="14">
        <v>0.22626454607646099</v>
      </c>
      <c r="AU478" s="14">
        <v>0.24369579039876799</v>
      </c>
      <c r="AV478" s="14"/>
      <c r="AW478" s="14">
        <v>0.23784606658697499</v>
      </c>
      <c r="AX478" s="14">
        <v>0.248670311952153</v>
      </c>
      <c r="AY478" s="14">
        <v>0.230372322958912</v>
      </c>
      <c r="AZ478" s="14">
        <v>0.26707932049351202</v>
      </c>
      <c r="BA478" s="14"/>
      <c r="BB478" s="14">
        <v>0.21075081486018499</v>
      </c>
      <c r="BC478" s="14">
        <v>0.24020239031565599</v>
      </c>
      <c r="BD478" s="14">
        <v>0.28632753169913</v>
      </c>
      <c r="BE478" s="14"/>
      <c r="BF478" s="14">
        <v>0.212756573321572</v>
      </c>
      <c r="BG478" s="14">
        <v>0.31461810834853299</v>
      </c>
      <c r="BH478" s="14">
        <v>0.18014513952477701</v>
      </c>
      <c r="BI478" s="14"/>
      <c r="BJ478" s="14">
        <v>0.24017139903120599</v>
      </c>
      <c r="BK478" s="14">
        <v>0.216999999034244</v>
      </c>
      <c r="BL478" s="14">
        <v>0.23748441319463601</v>
      </c>
      <c r="BM478" s="14"/>
      <c r="BN478" s="14">
        <v>0.27045944218304802</v>
      </c>
      <c r="BO478" s="14">
        <v>0.25734462324208601</v>
      </c>
      <c r="BP478" s="14">
        <v>0.20696650552674001</v>
      </c>
      <c r="BQ478" s="14">
        <v>0.17304762595673101</v>
      </c>
      <c r="BR478" s="14">
        <v>0.26426396283997899</v>
      </c>
      <c r="BS478" s="14">
        <v>0.20500960320328901</v>
      </c>
      <c r="BT478" s="14">
        <v>0.18984144813950801</v>
      </c>
      <c r="BU478" s="14">
        <v>0.23476478805357201</v>
      </c>
      <c r="BV478" s="14"/>
      <c r="BW478" s="14">
        <v>0.224294391901564</v>
      </c>
      <c r="BX478" s="14">
        <v>0.25469243978894701</v>
      </c>
      <c r="BY478" s="14"/>
      <c r="BZ478" s="14">
        <v>0.21482059791539401</v>
      </c>
      <c r="CA478" s="14">
        <v>0.23583346510964501</v>
      </c>
      <c r="CB478" s="14"/>
      <c r="CC478" s="14">
        <v>0.19307237404883101</v>
      </c>
      <c r="CD478" s="14">
        <v>0.25524773176858401</v>
      </c>
    </row>
    <row r="479" spans="2:82" x14ac:dyDescent="0.25">
      <c r="B479" t="s">
        <v>355</v>
      </c>
      <c r="C479" s="14">
        <v>6.4510077086347997E-2</v>
      </c>
      <c r="D479" s="14">
        <v>7.2035468816608605E-2</v>
      </c>
      <c r="E479" s="14">
        <v>5.7049134624558399E-2</v>
      </c>
      <c r="F479" s="14"/>
      <c r="G479" s="14">
        <v>7.1780715549475502E-2</v>
      </c>
      <c r="H479" s="14">
        <v>6.3729824082386602E-2</v>
      </c>
      <c r="I479" s="14">
        <v>5.1513080204368102E-2</v>
      </c>
      <c r="J479" s="14"/>
      <c r="K479" s="14">
        <v>6.6722335021354495E-2</v>
      </c>
      <c r="L479" s="14">
        <v>6.0303052745630602E-2</v>
      </c>
      <c r="M479" s="14">
        <v>8.1484292850940193E-2</v>
      </c>
      <c r="N479" s="14">
        <v>5.4511179736720101E-2</v>
      </c>
      <c r="O479" s="14"/>
      <c r="P479" s="14">
        <v>8.56570029925285E-2</v>
      </c>
      <c r="Q479" s="14">
        <v>4.0610772041492299E-2</v>
      </c>
      <c r="R479" s="14">
        <v>4.9892674614642502E-2</v>
      </c>
      <c r="S479" s="14">
        <v>7.2918582392205999E-2</v>
      </c>
      <c r="T479" s="14">
        <v>7.44394449008179E-2</v>
      </c>
      <c r="U479" s="14"/>
      <c r="V479" s="14">
        <v>7.49425443516233E-2</v>
      </c>
      <c r="W479" s="14">
        <v>5.3626421737428501E-2</v>
      </c>
      <c r="X479" s="14">
        <v>4.2805087157888701E-2</v>
      </c>
      <c r="Y479" s="14"/>
      <c r="Z479" s="14">
        <v>7.5272356246545505E-2</v>
      </c>
      <c r="AA479" s="14">
        <v>5.51721935236247E-2</v>
      </c>
      <c r="AB479" s="14"/>
      <c r="AC479" s="14">
        <v>4.4199239256683599E-2</v>
      </c>
      <c r="AD479" s="14">
        <v>6.6108350997357998E-2</v>
      </c>
      <c r="AE479" s="14">
        <v>7.7435663771569505E-2</v>
      </c>
      <c r="AF479" s="14">
        <v>5.63816150164776E-2</v>
      </c>
      <c r="AG479" s="14"/>
      <c r="AH479" s="14">
        <v>4.9435906305868603E-2</v>
      </c>
      <c r="AI479" s="14">
        <v>6.7078075436310503E-2</v>
      </c>
      <c r="AJ479" s="14">
        <v>6.9914349021529196E-2</v>
      </c>
      <c r="AK479" s="14">
        <v>5.1886267065695199E-2</v>
      </c>
      <c r="AL479" s="14"/>
      <c r="AM479" s="14">
        <v>6.8544208068965204E-2</v>
      </c>
      <c r="AN479" s="14">
        <v>7.3800254608227006E-2</v>
      </c>
      <c r="AO479" s="14">
        <v>9.9133094368247604E-2</v>
      </c>
      <c r="AP479" s="14">
        <v>5.8301680190999003E-2</v>
      </c>
      <c r="AQ479" s="14"/>
      <c r="AR479" s="14">
        <v>7.1634223482235401E-2</v>
      </c>
      <c r="AS479" s="14">
        <v>8.4088220966722096E-2</v>
      </c>
      <c r="AT479" s="14">
        <v>3.6500430701739202E-2</v>
      </c>
      <c r="AU479" s="14">
        <v>6.9452627263663302E-2</v>
      </c>
      <c r="AV479" s="14"/>
      <c r="AW479" s="14">
        <v>8.0873631312633296E-2</v>
      </c>
      <c r="AX479" s="14">
        <v>6.0661574192083102E-2</v>
      </c>
      <c r="AY479" s="14">
        <v>5.7639475483272001E-2</v>
      </c>
      <c r="AZ479" s="14">
        <v>7.2751823860878098E-2</v>
      </c>
      <c r="BA479" s="14"/>
      <c r="BB479" s="14">
        <v>6.6845860010929806E-2</v>
      </c>
      <c r="BC479" s="14">
        <v>6.5320950972457395E-2</v>
      </c>
      <c r="BD479" s="14">
        <v>3.7277327200568401E-2</v>
      </c>
      <c r="BE479" s="14"/>
      <c r="BF479" s="14">
        <v>5.8053484043023199E-2</v>
      </c>
      <c r="BG479" s="14">
        <v>5.9674263308861303E-2</v>
      </c>
      <c r="BH479" s="14">
        <v>8.39996735474558E-2</v>
      </c>
      <c r="BI479" s="14"/>
      <c r="BJ479" s="14">
        <v>6.1920692183809301E-2</v>
      </c>
      <c r="BK479" s="14">
        <v>7.8206877069405198E-2</v>
      </c>
      <c r="BL479" s="14">
        <v>4.9137975531766E-2</v>
      </c>
      <c r="BM479" s="14"/>
      <c r="BN479" s="14">
        <v>9.1680032056471503E-2</v>
      </c>
      <c r="BO479" s="14">
        <v>5.4412955317825799E-2</v>
      </c>
      <c r="BP479" s="14">
        <v>4.8448392689729398E-2</v>
      </c>
      <c r="BQ479" s="14">
        <v>0.13596969863564201</v>
      </c>
      <c r="BR479" s="14">
        <v>5.49654978963438E-2</v>
      </c>
      <c r="BS479" s="14">
        <v>5.53264419368832E-2</v>
      </c>
      <c r="BT479" s="14">
        <v>9.9066592080897506E-2</v>
      </c>
      <c r="BU479" s="14">
        <v>3.6276790414812798E-2</v>
      </c>
      <c r="BV479" s="14"/>
      <c r="BW479" s="14">
        <v>4.7836247796809103E-2</v>
      </c>
      <c r="BX479" s="14">
        <v>7.8078047697572497E-2</v>
      </c>
      <c r="BY479" s="14"/>
      <c r="BZ479" s="14">
        <v>5.14171530808177E-2</v>
      </c>
      <c r="CA479" s="14">
        <v>9.0438009858225907E-2</v>
      </c>
      <c r="CB479" s="14"/>
      <c r="CC479" s="14">
        <v>6.5771821134930394E-2</v>
      </c>
      <c r="CD479" s="14">
        <v>6.7558492599247996E-2</v>
      </c>
    </row>
    <row r="480" spans="2:82" x14ac:dyDescent="0.25">
      <c r="B480" t="s">
        <v>356</v>
      </c>
      <c r="C480" s="14">
        <v>1.9889033019699E-2</v>
      </c>
      <c r="D480" s="14">
        <v>2.5949383470950299E-2</v>
      </c>
      <c r="E480" s="14">
        <v>1.3848552894699301E-2</v>
      </c>
      <c r="F480" s="14"/>
      <c r="G480" s="14">
        <v>2.2261911209772101E-2</v>
      </c>
      <c r="H480" s="14">
        <v>1.6445761281592801E-2</v>
      </c>
      <c r="I480" s="14">
        <v>2.20324960996355E-2</v>
      </c>
      <c r="J480" s="14"/>
      <c r="K480" s="14">
        <v>1.5864982067401199E-2</v>
      </c>
      <c r="L480" s="14">
        <v>1.41706809457508E-2</v>
      </c>
      <c r="M480" s="14">
        <v>2.6047694631461199E-2</v>
      </c>
      <c r="N480" s="14">
        <v>3.0387887324702999E-2</v>
      </c>
      <c r="O480" s="14"/>
      <c r="P480" s="14">
        <v>1.8047194127051799E-2</v>
      </c>
      <c r="Q480" s="14">
        <v>1.8314130028068702E-2</v>
      </c>
      <c r="R480" s="14">
        <v>2.1841528655313899E-2</v>
      </c>
      <c r="S480" s="14">
        <v>2.1417800192423599E-2</v>
      </c>
      <c r="T480" s="14">
        <v>1.75495877892182E-2</v>
      </c>
      <c r="U480" s="14"/>
      <c r="V480" s="14">
        <v>2.4643059029108301E-2</v>
      </c>
      <c r="W480" s="14">
        <v>1.44766727804674E-2</v>
      </c>
      <c r="X480" s="14">
        <v>1.04916525511758E-2</v>
      </c>
      <c r="Y480" s="14"/>
      <c r="Z480" s="14">
        <v>2.03536383241694E-2</v>
      </c>
      <c r="AA480" s="14">
        <v>1.9485918570502001E-2</v>
      </c>
      <c r="AB480" s="14"/>
      <c r="AC480" s="14">
        <v>3.3193646535746697E-2</v>
      </c>
      <c r="AD480" s="14">
        <v>1.6867558853586598E-2</v>
      </c>
      <c r="AE480" s="14">
        <v>1.9547724883603599E-2</v>
      </c>
      <c r="AF480" s="14">
        <v>1.9291164179166799E-2</v>
      </c>
      <c r="AG480" s="14"/>
      <c r="AH480" s="14">
        <v>2.4248274229451802E-2</v>
      </c>
      <c r="AI480" s="14">
        <v>1.89222870999806E-2</v>
      </c>
      <c r="AJ480" s="14">
        <v>1.86815749008306E-2</v>
      </c>
      <c r="AK480" s="14">
        <v>2.44575197918954E-2</v>
      </c>
      <c r="AL480" s="14"/>
      <c r="AM480" s="14">
        <v>2.0571141019378E-2</v>
      </c>
      <c r="AN480" s="14">
        <v>1.2851392528213299E-2</v>
      </c>
      <c r="AO480" s="14">
        <v>3.19117566657343E-2</v>
      </c>
      <c r="AP480" s="14">
        <v>1.7689353558556699E-2</v>
      </c>
      <c r="AQ480" s="14"/>
      <c r="AR480" s="14">
        <v>1.57592482005144E-2</v>
      </c>
      <c r="AS480" s="14">
        <v>2.1122466340354699E-2</v>
      </c>
      <c r="AT480" s="14">
        <v>1.2096957743760199E-2</v>
      </c>
      <c r="AU480" s="14">
        <v>2.2798179128929199E-2</v>
      </c>
      <c r="AV480" s="14"/>
      <c r="AW480" s="14">
        <v>1.18084717011947E-2</v>
      </c>
      <c r="AX480" s="14">
        <v>2.5602783051949601E-2</v>
      </c>
      <c r="AY480" s="14">
        <v>1.71813002441869E-2</v>
      </c>
      <c r="AZ480" s="14">
        <v>2.7464631087925701E-2</v>
      </c>
      <c r="BA480" s="14"/>
      <c r="BB480" s="14">
        <v>1.74859356746454E-2</v>
      </c>
      <c r="BC480" s="14">
        <v>5.2228171875817004E-3</v>
      </c>
      <c r="BD480" s="14">
        <v>3.6772590377712501E-2</v>
      </c>
      <c r="BE480" s="14"/>
      <c r="BF480" s="14">
        <v>2.0964917356074E-2</v>
      </c>
      <c r="BG480" s="14">
        <v>1.4276592434944099E-2</v>
      </c>
      <c r="BH480" s="14">
        <v>2.4565786384699601E-2</v>
      </c>
      <c r="BI480" s="14"/>
      <c r="BJ480" s="14">
        <v>2.2994242531184501E-2</v>
      </c>
      <c r="BK480" s="14">
        <v>1.3154952979610999E-2</v>
      </c>
      <c r="BL480" s="14">
        <v>2.42758760513518E-2</v>
      </c>
      <c r="BM480" s="14"/>
      <c r="BN480" s="14">
        <v>2.0663841242368398E-2</v>
      </c>
      <c r="BO480" s="14">
        <v>3.4698094219154499E-2</v>
      </c>
      <c r="BP480" s="14">
        <v>1.6101961297353001E-2</v>
      </c>
      <c r="BQ480" s="14">
        <v>1.25905116890918E-2</v>
      </c>
      <c r="BR480" s="14">
        <v>1.68611756837149E-2</v>
      </c>
      <c r="BS480" s="14">
        <v>6.1443280574345104E-3</v>
      </c>
      <c r="BT480" s="14">
        <v>3.59422603787325E-2</v>
      </c>
      <c r="BU480" s="14">
        <v>3.6137139665018199E-2</v>
      </c>
      <c r="BV480" s="14"/>
      <c r="BW480" s="14">
        <v>1.55478821518051E-2</v>
      </c>
      <c r="BX480" s="14">
        <v>2.34215513375776E-2</v>
      </c>
      <c r="BY480" s="14"/>
      <c r="BZ480" s="14">
        <v>1.2371202691277E-2</v>
      </c>
      <c r="CA480" s="14">
        <v>2.90605982262311E-2</v>
      </c>
      <c r="CB480" s="14"/>
      <c r="CC480" s="14">
        <v>1.9849072947155901E-2</v>
      </c>
      <c r="CD480" s="14">
        <v>1.78341572710017E-2</v>
      </c>
    </row>
    <row r="481" spans="2:82" x14ac:dyDescent="0.25">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row>
    <row r="482" spans="2:82" x14ac:dyDescent="0.25">
      <c r="B482" s="6" t="s">
        <v>368</v>
      </c>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row>
    <row r="483" spans="2:82" x14ac:dyDescent="0.25">
      <c r="B483" s="24" t="s">
        <v>107</v>
      </c>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row>
    <row r="484" spans="2:82" x14ac:dyDescent="0.25">
      <c r="B484" t="s">
        <v>363</v>
      </c>
      <c r="C484" s="14">
        <v>2.6907958728692699E-2</v>
      </c>
      <c r="D484" s="14">
        <v>2.4843846513104E-2</v>
      </c>
      <c r="E484" s="14">
        <v>2.8998953481842601E-2</v>
      </c>
      <c r="F484" s="14"/>
      <c r="G484" s="14">
        <v>3.7103517100866998E-2</v>
      </c>
      <c r="H484" s="14">
        <v>2.28008212624741E-2</v>
      </c>
      <c r="I484" s="14">
        <v>1.47158958645166E-2</v>
      </c>
      <c r="J484" s="14"/>
      <c r="K484" s="14">
        <v>1.88596312355815E-2</v>
      </c>
      <c r="L484" s="14">
        <v>2.1319848550578498E-2</v>
      </c>
      <c r="M484" s="14">
        <v>2.89609181244187E-2</v>
      </c>
      <c r="N484" s="14">
        <v>4.47290923885773E-2</v>
      </c>
      <c r="O484" s="14"/>
      <c r="P484" s="14">
        <v>1.7862458013404199E-2</v>
      </c>
      <c r="Q484" s="14">
        <v>2.7863918619101102E-2</v>
      </c>
      <c r="R484" s="14">
        <v>1.52441487688585E-2</v>
      </c>
      <c r="S484" s="14">
        <v>3.81581467118111E-2</v>
      </c>
      <c r="T484" s="14">
        <v>2.93781594976615E-2</v>
      </c>
      <c r="U484" s="14"/>
      <c r="V484" s="14">
        <v>2.6319090099420499E-2</v>
      </c>
      <c r="W484" s="14">
        <v>1.70752561828574E-2</v>
      </c>
      <c r="X484" s="14">
        <v>3.9520505289978802E-2</v>
      </c>
      <c r="Y484" s="14"/>
      <c r="Z484" s="14">
        <v>3.9684854723597403E-2</v>
      </c>
      <c r="AA484" s="14">
        <v>1.58220943576317E-2</v>
      </c>
      <c r="AB484" s="14"/>
      <c r="AC484" s="14">
        <v>6.6779841918292296E-2</v>
      </c>
      <c r="AD484" s="14">
        <v>3.3800273468764699E-2</v>
      </c>
      <c r="AE484" s="14">
        <v>3.2257219153128E-2</v>
      </c>
      <c r="AF484" s="14">
        <v>1.3278697451282E-2</v>
      </c>
      <c r="AG484" s="14"/>
      <c r="AH484" s="14">
        <v>4.9423850356132497E-2</v>
      </c>
      <c r="AI484" s="14">
        <v>2.5031425037196499E-2</v>
      </c>
      <c r="AJ484" s="14">
        <v>2.8011517174857399E-2</v>
      </c>
      <c r="AK484" s="14">
        <v>6.9120770751616104E-3</v>
      </c>
      <c r="AL484" s="14"/>
      <c r="AM484" s="14">
        <v>2.6412427790913299E-2</v>
      </c>
      <c r="AN484" s="14">
        <v>1.3047541980417601E-2</v>
      </c>
      <c r="AO484" s="14">
        <v>3.8194847051426499E-2</v>
      </c>
      <c r="AP484" s="14">
        <v>2.6586387807496701E-2</v>
      </c>
      <c r="AQ484" s="14"/>
      <c r="AR484" s="14">
        <v>1.7375943825076599E-2</v>
      </c>
      <c r="AS484" s="14">
        <v>2.9124267643789999E-2</v>
      </c>
      <c r="AT484" s="14">
        <v>3.6647715239141003E-2</v>
      </c>
      <c r="AU484" s="14">
        <v>2.2935986428198499E-2</v>
      </c>
      <c r="AV484" s="14"/>
      <c r="AW484" s="14">
        <v>4.0195651770545703E-2</v>
      </c>
      <c r="AX484" s="14">
        <v>2.698699783742E-2</v>
      </c>
      <c r="AY484" s="14">
        <v>1.8679545281841702E-2</v>
      </c>
      <c r="AZ484" s="14">
        <v>2.76467315315512E-2</v>
      </c>
      <c r="BA484" s="14"/>
      <c r="BB484" s="14">
        <v>1.7638967659085798E-2</v>
      </c>
      <c r="BC484" s="14">
        <v>2.0995059924136399E-2</v>
      </c>
      <c r="BD484" s="14">
        <v>4.6085534415848201E-2</v>
      </c>
      <c r="BE484" s="14"/>
      <c r="BF484" s="14">
        <v>1.59654730539639E-2</v>
      </c>
      <c r="BG484" s="14">
        <v>2.05694446545618E-2</v>
      </c>
      <c r="BH484" s="14">
        <v>5.6559435563879698E-2</v>
      </c>
      <c r="BI484" s="14"/>
      <c r="BJ484" s="14">
        <v>2.1901694300574301E-2</v>
      </c>
      <c r="BK484" s="14">
        <v>2.2733136072445901E-2</v>
      </c>
      <c r="BL484" s="14">
        <v>2.94400576805629E-2</v>
      </c>
      <c r="BM484" s="14"/>
      <c r="BN484" s="14">
        <v>2.4914060949323701E-2</v>
      </c>
      <c r="BO484" s="14">
        <v>3.8516474830644402E-2</v>
      </c>
      <c r="BP484" s="14">
        <v>7.9175199404982605E-3</v>
      </c>
      <c r="BQ484" s="14">
        <v>4.9278671406925101E-2</v>
      </c>
      <c r="BR484" s="14">
        <v>2.9687379653220901E-2</v>
      </c>
      <c r="BS484" s="14">
        <v>2.46259293092068E-2</v>
      </c>
      <c r="BT484" s="14">
        <v>3.5630241439937899E-2</v>
      </c>
      <c r="BU484" s="14">
        <v>1.19768116505357E-2</v>
      </c>
      <c r="BV484" s="14"/>
      <c r="BW484" s="14">
        <v>3.4509911218492E-2</v>
      </c>
      <c r="BX484" s="14">
        <v>2.0722033097666102E-2</v>
      </c>
      <c r="BY484" s="14"/>
      <c r="BZ484" s="14">
        <v>2.57092588772562E-2</v>
      </c>
      <c r="CA484" s="14">
        <v>3.1714536655938798E-2</v>
      </c>
      <c r="CB484" s="14"/>
      <c r="CC484" s="14">
        <v>3.5285049500220801E-2</v>
      </c>
      <c r="CD484" s="14">
        <v>2.02628283873975E-2</v>
      </c>
    </row>
    <row r="485" spans="2:82" x14ac:dyDescent="0.25">
      <c r="B485" t="s">
        <v>364</v>
      </c>
      <c r="C485" s="14">
        <v>0.14134226148401699</v>
      </c>
      <c r="D485" s="14">
        <v>0.148920978648997</v>
      </c>
      <c r="E485" s="14">
        <v>0.13390475325036499</v>
      </c>
      <c r="F485" s="14"/>
      <c r="G485" s="14">
        <v>0.19045940913630299</v>
      </c>
      <c r="H485" s="14">
        <v>0.117393668911253</v>
      </c>
      <c r="I485" s="14">
        <v>9.0942229937272107E-2</v>
      </c>
      <c r="J485" s="14"/>
      <c r="K485" s="14">
        <v>0.146546069841448</v>
      </c>
      <c r="L485" s="14">
        <v>0.15311378340093601</v>
      </c>
      <c r="M485" s="14">
        <v>0.16552510438144999</v>
      </c>
      <c r="N485" s="14">
        <v>9.8637805086232405E-2</v>
      </c>
      <c r="O485" s="14"/>
      <c r="P485" s="14">
        <v>0.1602660739582</v>
      </c>
      <c r="Q485" s="14">
        <v>0.156501598809483</v>
      </c>
      <c r="R485" s="14">
        <v>0.123788848998058</v>
      </c>
      <c r="S485" s="14">
        <v>0.15053968748032701</v>
      </c>
      <c r="T485" s="14">
        <v>0.118925606597846</v>
      </c>
      <c r="U485" s="14"/>
      <c r="V485" s="14">
        <v>0.16478054288402399</v>
      </c>
      <c r="W485" s="14">
        <v>0.121775083817732</v>
      </c>
      <c r="X485" s="14">
        <v>8.7253915234448601E-2</v>
      </c>
      <c r="Y485" s="14"/>
      <c r="Z485" s="14">
        <v>0.16645408164449199</v>
      </c>
      <c r="AA485" s="14">
        <v>0.11955400927311</v>
      </c>
      <c r="AB485" s="14"/>
      <c r="AC485" s="14">
        <v>7.6764959170755695E-2</v>
      </c>
      <c r="AD485" s="14">
        <v>0.13451984738709299</v>
      </c>
      <c r="AE485" s="14">
        <v>0.14528817648876099</v>
      </c>
      <c r="AF485" s="14">
        <v>0.170126711602996</v>
      </c>
      <c r="AG485" s="14"/>
      <c r="AH485" s="14">
        <v>7.8955965888826599E-2</v>
      </c>
      <c r="AI485" s="14">
        <v>0.142407394364958</v>
      </c>
      <c r="AJ485" s="14">
        <v>0.15243865594733599</v>
      </c>
      <c r="AK485" s="14">
        <v>0.15950875815841301</v>
      </c>
      <c r="AL485" s="14"/>
      <c r="AM485" s="14">
        <v>0.13068674512134901</v>
      </c>
      <c r="AN485" s="14">
        <v>0.14860523714975099</v>
      </c>
      <c r="AO485" s="14">
        <v>0.21062892111937401</v>
      </c>
      <c r="AP485" s="14">
        <v>0.14051056496196099</v>
      </c>
      <c r="AQ485" s="14"/>
      <c r="AR485" s="14">
        <v>0.151769463053013</v>
      </c>
      <c r="AS485" s="14">
        <v>0.16880118451892301</v>
      </c>
      <c r="AT485" s="14">
        <v>0.17118117722033499</v>
      </c>
      <c r="AU485" s="14">
        <v>0.10987335779018501</v>
      </c>
      <c r="AV485" s="14"/>
      <c r="AW485" s="14">
        <v>0.15973399490708901</v>
      </c>
      <c r="AX485" s="14">
        <v>0.15065648740502099</v>
      </c>
      <c r="AY485" s="14">
        <v>0.12630785244654999</v>
      </c>
      <c r="AZ485" s="14">
        <v>0.100060886478488</v>
      </c>
      <c r="BA485" s="14"/>
      <c r="BB485" s="14">
        <v>0.12831572496264301</v>
      </c>
      <c r="BC485" s="14">
        <v>9.1371145830788994E-2</v>
      </c>
      <c r="BD485" s="14">
        <v>0.12920395865794901</v>
      </c>
      <c r="BE485" s="14"/>
      <c r="BF485" s="14">
        <v>0.134816542225939</v>
      </c>
      <c r="BG485" s="14">
        <v>0.13142084373158899</v>
      </c>
      <c r="BH485" s="14">
        <v>0.19083542107547399</v>
      </c>
      <c r="BI485" s="14"/>
      <c r="BJ485" s="14">
        <v>0.14873490722969299</v>
      </c>
      <c r="BK485" s="14">
        <v>0.15028855116124901</v>
      </c>
      <c r="BL485" s="14">
        <v>0.152594799982503</v>
      </c>
      <c r="BM485" s="14"/>
      <c r="BN485" s="14">
        <v>0.12225751356452599</v>
      </c>
      <c r="BO485" s="14">
        <v>0.16828925433226599</v>
      </c>
      <c r="BP485" s="14">
        <v>0.18400057610113399</v>
      </c>
      <c r="BQ485" s="14">
        <v>0.22161468856946501</v>
      </c>
      <c r="BR485" s="14">
        <v>0.18197898224985201</v>
      </c>
      <c r="BS485" s="14">
        <v>0.123078794571391</v>
      </c>
      <c r="BT485" s="14">
        <v>0.14286577912722101</v>
      </c>
      <c r="BU485" s="14">
        <v>0.126458105385956</v>
      </c>
      <c r="BV485" s="14"/>
      <c r="BW485" s="14">
        <v>0.152080468535331</v>
      </c>
      <c r="BX485" s="14">
        <v>0.132604276036314</v>
      </c>
      <c r="BY485" s="14"/>
      <c r="BZ485" s="14">
        <v>0.13083038868871</v>
      </c>
      <c r="CA485" s="14">
        <v>0.17573476084086401</v>
      </c>
      <c r="CB485" s="14"/>
      <c r="CC485" s="14">
        <v>0.20996300448680399</v>
      </c>
      <c r="CD485" s="14">
        <v>8.1998557923673804E-2</v>
      </c>
    </row>
    <row r="486" spans="2:82" x14ac:dyDescent="0.25">
      <c r="B486" t="s">
        <v>365</v>
      </c>
      <c r="C486" s="14">
        <v>0.58891430088112096</v>
      </c>
      <c r="D486" s="14">
        <v>0.58771476054653804</v>
      </c>
      <c r="E486" s="14">
        <v>0.59037959768445103</v>
      </c>
      <c r="F486" s="14"/>
      <c r="G486" s="14">
        <v>0.52810018164707595</v>
      </c>
      <c r="H486" s="14">
        <v>0.61841151254358595</v>
      </c>
      <c r="I486" s="14">
        <v>0.65162640829321095</v>
      </c>
      <c r="J486" s="14"/>
      <c r="K486" s="14">
        <v>0.61665556034008795</v>
      </c>
      <c r="L486" s="14">
        <v>0.57903021461414195</v>
      </c>
      <c r="M486" s="14">
        <v>0.55897848080734702</v>
      </c>
      <c r="N486" s="14">
        <v>0.57762035850035098</v>
      </c>
      <c r="O486" s="14"/>
      <c r="P486" s="14">
        <v>0.554203750631998</v>
      </c>
      <c r="Q486" s="14">
        <v>0.56851721297798496</v>
      </c>
      <c r="R486" s="14">
        <v>0.56752271664576404</v>
      </c>
      <c r="S486" s="14">
        <v>0.60724744125784702</v>
      </c>
      <c r="T486" s="14">
        <v>0.63333384409537097</v>
      </c>
      <c r="U486" s="14"/>
      <c r="V486" s="14">
        <v>0.56660195939399305</v>
      </c>
      <c r="W486" s="14">
        <v>0.61138593067948299</v>
      </c>
      <c r="X486" s="14">
        <v>0.63621385137168096</v>
      </c>
      <c r="Y486" s="14"/>
      <c r="Z486" s="14">
        <v>0.54578016245077299</v>
      </c>
      <c r="AA486" s="14">
        <v>0.62633960422491397</v>
      </c>
      <c r="AB486" s="14"/>
      <c r="AC486" s="14">
        <v>0.54394835709969103</v>
      </c>
      <c r="AD486" s="14">
        <v>0.58999223924114297</v>
      </c>
      <c r="AE486" s="14">
        <v>0.58539117816168795</v>
      </c>
      <c r="AF486" s="14">
        <v>0.58527890246626502</v>
      </c>
      <c r="AG486" s="14"/>
      <c r="AH486" s="14">
        <v>0.61889300836842098</v>
      </c>
      <c r="AI486" s="14">
        <v>0.58495342786964699</v>
      </c>
      <c r="AJ486" s="14">
        <v>0.59666062843716805</v>
      </c>
      <c r="AK486" s="14">
        <v>0.57315136453301496</v>
      </c>
      <c r="AL486" s="14"/>
      <c r="AM486" s="14">
        <v>0.66257144444371197</v>
      </c>
      <c r="AN486" s="14">
        <v>0.62061570703142499</v>
      </c>
      <c r="AO486" s="14">
        <v>0.479944461647418</v>
      </c>
      <c r="AP486" s="14">
        <v>0.56817282616443399</v>
      </c>
      <c r="AQ486" s="14"/>
      <c r="AR486" s="14">
        <v>0.58260573104321201</v>
      </c>
      <c r="AS486" s="14">
        <v>0.55050150103006101</v>
      </c>
      <c r="AT486" s="14">
        <v>0.53494695650469504</v>
      </c>
      <c r="AU486" s="14">
        <v>0.76352437225384295</v>
      </c>
      <c r="AV486" s="14"/>
      <c r="AW486" s="14">
        <v>0.47750681820538499</v>
      </c>
      <c r="AX486" s="14">
        <v>0.57835241182812502</v>
      </c>
      <c r="AY486" s="14">
        <v>0.64782259829242494</v>
      </c>
      <c r="AZ486" s="14">
        <v>0.71718962607840997</v>
      </c>
      <c r="BA486" s="14"/>
      <c r="BB486" s="14">
        <v>0.65313783792511604</v>
      </c>
      <c r="BC486" s="14">
        <v>0.70130989031888602</v>
      </c>
      <c r="BD486" s="14">
        <v>0.62102615124570604</v>
      </c>
      <c r="BE486" s="14"/>
      <c r="BF486" s="14">
        <v>0.59598645258558103</v>
      </c>
      <c r="BG486" s="14">
        <v>0.62778969671334195</v>
      </c>
      <c r="BH486" s="14">
        <v>0.53334850062233397</v>
      </c>
      <c r="BI486" s="14"/>
      <c r="BJ486" s="14">
        <v>0.57380023248282497</v>
      </c>
      <c r="BK486" s="14">
        <v>0.60628793057617303</v>
      </c>
      <c r="BL486" s="14">
        <v>0.68567478533232296</v>
      </c>
      <c r="BM486" s="14"/>
      <c r="BN486" s="14">
        <v>0.60216924212668999</v>
      </c>
      <c r="BO486" s="14">
        <v>0.55251440898925297</v>
      </c>
      <c r="BP486" s="14">
        <v>0.54509026388960102</v>
      </c>
      <c r="BQ486" s="14">
        <v>0.49472099317859303</v>
      </c>
      <c r="BR486" s="14">
        <v>0.58021053072468398</v>
      </c>
      <c r="BS486" s="14">
        <v>0.618040345661237</v>
      </c>
      <c r="BT486" s="14">
        <v>0.61281090138400296</v>
      </c>
      <c r="BU486" s="14">
        <v>0.57817369295048004</v>
      </c>
      <c r="BV486" s="14"/>
      <c r="BW486" s="14">
        <v>0.593156728184011</v>
      </c>
      <c r="BX486" s="14">
        <v>0.58546211674475201</v>
      </c>
      <c r="BY486" s="14"/>
      <c r="BZ486" s="14">
        <v>0.61673627293615196</v>
      </c>
      <c r="CA486" s="14">
        <v>0.54160001066623498</v>
      </c>
      <c r="CB486" s="14"/>
      <c r="CC486" s="14">
        <v>0.55032875327610697</v>
      </c>
      <c r="CD486" s="14">
        <v>0.62739028045811895</v>
      </c>
    </row>
    <row r="487" spans="2:82" x14ac:dyDescent="0.25">
      <c r="B487" t="s">
        <v>366</v>
      </c>
      <c r="C487" s="14">
        <v>0.114204352218471</v>
      </c>
      <c r="D487" s="14">
        <v>0.122373652524844</v>
      </c>
      <c r="E487" s="14">
        <v>0.105809723228407</v>
      </c>
      <c r="F487" s="14"/>
      <c r="G487" s="14">
        <v>0.129934293169857</v>
      </c>
      <c r="H487" s="14">
        <v>0.115021333162243</v>
      </c>
      <c r="I487" s="14">
        <v>8.1069141123420105E-2</v>
      </c>
      <c r="J487" s="14"/>
      <c r="K487" s="14">
        <v>0.120421143587085</v>
      </c>
      <c r="L487" s="14">
        <v>0.14123525795940201</v>
      </c>
      <c r="M487" s="14">
        <v>0.10086796212728399</v>
      </c>
      <c r="N487" s="14">
        <v>8.0455689846730599E-2</v>
      </c>
      <c r="O487" s="14"/>
      <c r="P487" s="14">
        <v>0.14274409195316001</v>
      </c>
      <c r="Q487" s="14">
        <v>0.111876242669364</v>
      </c>
      <c r="R487" s="14">
        <v>0.134788427184483</v>
      </c>
      <c r="S487" s="14">
        <v>0.101598202191476</v>
      </c>
      <c r="T487" s="14">
        <v>8.7242439089408499E-2</v>
      </c>
      <c r="U487" s="14"/>
      <c r="V487" s="14">
        <v>0.13460022665614399</v>
      </c>
      <c r="W487" s="14">
        <v>0.116678383355967</v>
      </c>
      <c r="X487" s="14">
        <v>4.5880316062843499E-2</v>
      </c>
      <c r="Y487" s="14"/>
      <c r="Z487" s="14">
        <v>0.13349781343452199</v>
      </c>
      <c r="AA487" s="14">
        <v>9.74643948473886E-2</v>
      </c>
      <c r="AB487" s="14"/>
      <c r="AC487" s="14">
        <v>8.0494421645250197E-2</v>
      </c>
      <c r="AD487" s="14">
        <v>9.3436290617809004E-2</v>
      </c>
      <c r="AE487" s="14">
        <v>0.127892063794625</v>
      </c>
      <c r="AF487" s="14">
        <v>0.128845409408678</v>
      </c>
      <c r="AG487" s="14"/>
      <c r="AH487" s="14">
        <v>6.1169351838891099E-2</v>
      </c>
      <c r="AI487" s="14">
        <v>0.10839050874198999</v>
      </c>
      <c r="AJ487" s="14">
        <v>0.118939271875495</v>
      </c>
      <c r="AK487" s="14">
        <v>0.16297093759766601</v>
      </c>
      <c r="AL487" s="14"/>
      <c r="AM487" s="14">
        <v>8.6075532424790005E-2</v>
      </c>
      <c r="AN487" s="14">
        <v>0.100107268286915</v>
      </c>
      <c r="AO487" s="14">
        <v>0.115060343504843</v>
      </c>
      <c r="AP487" s="14">
        <v>0.15366420498014</v>
      </c>
      <c r="AQ487" s="14"/>
      <c r="AR487" s="14">
        <v>0.12223503157148401</v>
      </c>
      <c r="AS487" s="14">
        <v>0.14606339759175399</v>
      </c>
      <c r="AT487" s="14">
        <v>0.14659064348942799</v>
      </c>
      <c r="AU487" s="14">
        <v>5.2086934805077499E-2</v>
      </c>
      <c r="AV487" s="14"/>
      <c r="AW487" s="14">
        <v>0.12242777518023699</v>
      </c>
      <c r="AX487" s="14">
        <v>0.113407474368334</v>
      </c>
      <c r="AY487" s="14">
        <v>0.116673515623421</v>
      </c>
      <c r="AZ487" s="14">
        <v>7.2625495392121195E-2</v>
      </c>
      <c r="BA487" s="14"/>
      <c r="BB487" s="14">
        <v>9.3312387009724496E-2</v>
      </c>
      <c r="BC487" s="14">
        <v>6.9610192768493701E-2</v>
      </c>
      <c r="BD487" s="14">
        <v>7.3467403751735993E-2</v>
      </c>
      <c r="BE487" s="14"/>
      <c r="BF487" s="14">
        <v>0.132578744584226</v>
      </c>
      <c r="BG487" s="14">
        <v>8.6673639452985604E-2</v>
      </c>
      <c r="BH487" s="14">
        <v>0.123272528753922</v>
      </c>
      <c r="BI487" s="14"/>
      <c r="BJ487" s="14">
        <v>0.13012316266947599</v>
      </c>
      <c r="BK487" s="14">
        <v>0.116151524857037</v>
      </c>
      <c r="BL487" s="14">
        <v>8.3311966349613104E-2</v>
      </c>
      <c r="BM487" s="14"/>
      <c r="BN487" s="14">
        <v>0.106068008806849</v>
      </c>
      <c r="BO487" s="14">
        <v>0.108603119065003</v>
      </c>
      <c r="BP487" s="14">
        <v>0.119503385187556</v>
      </c>
      <c r="BQ487" s="14">
        <v>0.159506618718502</v>
      </c>
      <c r="BR487" s="14">
        <v>0.11112643266291999</v>
      </c>
      <c r="BS487" s="14">
        <v>0.12144093188371601</v>
      </c>
      <c r="BT487" s="14">
        <v>7.2839545629029195E-2</v>
      </c>
      <c r="BU487" s="14">
        <v>0.14423001515109199</v>
      </c>
      <c r="BV487" s="14"/>
      <c r="BW487" s="14">
        <v>0.117429095843805</v>
      </c>
      <c r="BX487" s="14">
        <v>0.111580286325899</v>
      </c>
      <c r="BY487" s="14"/>
      <c r="BZ487" s="14">
        <v>0.12011299049317101</v>
      </c>
      <c r="CA487" s="14">
        <v>0.11837227217770201</v>
      </c>
      <c r="CB487" s="14"/>
      <c r="CC487" s="14">
        <v>0.112336037315461</v>
      </c>
      <c r="CD487" s="14">
        <v>0.12707585911421801</v>
      </c>
    </row>
    <row r="488" spans="2:82" x14ac:dyDescent="0.25">
      <c r="B488" t="s">
        <v>367</v>
      </c>
      <c r="C488" s="14">
        <v>6.7967547460724698E-2</v>
      </c>
      <c r="D488" s="14">
        <v>6.6091042437199002E-2</v>
      </c>
      <c r="E488" s="14">
        <v>6.9911955856337096E-2</v>
      </c>
      <c r="F488" s="14"/>
      <c r="G488" s="14">
        <v>5.9546266020992E-2</v>
      </c>
      <c r="H488" s="14">
        <v>6.3871343539499803E-2</v>
      </c>
      <c r="I488" s="14">
        <v>9.3033811896042498E-2</v>
      </c>
      <c r="J488" s="14"/>
      <c r="K488" s="14">
        <v>6.1065257961363702E-2</v>
      </c>
      <c r="L488" s="14">
        <v>5.6780012258677903E-2</v>
      </c>
      <c r="M488" s="14">
        <v>6.7910530390283302E-2</v>
      </c>
      <c r="N488" s="14">
        <v>9.4601333245630706E-2</v>
      </c>
      <c r="O488" s="14"/>
      <c r="P488" s="14">
        <v>6.4213126309543206E-2</v>
      </c>
      <c r="Q488" s="14">
        <v>7.1777052832054197E-2</v>
      </c>
      <c r="R488" s="14">
        <v>8.8944594420766299E-2</v>
      </c>
      <c r="S488" s="14">
        <v>5.1195969431824702E-2</v>
      </c>
      <c r="T488" s="14">
        <v>6.8750568858408995E-2</v>
      </c>
      <c r="U488" s="14"/>
      <c r="V488" s="14">
        <v>7.18897825728812E-2</v>
      </c>
      <c r="W488" s="14">
        <v>7.4734597205330697E-2</v>
      </c>
      <c r="X488" s="14">
        <v>4.7970904443887998E-2</v>
      </c>
      <c r="Y488" s="14"/>
      <c r="Z488" s="14">
        <v>6.04816232955473E-2</v>
      </c>
      <c r="AA488" s="14">
        <v>7.4462704032422597E-2</v>
      </c>
      <c r="AB488" s="14"/>
      <c r="AC488" s="14">
        <v>7.7257999869444302E-2</v>
      </c>
      <c r="AD488" s="14">
        <v>6.9487346006442602E-2</v>
      </c>
      <c r="AE488" s="14">
        <v>5.7321362541074797E-2</v>
      </c>
      <c r="AF488" s="14">
        <v>7.1262217590145893E-2</v>
      </c>
      <c r="AG488" s="14"/>
      <c r="AH488" s="14">
        <v>7.3085387943206598E-2</v>
      </c>
      <c r="AI488" s="14">
        <v>6.6971421016755697E-2</v>
      </c>
      <c r="AJ488" s="14">
        <v>7.0065367631285194E-2</v>
      </c>
      <c r="AK488" s="14">
        <v>6.9658308895717794E-2</v>
      </c>
      <c r="AL488" s="14"/>
      <c r="AM488" s="14">
        <v>4.7233939315906803E-2</v>
      </c>
      <c r="AN488" s="14">
        <v>7.4293679658814393E-2</v>
      </c>
      <c r="AO488" s="14">
        <v>9.8594695840661301E-2</v>
      </c>
      <c r="AP488" s="14">
        <v>7.2343002132745401E-2</v>
      </c>
      <c r="AQ488" s="14"/>
      <c r="AR488" s="14">
        <v>6.4563538886316704E-2</v>
      </c>
      <c r="AS488" s="14">
        <v>6.4813633956463904E-2</v>
      </c>
      <c r="AT488" s="14">
        <v>7.3902933860376996E-2</v>
      </c>
      <c r="AU488" s="14">
        <v>3.4474497949790801E-2</v>
      </c>
      <c r="AV488" s="14"/>
      <c r="AW488" s="14">
        <v>9.7707671824253703E-2</v>
      </c>
      <c r="AX488" s="14">
        <v>6.1728243209127301E-2</v>
      </c>
      <c r="AY488" s="14">
        <v>5.6176099446117699E-2</v>
      </c>
      <c r="AZ488" s="14">
        <v>7.3154861161727494E-2</v>
      </c>
      <c r="BA488" s="14"/>
      <c r="BB488" s="14">
        <v>7.8477626362590994E-2</v>
      </c>
      <c r="BC488" s="14">
        <v>6.8793389745423997E-2</v>
      </c>
      <c r="BD488" s="14">
        <v>5.6193751992909297E-2</v>
      </c>
      <c r="BE488" s="14"/>
      <c r="BF488" s="14">
        <v>8.4260586831948606E-2</v>
      </c>
      <c r="BG488" s="14">
        <v>4.9517008663516798E-2</v>
      </c>
      <c r="BH488" s="14">
        <v>5.8693857557141897E-2</v>
      </c>
      <c r="BI488" s="14"/>
      <c r="BJ488" s="14">
        <v>7.8091802655924997E-2</v>
      </c>
      <c r="BK488" s="14">
        <v>6.62682056057569E-2</v>
      </c>
      <c r="BL488" s="14">
        <v>1.4948447010760601E-2</v>
      </c>
      <c r="BM488" s="14"/>
      <c r="BN488" s="14">
        <v>6.7119473419116504E-2</v>
      </c>
      <c r="BO488" s="14">
        <v>7.7701512976655299E-2</v>
      </c>
      <c r="BP488" s="14">
        <v>8.8139110942551502E-2</v>
      </c>
      <c r="BQ488" s="14">
        <v>2.4812847046873001E-2</v>
      </c>
      <c r="BR488" s="14">
        <v>6.7440351278234806E-2</v>
      </c>
      <c r="BS488" s="14">
        <v>6.1312085498863203E-2</v>
      </c>
      <c r="BT488" s="14">
        <v>6.3001004884121095E-2</v>
      </c>
      <c r="BU488" s="14">
        <v>6.5993721392805696E-2</v>
      </c>
      <c r="BV488" s="14"/>
      <c r="BW488" s="14">
        <v>6.2295381948522202E-2</v>
      </c>
      <c r="BX488" s="14">
        <v>7.2583150369640803E-2</v>
      </c>
      <c r="BY488" s="14"/>
      <c r="BZ488" s="14">
        <v>5.5679728731564002E-2</v>
      </c>
      <c r="CA488" s="14">
        <v>9.0779840813751095E-2</v>
      </c>
      <c r="CB488" s="14"/>
      <c r="CC488" s="14">
        <v>4.0779239522638198E-2</v>
      </c>
      <c r="CD488" s="14">
        <v>0.100141248707453</v>
      </c>
    </row>
    <row r="489" spans="2:82" x14ac:dyDescent="0.25">
      <c r="B489" t="s">
        <v>131</v>
      </c>
      <c r="C489" s="14">
        <v>6.0663579226973602E-2</v>
      </c>
      <c r="D489" s="14">
        <v>5.0055719329318897E-2</v>
      </c>
      <c r="E489" s="14">
        <v>7.0995016498597296E-2</v>
      </c>
      <c r="F489" s="14"/>
      <c r="G489" s="14">
        <v>5.4856332924905597E-2</v>
      </c>
      <c r="H489" s="14">
        <v>6.2501320580944694E-2</v>
      </c>
      <c r="I489" s="14">
        <v>6.8612512885537394E-2</v>
      </c>
      <c r="J489" s="14"/>
      <c r="K489" s="14">
        <v>3.6452337034434297E-2</v>
      </c>
      <c r="L489" s="14">
        <v>4.85208832162633E-2</v>
      </c>
      <c r="M489" s="14">
        <v>7.7757004169216895E-2</v>
      </c>
      <c r="N489" s="14">
        <v>0.103955720932478</v>
      </c>
      <c r="O489" s="14"/>
      <c r="P489" s="14">
        <v>6.0710499133694897E-2</v>
      </c>
      <c r="Q489" s="14">
        <v>6.3463974092013306E-2</v>
      </c>
      <c r="R489" s="14">
        <v>6.9711263982070101E-2</v>
      </c>
      <c r="S489" s="14">
        <v>5.1260552926715101E-2</v>
      </c>
      <c r="T489" s="14">
        <v>6.2369381861304703E-2</v>
      </c>
      <c r="U489" s="14"/>
      <c r="V489" s="14">
        <v>3.5808398393537798E-2</v>
      </c>
      <c r="W489" s="14">
        <v>5.8350748758629903E-2</v>
      </c>
      <c r="X489" s="14">
        <v>0.14316050759716101</v>
      </c>
      <c r="Y489" s="14"/>
      <c r="Z489" s="14">
        <v>5.41014644510684E-2</v>
      </c>
      <c r="AA489" s="14">
        <v>6.6357193264532502E-2</v>
      </c>
      <c r="AB489" s="14"/>
      <c r="AC489" s="14">
        <v>0.154754420296567</v>
      </c>
      <c r="AD489" s="14">
        <v>7.8764003278747705E-2</v>
      </c>
      <c r="AE489" s="14">
        <v>5.18499998607235E-2</v>
      </c>
      <c r="AF489" s="14">
        <v>3.1208061480634E-2</v>
      </c>
      <c r="AG489" s="14"/>
      <c r="AH489" s="14">
        <v>0.118472435604522</v>
      </c>
      <c r="AI489" s="14">
        <v>7.2245822969453102E-2</v>
      </c>
      <c r="AJ489" s="14">
        <v>3.3884558933858798E-2</v>
      </c>
      <c r="AK489" s="14">
        <v>2.77985537400267E-2</v>
      </c>
      <c r="AL489" s="14"/>
      <c r="AM489" s="14">
        <v>4.7019910903329E-2</v>
      </c>
      <c r="AN489" s="14">
        <v>4.3330565892676198E-2</v>
      </c>
      <c r="AO489" s="14">
        <v>5.7576730836277699E-2</v>
      </c>
      <c r="AP489" s="14">
        <v>3.8723013953221697E-2</v>
      </c>
      <c r="AQ489" s="14"/>
      <c r="AR489" s="14">
        <v>6.1450291620898899E-2</v>
      </c>
      <c r="AS489" s="14">
        <v>4.0696015259008199E-2</v>
      </c>
      <c r="AT489" s="14">
        <v>3.6730573686024198E-2</v>
      </c>
      <c r="AU489" s="14">
        <v>1.71048507729058E-2</v>
      </c>
      <c r="AV489" s="14"/>
      <c r="AW489" s="14">
        <v>0.102428088112489</v>
      </c>
      <c r="AX489" s="14">
        <v>6.8868385351972303E-2</v>
      </c>
      <c r="AY489" s="14">
        <v>3.4340388909645102E-2</v>
      </c>
      <c r="AZ489" s="14">
        <v>9.3223993577024808E-3</v>
      </c>
      <c r="BA489" s="14"/>
      <c r="BB489" s="14">
        <v>2.9117456080838901E-2</v>
      </c>
      <c r="BC489" s="14">
        <v>4.7920321412270497E-2</v>
      </c>
      <c r="BD489" s="14">
        <v>7.4023199935851797E-2</v>
      </c>
      <c r="BE489" s="14"/>
      <c r="BF489" s="14">
        <v>3.6392200718340303E-2</v>
      </c>
      <c r="BG489" s="14">
        <v>8.4029366784004703E-2</v>
      </c>
      <c r="BH489" s="14">
        <v>3.7290256427247898E-2</v>
      </c>
      <c r="BI489" s="14"/>
      <c r="BJ489" s="14">
        <v>4.7348200661506197E-2</v>
      </c>
      <c r="BK489" s="14">
        <v>3.8270651727338602E-2</v>
      </c>
      <c r="BL489" s="14">
        <v>3.4029943644237899E-2</v>
      </c>
      <c r="BM489" s="14"/>
      <c r="BN489" s="14">
        <v>7.7471701133494705E-2</v>
      </c>
      <c r="BO489" s="14">
        <v>5.4375229806177899E-2</v>
      </c>
      <c r="BP489" s="14">
        <v>5.5349143938658599E-2</v>
      </c>
      <c r="BQ489" s="14">
        <v>5.0066181079642703E-2</v>
      </c>
      <c r="BR489" s="14">
        <v>2.9556323431088299E-2</v>
      </c>
      <c r="BS489" s="14">
        <v>5.15019130755862E-2</v>
      </c>
      <c r="BT489" s="14">
        <v>7.2852527535688105E-2</v>
      </c>
      <c r="BU489" s="14">
        <v>7.3167653469130803E-2</v>
      </c>
      <c r="BV489" s="14"/>
      <c r="BW489" s="14">
        <v>4.0528414269839302E-2</v>
      </c>
      <c r="BX489" s="14">
        <v>7.70481374257284E-2</v>
      </c>
      <c r="BY489" s="14"/>
      <c r="BZ489" s="14">
        <v>5.0931360273146702E-2</v>
      </c>
      <c r="CA489" s="14">
        <v>4.1798578845509901E-2</v>
      </c>
      <c r="CB489" s="14"/>
      <c r="CC489" s="14">
        <v>5.1307915898769499E-2</v>
      </c>
      <c r="CD489" s="14">
        <v>4.3131225409139398E-2</v>
      </c>
    </row>
    <row r="490" spans="2:82" x14ac:dyDescent="0.25">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row>
    <row r="491" spans="2:82" x14ac:dyDescent="0.25">
      <c r="B491" s="6" t="s">
        <v>388</v>
      </c>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row>
    <row r="492" spans="2:82" x14ac:dyDescent="0.25">
      <c r="B492" s="24" t="s">
        <v>389</v>
      </c>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row>
    <row r="493" spans="2:82" x14ac:dyDescent="0.25">
      <c r="B493" t="s">
        <v>369</v>
      </c>
      <c r="C493" s="14">
        <v>0.32465581839080698</v>
      </c>
      <c r="D493" s="14">
        <v>0.325950723225157</v>
      </c>
      <c r="E493" s="14">
        <v>0.32278658398904098</v>
      </c>
      <c r="F493" s="14"/>
      <c r="G493" s="14">
        <v>0.32486234072140002</v>
      </c>
      <c r="H493" s="14">
        <v>0.31546544531100901</v>
      </c>
      <c r="I493" s="14">
        <v>0.34063215476939601</v>
      </c>
      <c r="J493" s="14"/>
      <c r="K493" s="14">
        <v>0.37940790909023397</v>
      </c>
      <c r="L493" s="14">
        <v>0.28345693435330899</v>
      </c>
      <c r="M493" s="14">
        <v>0.31503772413635101</v>
      </c>
      <c r="N493" s="14">
        <v>0.28885029757284297</v>
      </c>
      <c r="O493" s="14"/>
      <c r="P493" s="14">
        <v>0.33058722924373701</v>
      </c>
      <c r="Q493" s="14">
        <v>0.33361661790564301</v>
      </c>
      <c r="R493" s="14">
        <v>0.31647162408985702</v>
      </c>
      <c r="S493" s="14">
        <v>0.319414763876259</v>
      </c>
      <c r="T493" s="14">
        <v>0.333184959608682</v>
      </c>
      <c r="U493" s="14"/>
      <c r="V493" s="14">
        <v>0.32370717535656102</v>
      </c>
      <c r="W493" s="14">
        <v>0.33412133682523198</v>
      </c>
      <c r="X493" s="14">
        <v>0.31561073060323502</v>
      </c>
      <c r="Y493" s="14"/>
      <c r="Z493" s="14">
        <v>0.34479353742698399</v>
      </c>
      <c r="AA493" s="14">
        <v>0.30845146108019</v>
      </c>
      <c r="AB493" s="14"/>
      <c r="AC493" s="14">
        <v>0.35108667730725501</v>
      </c>
      <c r="AD493" s="14">
        <v>0.26401271312864899</v>
      </c>
      <c r="AE493" s="14">
        <v>0.35566806518048999</v>
      </c>
      <c r="AF493" s="14">
        <v>0.35397946930421997</v>
      </c>
      <c r="AG493" s="14"/>
      <c r="AH493" s="14">
        <v>0.27828173864606398</v>
      </c>
      <c r="AI493" s="14">
        <v>0.28066267232717401</v>
      </c>
      <c r="AJ493" s="14">
        <v>0.42973847305568602</v>
      </c>
      <c r="AK493" s="14">
        <v>0.31987660836956999</v>
      </c>
      <c r="AL493" s="14"/>
      <c r="AM493" s="14">
        <v>0.320152721183182</v>
      </c>
      <c r="AN493" s="14">
        <v>0.30538576131883499</v>
      </c>
      <c r="AO493" s="14">
        <v>0.33931590523921401</v>
      </c>
      <c r="AP493" s="14">
        <v>0.34060444683079499</v>
      </c>
      <c r="AQ493" s="14"/>
      <c r="AR493" s="14">
        <v>0.23168345528012699</v>
      </c>
      <c r="AS493" s="14">
        <v>0.37411521078374499</v>
      </c>
      <c r="AT493" s="14">
        <v>0.38202843837072098</v>
      </c>
      <c r="AU493" s="14">
        <v>0.40413507761602602</v>
      </c>
      <c r="AV493" s="14"/>
      <c r="AW493" s="14">
        <v>0.31098480517322602</v>
      </c>
      <c r="AX493" s="14">
        <v>0.29268937623977198</v>
      </c>
      <c r="AY493" s="14">
        <v>0.35919490270061399</v>
      </c>
      <c r="AZ493" s="14">
        <v>0.40031019639915999</v>
      </c>
      <c r="BA493" s="14"/>
      <c r="BB493" s="14">
        <v>0.39496451109462</v>
      </c>
      <c r="BC493" s="14">
        <v>0.41689174180830701</v>
      </c>
      <c r="BD493" s="14">
        <v>0.23202815174399899</v>
      </c>
      <c r="BE493" s="14"/>
      <c r="BF493" s="14">
        <v>0.33705896919419098</v>
      </c>
      <c r="BG493" s="14">
        <v>0.29440470855880502</v>
      </c>
      <c r="BH493" s="14">
        <v>0.34408559209114498</v>
      </c>
      <c r="BI493" s="14"/>
      <c r="BJ493" s="14">
        <v>0.323054104073215</v>
      </c>
      <c r="BK493" s="14">
        <v>0.32387640159580899</v>
      </c>
      <c r="BL493" s="14">
        <v>0.37776944697216802</v>
      </c>
      <c r="BM493" s="14"/>
      <c r="BN493" s="14">
        <v>0.33252005926001499</v>
      </c>
      <c r="BO493" s="14">
        <v>0.27787213085186202</v>
      </c>
      <c r="BP493" s="14">
        <v>0.38609741481979698</v>
      </c>
      <c r="BQ493" s="14">
        <v>0.34617477549939402</v>
      </c>
      <c r="BR493" s="14">
        <v>0.35310522428014002</v>
      </c>
      <c r="BS493" s="14">
        <v>0.33817010000326497</v>
      </c>
      <c r="BT493" s="14">
        <v>0.32919172882190201</v>
      </c>
      <c r="BU493" s="14">
        <v>0.30847292096877899</v>
      </c>
      <c r="BV493" s="14"/>
      <c r="BW493" s="14">
        <v>0.33213882793452498</v>
      </c>
      <c r="BX493" s="14">
        <v>0.31129540063656502</v>
      </c>
      <c r="BY493" s="14"/>
      <c r="BZ493" s="14">
        <v>0.33414067859255903</v>
      </c>
      <c r="CA493" s="14">
        <v>0.25624459487242002</v>
      </c>
      <c r="CB493" s="14"/>
      <c r="CC493" s="14">
        <v>0.33442355094109599</v>
      </c>
      <c r="CD493" s="14">
        <v>0.31909272198461403</v>
      </c>
    </row>
    <row r="494" spans="2:82" x14ac:dyDescent="0.25">
      <c r="B494" t="s">
        <v>370</v>
      </c>
      <c r="C494" s="14">
        <v>0.267746756849014</v>
      </c>
      <c r="D494" s="14">
        <v>0.259866551545823</v>
      </c>
      <c r="E494" s="14">
        <v>0.27559168565515701</v>
      </c>
      <c r="F494" s="14"/>
      <c r="G494" s="14">
        <v>0.26394544460508801</v>
      </c>
      <c r="H494" s="14">
        <v>0.28783239667005001</v>
      </c>
      <c r="I494" s="14">
        <v>0.23865051920755401</v>
      </c>
      <c r="J494" s="14"/>
      <c r="K494" s="14">
        <v>0.25873882316363001</v>
      </c>
      <c r="L494" s="14">
        <v>0.27804677092324898</v>
      </c>
      <c r="M494" s="14">
        <v>0.22342993417151399</v>
      </c>
      <c r="N494" s="14">
        <v>0.28944625566367699</v>
      </c>
      <c r="O494" s="14"/>
      <c r="P494" s="14">
        <v>0.23714679455605001</v>
      </c>
      <c r="Q494" s="14">
        <v>0.29007996196129598</v>
      </c>
      <c r="R494" s="14">
        <v>0.26179626846564202</v>
      </c>
      <c r="S494" s="14">
        <v>0.25240856744518297</v>
      </c>
      <c r="T494" s="14">
        <v>0.31089902591597302</v>
      </c>
      <c r="U494" s="14"/>
      <c r="V494" s="14">
        <v>0.25049340659969499</v>
      </c>
      <c r="W494" s="14">
        <v>0.27193191417851598</v>
      </c>
      <c r="X494" s="14">
        <v>0.32289642487591103</v>
      </c>
      <c r="Y494" s="14"/>
      <c r="Z494" s="14">
        <v>0.25865058563950799</v>
      </c>
      <c r="AA494" s="14">
        <v>0.27506623569230199</v>
      </c>
      <c r="AB494" s="14"/>
      <c r="AC494" s="14">
        <v>0.32523194323607402</v>
      </c>
      <c r="AD494" s="14">
        <v>0.290940151295981</v>
      </c>
      <c r="AE494" s="14">
        <v>0.236267842798629</v>
      </c>
      <c r="AF494" s="14">
        <v>0.24726584011470501</v>
      </c>
      <c r="AG494" s="14"/>
      <c r="AH494" s="14">
        <v>0.25913474488981803</v>
      </c>
      <c r="AI494" s="14">
        <v>0.28050050140797</v>
      </c>
      <c r="AJ494" s="14">
        <v>0.27426264183169102</v>
      </c>
      <c r="AK494" s="14">
        <v>0.218942865420787</v>
      </c>
      <c r="AL494" s="14"/>
      <c r="AM494" s="14">
        <v>0.25244741263638498</v>
      </c>
      <c r="AN494" s="14">
        <v>0.26349141814935401</v>
      </c>
      <c r="AO494" s="14">
        <v>0.225145759106437</v>
      </c>
      <c r="AP494" s="14">
        <v>0.27616102710588902</v>
      </c>
      <c r="AQ494" s="14"/>
      <c r="AR494" s="14">
        <v>0.25315395257395701</v>
      </c>
      <c r="AS494" s="14">
        <v>0.27552305910688701</v>
      </c>
      <c r="AT494" s="14">
        <v>0.224237141394592</v>
      </c>
      <c r="AU494" s="14">
        <v>0.22238886866901</v>
      </c>
      <c r="AV494" s="14"/>
      <c r="AW494" s="14">
        <v>0.29131095996356299</v>
      </c>
      <c r="AX494" s="14">
        <v>0.283643534829709</v>
      </c>
      <c r="AY494" s="14">
        <v>0.23456189298406699</v>
      </c>
      <c r="AZ494" s="14">
        <v>0.26613002489038201</v>
      </c>
      <c r="BA494" s="14"/>
      <c r="BB494" s="14">
        <v>0.25656742717449499</v>
      </c>
      <c r="BC494" s="14">
        <v>0.241761425210229</v>
      </c>
      <c r="BD494" s="14">
        <v>0.21633765738289701</v>
      </c>
      <c r="BE494" s="14"/>
      <c r="BF494" s="14">
        <v>0.24217125033852899</v>
      </c>
      <c r="BG494" s="14">
        <v>0.28155848673066702</v>
      </c>
      <c r="BH494" s="14">
        <v>0.29970049557780998</v>
      </c>
      <c r="BI494" s="14"/>
      <c r="BJ494" s="14">
        <v>0.22428586473421899</v>
      </c>
      <c r="BK494" s="14">
        <v>0.31414177577014202</v>
      </c>
      <c r="BL494" s="14">
        <v>0.32634440336829901</v>
      </c>
      <c r="BM494" s="14"/>
      <c r="BN494" s="14">
        <v>0.27462740555731102</v>
      </c>
      <c r="BO494" s="14">
        <v>0.19245306846701901</v>
      </c>
      <c r="BP494" s="14">
        <v>0.21603706933157801</v>
      </c>
      <c r="BQ494" s="14">
        <v>0.32699480637189898</v>
      </c>
      <c r="BR494" s="14">
        <v>0.248982032065001</v>
      </c>
      <c r="BS494" s="14">
        <v>0.32425814180533602</v>
      </c>
      <c r="BT494" s="14">
        <v>0.25448762178915402</v>
      </c>
      <c r="BU494" s="14">
        <v>0.28326651700326599</v>
      </c>
      <c r="BV494" s="14"/>
      <c r="BW494" s="14">
        <v>0.30754269573179199</v>
      </c>
      <c r="BX494" s="14">
        <v>0.19669374464985401</v>
      </c>
      <c r="BY494" s="14"/>
      <c r="BZ494" s="14">
        <v>0.27377054212837199</v>
      </c>
      <c r="CA494" s="14">
        <v>0.20015501868458199</v>
      </c>
      <c r="CB494" s="14"/>
      <c r="CC494" s="14">
        <v>0.28842649980865798</v>
      </c>
      <c r="CD494" s="14">
        <v>0.24208313637398499</v>
      </c>
    </row>
    <row r="495" spans="2:82" x14ac:dyDescent="0.25">
      <c r="B495" t="s">
        <v>371</v>
      </c>
      <c r="C495" s="14">
        <v>0.22444602676639</v>
      </c>
      <c r="D495" s="14">
        <v>0.24727053310168901</v>
      </c>
      <c r="E495" s="14">
        <v>0.200707485394993</v>
      </c>
      <c r="F495" s="14"/>
      <c r="G495" s="14">
        <v>0.27741436608852399</v>
      </c>
      <c r="H495" s="14">
        <v>0.210029032828801</v>
      </c>
      <c r="I495" s="14">
        <v>0.15804434766325301</v>
      </c>
      <c r="J495" s="14"/>
      <c r="K495" s="14">
        <v>0.181445071196118</v>
      </c>
      <c r="L495" s="14">
        <v>0.25575773449670602</v>
      </c>
      <c r="M495" s="14">
        <v>0.22818994288387801</v>
      </c>
      <c r="N495" s="14">
        <v>0.24827344403972601</v>
      </c>
      <c r="O495" s="14"/>
      <c r="P495" s="14">
        <v>0.22520908253996499</v>
      </c>
      <c r="Q495" s="14">
        <v>0.25381302975352699</v>
      </c>
      <c r="R495" s="14">
        <v>0.22872804100074601</v>
      </c>
      <c r="S495" s="14">
        <v>0.20564089299723201</v>
      </c>
      <c r="T495" s="14">
        <v>0.227447093933557</v>
      </c>
      <c r="U495" s="14"/>
      <c r="V495" s="14">
        <v>0.23097302210597401</v>
      </c>
      <c r="W495" s="14">
        <v>0.18684061504576299</v>
      </c>
      <c r="X495" s="14">
        <v>0.25068987975308898</v>
      </c>
      <c r="Y495" s="14"/>
      <c r="Z495" s="14">
        <v>0.23289994474462</v>
      </c>
      <c r="AA495" s="14">
        <v>0.21764335426173501</v>
      </c>
      <c r="AB495" s="14"/>
      <c r="AC495" s="14">
        <v>0.20487695026085401</v>
      </c>
      <c r="AD495" s="14">
        <v>0.256694471769641</v>
      </c>
      <c r="AE495" s="14">
        <v>0.217222406807666</v>
      </c>
      <c r="AF495" s="14">
        <v>0.20670542481454501</v>
      </c>
      <c r="AG495" s="14"/>
      <c r="AH495" s="14">
        <v>0.20066054290443799</v>
      </c>
      <c r="AI495" s="14">
        <v>0.25441885481915499</v>
      </c>
      <c r="AJ495" s="14">
        <v>0.20761846130894501</v>
      </c>
      <c r="AK495" s="14">
        <v>0.16075502592663601</v>
      </c>
      <c r="AL495" s="14"/>
      <c r="AM495" s="14">
        <v>0.18029799086453799</v>
      </c>
      <c r="AN495" s="14">
        <v>0.22411459333452899</v>
      </c>
      <c r="AO495" s="14">
        <v>0.26433784180674602</v>
      </c>
      <c r="AP495" s="14">
        <v>0.231785506874816</v>
      </c>
      <c r="AQ495" s="14"/>
      <c r="AR495" s="14">
        <v>0.22261060531747001</v>
      </c>
      <c r="AS495" s="14">
        <v>0.240687064038765</v>
      </c>
      <c r="AT495" s="14">
        <v>0.208897925438223</v>
      </c>
      <c r="AU495" s="14">
        <v>0.14043064468772701</v>
      </c>
      <c r="AV495" s="14"/>
      <c r="AW495" s="14">
        <v>0.294962413506835</v>
      </c>
      <c r="AX495" s="14">
        <v>0.23389850337634199</v>
      </c>
      <c r="AY495" s="14">
        <v>0.18578166592364401</v>
      </c>
      <c r="AZ495" s="14">
        <v>0.123899953930248</v>
      </c>
      <c r="BA495" s="14"/>
      <c r="BB495" s="14">
        <v>0.151694132977754</v>
      </c>
      <c r="BC495" s="14">
        <v>0.166867920749729</v>
      </c>
      <c r="BD495" s="14">
        <v>0.26148261204527901</v>
      </c>
      <c r="BE495" s="14"/>
      <c r="BF495" s="14">
        <v>0.177332424210915</v>
      </c>
      <c r="BG495" s="14">
        <v>0.259755777824281</v>
      </c>
      <c r="BH495" s="14">
        <v>0.29148361534890199</v>
      </c>
      <c r="BI495" s="14"/>
      <c r="BJ495" s="14">
        <v>0.23388399809694799</v>
      </c>
      <c r="BK495" s="14">
        <v>0.24023414325207901</v>
      </c>
      <c r="BL495" s="14">
        <v>0.17038570449898499</v>
      </c>
      <c r="BM495" s="14"/>
      <c r="BN495" s="14">
        <v>0.17742514732787901</v>
      </c>
      <c r="BO495" s="14">
        <v>0.24224044783103499</v>
      </c>
      <c r="BP495" s="14">
        <v>0.205466161863782</v>
      </c>
      <c r="BQ495" s="14">
        <v>0.25153668642911298</v>
      </c>
      <c r="BR495" s="14">
        <v>0.25080781275487701</v>
      </c>
      <c r="BS495" s="14">
        <v>0.22674554369674799</v>
      </c>
      <c r="BT495" s="14">
        <v>0.25472757049782502</v>
      </c>
      <c r="BU495" s="14">
        <v>0.248404347228801</v>
      </c>
      <c r="BV495" s="14"/>
      <c r="BW495" s="14">
        <v>0.24233916322148399</v>
      </c>
      <c r="BX495" s="14">
        <v>0.192499017133826</v>
      </c>
      <c r="BY495" s="14"/>
      <c r="BZ495" s="14">
        <v>0.22539132445972601</v>
      </c>
      <c r="CA495" s="14">
        <v>0.18986418760519899</v>
      </c>
      <c r="CB495" s="14"/>
      <c r="CC495" s="14">
        <v>0.24948611507582799</v>
      </c>
      <c r="CD495" s="14">
        <v>0.189436123343005</v>
      </c>
    </row>
    <row r="496" spans="2:82" x14ac:dyDescent="0.25">
      <c r="B496" t="s">
        <v>372</v>
      </c>
      <c r="C496" s="14">
        <v>0.21635932714776299</v>
      </c>
      <c r="D496" s="14">
        <v>0.217046026942362</v>
      </c>
      <c r="E496" s="14">
        <v>0.214958328923956</v>
      </c>
      <c r="F496" s="14"/>
      <c r="G496" s="14">
        <v>0.23602810196583901</v>
      </c>
      <c r="H496" s="14">
        <v>0.21004700445866201</v>
      </c>
      <c r="I496" s="14">
        <v>0.193406616609681</v>
      </c>
      <c r="J496" s="14"/>
      <c r="K496" s="14">
        <v>0.26884180090327298</v>
      </c>
      <c r="L496" s="14">
        <v>0.21250919464854001</v>
      </c>
      <c r="M496" s="14">
        <v>0.163406599185246</v>
      </c>
      <c r="N496" s="14">
        <v>0.17186392483974999</v>
      </c>
      <c r="O496" s="14"/>
      <c r="P496" s="14">
        <v>0.25625615488623699</v>
      </c>
      <c r="Q496" s="14">
        <v>0.26376569622804202</v>
      </c>
      <c r="R496" s="14">
        <v>0.16753405946857899</v>
      </c>
      <c r="S496" s="14">
        <v>0.21417080336379801</v>
      </c>
      <c r="T496" s="14">
        <v>0.20682822822159799</v>
      </c>
      <c r="U496" s="14"/>
      <c r="V496" s="14">
        <v>0.225082899265652</v>
      </c>
      <c r="W496" s="14">
        <v>0.20880676567159101</v>
      </c>
      <c r="X496" s="14">
        <v>0.19558419503789501</v>
      </c>
      <c r="Y496" s="14"/>
      <c r="Z496" s="14">
        <v>0.20897337136135699</v>
      </c>
      <c r="AA496" s="14">
        <v>0.22230263514745999</v>
      </c>
      <c r="AB496" s="14"/>
      <c r="AC496" s="14">
        <v>0.18485544752604599</v>
      </c>
      <c r="AD496" s="14">
        <v>0.156273749882161</v>
      </c>
      <c r="AE496" s="14">
        <v>0.24321798605394199</v>
      </c>
      <c r="AF496" s="14">
        <v>0.254306632249228</v>
      </c>
      <c r="AG496" s="14"/>
      <c r="AH496" s="14">
        <v>0.151497603386573</v>
      </c>
      <c r="AI496" s="14">
        <v>0.185990023672471</v>
      </c>
      <c r="AJ496" s="14">
        <v>0.26707737344754401</v>
      </c>
      <c r="AK496" s="14">
        <v>0.28362539344205201</v>
      </c>
      <c r="AL496" s="14"/>
      <c r="AM496" s="14">
        <v>0.17071179716284199</v>
      </c>
      <c r="AN496" s="14">
        <v>0.243428898237671</v>
      </c>
      <c r="AO496" s="14">
        <v>0.21932526976531599</v>
      </c>
      <c r="AP496" s="14">
        <v>0.25432461365453102</v>
      </c>
      <c r="AQ496" s="14"/>
      <c r="AR496" s="14">
        <v>0.14747933099879701</v>
      </c>
      <c r="AS496" s="14">
        <v>0.28652257928931402</v>
      </c>
      <c r="AT496" s="14">
        <v>0.265852817059679</v>
      </c>
      <c r="AU496" s="14">
        <v>0.18164859625764601</v>
      </c>
      <c r="AV496" s="14"/>
      <c r="AW496" s="14">
        <v>0.18763226092409499</v>
      </c>
      <c r="AX496" s="14">
        <v>0.220562468728699</v>
      </c>
      <c r="AY496" s="14">
        <v>0.21742335237106999</v>
      </c>
      <c r="AZ496" s="14">
        <v>0.28936649810935899</v>
      </c>
      <c r="BA496" s="14"/>
      <c r="BB496" s="14">
        <v>0.22777409230149501</v>
      </c>
      <c r="BC496" s="14">
        <v>0.21601308641973199</v>
      </c>
      <c r="BD496" s="14">
        <v>0.20221594342427701</v>
      </c>
      <c r="BE496" s="14"/>
      <c r="BF496" s="14">
        <v>0.243880638348491</v>
      </c>
      <c r="BG496" s="14">
        <v>0.184201521795928</v>
      </c>
      <c r="BH496" s="14">
        <v>0.18153276712181299</v>
      </c>
      <c r="BI496" s="14"/>
      <c r="BJ496" s="14">
        <v>0.225600159087609</v>
      </c>
      <c r="BK496" s="14">
        <v>0.236929621475024</v>
      </c>
      <c r="BL496" s="14">
        <v>0.182395410704078</v>
      </c>
      <c r="BM496" s="14"/>
      <c r="BN496" s="14">
        <v>0.204101960705182</v>
      </c>
      <c r="BO496" s="14">
        <v>0.14166408806346401</v>
      </c>
      <c r="BP496" s="14">
        <v>0.20534138044806</v>
      </c>
      <c r="BQ496" s="14">
        <v>0.26874859012762198</v>
      </c>
      <c r="BR496" s="14">
        <v>0.24243040153234499</v>
      </c>
      <c r="BS496" s="14">
        <v>0.26532609953679898</v>
      </c>
      <c r="BT496" s="14">
        <v>0.16622362624343701</v>
      </c>
      <c r="BU496" s="14">
        <v>0.22154021978247401</v>
      </c>
      <c r="BV496" s="14"/>
      <c r="BW496" s="14">
        <v>0.24493941050052101</v>
      </c>
      <c r="BX496" s="14">
        <v>0.165331481892043</v>
      </c>
      <c r="BY496" s="14"/>
      <c r="BZ496" s="14">
        <v>0.22155189207741699</v>
      </c>
      <c r="CA496" s="14">
        <v>0.191253711520944</v>
      </c>
      <c r="CB496" s="14"/>
      <c r="CC496" s="14">
        <v>0.222423606437433</v>
      </c>
      <c r="CD496" s="14">
        <v>0.21477427778942801</v>
      </c>
    </row>
    <row r="497" spans="2:82" x14ac:dyDescent="0.25">
      <c r="B497" t="s">
        <v>373</v>
      </c>
      <c r="C497" s="14">
        <v>0.177650361469532</v>
      </c>
      <c r="D497" s="14">
        <v>0.19902131369670201</v>
      </c>
      <c r="E497" s="14">
        <v>0.15635737406186201</v>
      </c>
      <c r="F497" s="14"/>
      <c r="G497" s="14">
        <v>0.12872905255768199</v>
      </c>
      <c r="H497" s="14">
        <v>0.22268701272570801</v>
      </c>
      <c r="I497" s="14">
        <v>0.18259679615252</v>
      </c>
      <c r="J497" s="14"/>
      <c r="K497" s="14">
        <v>0.12787288950068801</v>
      </c>
      <c r="L497" s="14">
        <v>0.22846895397227299</v>
      </c>
      <c r="M497" s="14">
        <v>0.19163491705681299</v>
      </c>
      <c r="N497" s="14">
        <v>0.17184284386437901</v>
      </c>
      <c r="O497" s="14"/>
      <c r="P497" s="14">
        <v>0.156756267490539</v>
      </c>
      <c r="Q497" s="14">
        <v>0.169716810982073</v>
      </c>
      <c r="R497" s="14">
        <v>0.21127453160389101</v>
      </c>
      <c r="S497" s="14">
        <v>0.16065940294689399</v>
      </c>
      <c r="T497" s="14">
        <v>0.19273759685267799</v>
      </c>
      <c r="U497" s="14"/>
      <c r="V497" s="14">
        <v>0.177216497884611</v>
      </c>
      <c r="W497" s="14">
        <v>0.187411059994087</v>
      </c>
      <c r="X497" s="14">
        <v>0.16641048967768199</v>
      </c>
      <c r="Y497" s="14"/>
      <c r="Z497" s="14">
        <v>0.15914673483121</v>
      </c>
      <c r="AA497" s="14">
        <v>0.19253980237646801</v>
      </c>
      <c r="AB497" s="14"/>
      <c r="AC497" s="14">
        <v>0.18166267604771</v>
      </c>
      <c r="AD497" s="14">
        <v>0.17854006352721799</v>
      </c>
      <c r="AE497" s="14">
        <v>0.194890550213034</v>
      </c>
      <c r="AF497" s="14">
        <v>0.15876570610884699</v>
      </c>
      <c r="AG497" s="14"/>
      <c r="AH497" s="14">
        <v>0.16804516172398401</v>
      </c>
      <c r="AI497" s="14">
        <v>0.19566592925298401</v>
      </c>
      <c r="AJ497" s="14">
        <v>0.168011517685004</v>
      </c>
      <c r="AK497" s="14">
        <v>0.13697574176452301</v>
      </c>
      <c r="AL497" s="14"/>
      <c r="AM497" s="14">
        <v>0.20134443217836701</v>
      </c>
      <c r="AN497" s="14">
        <v>0.135515830063894</v>
      </c>
      <c r="AO497" s="14">
        <v>0.181473743533832</v>
      </c>
      <c r="AP497" s="14">
        <v>0.181235927352838</v>
      </c>
      <c r="AQ497" s="14"/>
      <c r="AR497" s="14">
        <v>0.21728267282466901</v>
      </c>
      <c r="AS497" s="14">
        <v>0.16374102139833699</v>
      </c>
      <c r="AT497" s="14">
        <v>0.14630133880003501</v>
      </c>
      <c r="AU497" s="14">
        <v>0.17427967217762499</v>
      </c>
      <c r="AV497" s="14"/>
      <c r="AW497" s="14">
        <v>0.207061857748707</v>
      </c>
      <c r="AX497" s="14">
        <v>0.17522940739231499</v>
      </c>
      <c r="AY497" s="14">
        <v>0.17891315236882199</v>
      </c>
      <c r="AZ497" s="14">
        <v>7.3900131227126298E-2</v>
      </c>
      <c r="BA497" s="14"/>
      <c r="BB497" s="14">
        <v>0.185208820854733</v>
      </c>
      <c r="BC497" s="14">
        <v>0.15519370166376101</v>
      </c>
      <c r="BD497" s="14">
        <v>0.14443443032092201</v>
      </c>
      <c r="BE497" s="14"/>
      <c r="BF497" s="14">
        <v>0.16509897098884499</v>
      </c>
      <c r="BG497" s="14">
        <v>0.196914718045784</v>
      </c>
      <c r="BH497" s="14">
        <v>0.19778248772860099</v>
      </c>
      <c r="BI497" s="14"/>
      <c r="BJ497" s="14">
        <v>0.20387842636139999</v>
      </c>
      <c r="BK497" s="14">
        <v>0.13147908323287799</v>
      </c>
      <c r="BL497" s="14">
        <v>0.17696376826443799</v>
      </c>
      <c r="BM497" s="14"/>
      <c r="BN497" s="14">
        <v>0.16189703605994399</v>
      </c>
      <c r="BO497" s="14">
        <v>0.17915883766309401</v>
      </c>
      <c r="BP497" s="14">
        <v>0.15792245659780799</v>
      </c>
      <c r="BQ497" s="14">
        <v>0.116730128036141</v>
      </c>
      <c r="BR497" s="14">
        <v>0.28478436193023698</v>
      </c>
      <c r="BS497" s="14">
        <v>0.117249767830182</v>
      </c>
      <c r="BT497" s="14">
        <v>0.24096285223290101</v>
      </c>
      <c r="BU497" s="14">
        <v>0.15778632041270699</v>
      </c>
      <c r="BV497" s="14"/>
      <c r="BW497" s="14">
        <v>0.21261083671130501</v>
      </c>
      <c r="BX497" s="14">
        <v>0.11523074922821699</v>
      </c>
      <c r="BY497" s="14"/>
      <c r="BZ497" s="14">
        <v>0.183574367054606</v>
      </c>
      <c r="CA497" s="14">
        <v>0.10554524015064499</v>
      </c>
      <c r="CB497" s="14"/>
      <c r="CC497" s="14">
        <v>0.19620448962335199</v>
      </c>
      <c r="CD497" s="14">
        <v>0.153512960378413</v>
      </c>
    </row>
    <row r="498" spans="2:82" x14ac:dyDescent="0.25">
      <c r="B498" t="s">
        <v>374</v>
      </c>
      <c r="C498" s="14">
        <v>0.176097257322505</v>
      </c>
      <c r="D498" s="14">
        <v>0.16434179222374201</v>
      </c>
      <c r="E498" s="14">
        <v>0.188246383818678</v>
      </c>
      <c r="F498" s="14"/>
      <c r="G498" s="14">
        <v>0.17585054999888999</v>
      </c>
      <c r="H498" s="14">
        <v>0.16484394520658799</v>
      </c>
      <c r="I498" s="14">
        <v>0.19652773852449501</v>
      </c>
      <c r="J498" s="14"/>
      <c r="K498" s="14">
        <v>0.21715291448513899</v>
      </c>
      <c r="L498" s="14">
        <v>0.17377546225855101</v>
      </c>
      <c r="M498" s="14">
        <v>0.12536371333534099</v>
      </c>
      <c r="N498" s="14">
        <v>0.14088574909903101</v>
      </c>
      <c r="O498" s="14"/>
      <c r="P498" s="14">
        <v>0.193554546545604</v>
      </c>
      <c r="Q498" s="14">
        <v>0.14963947273501599</v>
      </c>
      <c r="R498" s="14">
        <v>0.19978471388041499</v>
      </c>
      <c r="S498" s="14">
        <v>0.16482220472311701</v>
      </c>
      <c r="T498" s="14">
        <v>0.180900326663234</v>
      </c>
      <c r="U498" s="14"/>
      <c r="V498" s="14">
        <v>0.17207442668356299</v>
      </c>
      <c r="W498" s="14">
        <v>0.190601429171642</v>
      </c>
      <c r="X498" s="14">
        <v>0.171264690906754</v>
      </c>
      <c r="Y498" s="14"/>
      <c r="Z498" s="14">
        <v>0.17444903796978101</v>
      </c>
      <c r="AA498" s="14">
        <v>0.17742354136042501</v>
      </c>
      <c r="AB498" s="14"/>
      <c r="AC498" s="14">
        <v>0.20305884934674401</v>
      </c>
      <c r="AD498" s="14">
        <v>0.15262341528454701</v>
      </c>
      <c r="AE498" s="14">
        <v>0.151064039053114</v>
      </c>
      <c r="AF498" s="14">
        <v>0.21068513135957201</v>
      </c>
      <c r="AG498" s="14"/>
      <c r="AH498" s="14">
        <v>0.157826316285852</v>
      </c>
      <c r="AI498" s="14">
        <v>0.15427935296301801</v>
      </c>
      <c r="AJ498" s="14">
        <v>0.20376941162165799</v>
      </c>
      <c r="AK498" s="14">
        <v>0.224848165985644</v>
      </c>
      <c r="AL498" s="14"/>
      <c r="AM498" s="14">
        <v>0.153033560012136</v>
      </c>
      <c r="AN498" s="14">
        <v>0.14950099136254499</v>
      </c>
      <c r="AO498" s="14">
        <v>0.15511103851604799</v>
      </c>
      <c r="AP498" s="14">
        <v>0.21083142731985799</v>
      </c>
      <c r="AQ498" s="14"/>
      <c r="AR498" s="14">
        <v>0.131305735420678</v>
      </c>
      <c r="AS498" s="14">
        <v>0.21150802138488001</v>
      </c>
      <c r="AT498" s="14">
        <v>0.22440271356313801</v>
      </c>
      <c r="AU498" s="14">
        <v>0.16430927330880299</v>
      </c>
      <c r="AV498" s="14"/>
      <c r="AW498" s="14">
        <v>0.156775609258685</v>
      </c>
      <c r="AX498" s="14">
        <v>0.16148225535871999</v>
      </c>
      <c r="AY498" s="14">
        <v>0.19566860303679201</v>
      </c>
      <c r="AZ498" s="14">
        <v>0.237504930332289</v>
      </c>
      <c r="BA498" s="14"/>
      <c r="BB498" s="14">
        <v>0.24823468851450101</v>
      </c>
      <c r="BC498" s="14">
        <v>0.18460288169372599</v>
      </c>
      <c r="BD498" s="14">
        <v>0.116647533393233</v>
      </c>
      <c r="BE498" s="14"/>
      <c r="BF498" s="14">
        <v>0.19522596320668201</v>
      </c>
      <c r="BG498" s="14">
        <v>0.158586967625165</v>
      </c>
      <c r="BH498" s="14">
        <v>0.155581023171005</v>
      </c>
      <c r="BI498" s="14"/>
      <c r="BJ498" s="14">
        <v>0.16456206000389501</v>
      </c>
      <c r="BK498" s="14">
        <v>0.196363602846958</v>
      </c>
      <c r="BL498" s="14">
        <v>0.149833158858687</v>
      </c>
      <c r="BM498" s="14"/>
      <c r="BN498" s="14">
        <v>0.14536081306406001</v>
      </c>
      <c r="BO498" s="14">
        <v>0.12843161332732</v>
      </c>
      <c r="BP498" s="14">
        <v>0.239963871058545</v>
      </c>
      <c r="BQ498" s="14">
        <v>0.192930302823584</v>
      </c>
      <c r="BR498" s="14">
        <v>0.19893987562582499</v>
      </c>
      <c r="BS498" s="14">
        <v>0.21456663732526501</v>
      </c>
      <c r="BT498" s="14">
        <v>0.16384154813007901</v>
      </c>
      <c r="BU498" s="14">
        <v>0.14896366762713301</v>
      </c>
      <c r="BV498" s="14"/>
      <c r="BW498" s="14">
        <v>0.199408280775177</v>
      </c>
      <c r="BX498" s="14">
        <v>0.134476969417337</v>
      </c>
      <c r="BY498" s="14"/>
      <c r="BZ498" s="14">
        <v>0.18379486853284199</v>
      </c>
      <c r="CA498" s="14">
        <v>9.4628520704218802E-2</v>
      </c>
      <c r="CB498" s="14"/>
      <c r="CC498" s="14">
        <v>0.18072677935696199</v>
      </c>
      <c r="CD498" s="14">
        <v>0.170687139218092</v>
      </c>
    </row>
    <row r="499" spans="2:82" x14ac:dyDescent="0.25">
      <c r="B499" t="s">
        <v>375</v>
      </c>
      <c r="C499" s="14">
        <v>0.16929255960561901</v>
      </c>
      <c r="D499" s="14">
        <v>0.13663506681752199</v>
      </c>
      <c r="E499" s="14">
        <v>0.201995790977721</v>
      </c>
      <c r="F499" s="14"/>
      <c r="G499" s="14">
        <v>0.166028849204713</v>
      </c>
      <c r="H499" s="14">
        <v>0.17512254500112001</v>
      </c>
      <c r="I499" s="14">
        <v>0.164600572537522</v>
      </c>
      <c r="J499" s="14"/>
      <c r="K499" s="14">
        <v>0.189197147928195</v>
      </c>
      <c r="L499" s="14">
        <v>0.13334749612022501</v>
      </c>
      <c r="M499" s="14">
        <v>0.19199803866782</v>
      </c>
      <c r="N499" s="14">
        <v>0.16803181387916899</v>
      </c>
      <c r="O499" s="14"/>
      <c r="P499" s="14">
        <v>0.19364558384314101</v>
      </c>
      <c r="Q499" s="14">
        <v>0.16067673110813599</v>
      </c>
      <c r="R499" s="14">
        <v>0.16329382820176699</v>
      </c>
      <c r="S499" s="14">
        <v>0.157750049038379</v>
      </c>
      <c r="T499" s="14">
        <v>0.19192131012365399</v>
      </c>
      <c r="U499" s="14"/>
      <c r="V499" s="14">
        <v>0.150396945027399</v>
      </c>
      <c r="W499" s="14">
        <v>0.25077497219171901</v>
      </c>
      <c r="X499" s="14">
        <v>0.129128910757595</v>
      </c>
      <c r="Y499" s="14"/>
      <c r="Z499" s="14">
        <v>0.19616008691515599</v>
      </c>
      <c r="AA499" s="14">
        <v>0.147672881041508</v>
      </c>
      <c r="AB499" s="14"/>
      <c r="AC499" s="14">
        <v>0.122739558564658</v>
      </c>
      <c r="AD499" s="14">
        <v>0.15316819570089499</v>
      </c>
      <c r="AE499" s="14">
        <v>0.19960838197751599</v>
      </c>
      <c r="AF499" s="14">
        <v>0.167284712653194</v>
      </c>
      <c r="AG499" s="14"/>
      <c r="AH499" s="14">
        <v>0.16189537816812499</v>
      </c>
      <c r="AI499" s="14">
        <v>0.183183042383078</v>
      </c>
      <c r="AJ499" s="14">
        <v>0.15726828782239199</v>
      </c>
      <c r="AK499" s="14">
        <v>0.141870605637929</v>
      </c>
      <c r="AL499" s="14"/>
      <c r="AM499" s="14">
        <v>0.22214425692564699</v>
      </c>
      <c r="AN499" s="14">
        <v>0.16386387731743901</v>
      </c>
      <c r="AO499" s="14">
        <v>0.15996860601080001</v>
      </c>
      <c r="AP499" s="14">
        <v>0.162706852980948</v>
      </c>
      <c r="AQ499" s="14"/>
      <c r="AR499" s="14">
        <v>0.16278511141754801</v>
      </c>
      <c r="AS499" s="14">
        <v>0.16819901250751099</v>
      </c>
      <c r="AT499" s="14">
        <v>0.136240852126113</v>
      </c>
      <c r="AU499" s="14">
        <v>0.24020492529829099</v>
      </c>
      <c r="AV499" s="14"/>
      <c r="AW499" s="14">
        <v>0.176356656051084</v>
      </c>
      <c r="AX499" s="14">
        <v>0.17401115145746801</v>
      </c>
      <c r="AY499" s="14">
        <v>0.14386865514080399</v>
      </c>
      <c r="AZ499" s="14">
        <v>0.26679018447111402</v>
      </c>
      <c r="BA499" s="14"/>
      <c r="BB499" s="14">
        <v>0.18060488485982901</v>
      </c>
      <c r="BC499" s="14">
        <v>0.24187652094859299</v>
      </c>
      <c r="BD499" s="14">
        <v>8.7156108400681706E-2</v>
      </c>
      <c r="BE499" s="14"/>
      <c r="BF499" s="14">
        <v>0.19450773336228799</v>
      </c>
      <c r="BG499" s="14">
        <v>0.12770651475775199</v>
      </c>
      <c r="BH499" s="14">
        <v>0.15964157620160499</v>
      </c>
      <c r="BI499" s="14"/>
      <c r="BJ499" s="14">
        <v>0.158525876301291</v>
      </c>
      <c r="BK499" s="14">
        <v>0.15608957932946799</v>
      </c>
      <c r="BL499" s="14">
        <v>0.27455230918441798</v>
      </c>
      <c r="BM499" s="14"/>
      <c r="BN499" s="14">
        <v>0.161949695247186</v>
      </c>
      <c r="BO499" s="14">
        <v>0.15664144995345999</v>
      </c>
      <c r="BP499" s="14">
        <v>0.18070557618837199</v>
      </c>
      <c r="BQ499" s="14">
        <v>0.17340240932643899</v>
      </c>
      <c r="BR499" s="14">
        <v>0.14048880421363499</v>
      </c>
      <c r="BS499" s="14">
        <v>0.20860120143824001</v>
      </c>
      <c r="BT499" s="14">
        <v>0.12788621874442699</v>
      </c>
      <c r="BU499" s="14">
        <v>0.23806794917587101</v>
      </c>
      <c r="BV499" s="14"/>
      <c r="BW499" s="14">
        <v>0.16403759215524</v>
      </c>
      <c r="BX499" s="14">
        <v>0.178674955820916</v>
      </c>
      <c r="BY499" s="14"/>
      <c r="BZ499" s="14">
        <v>0.17423063462953201</v>
      </c>
      <c r="CA499" s="14">
        <v>0.144435785765615</v>
      </c>
      <c r="CB499" s="14"/>
      <c r="CC499" s="14">
        <v>0.18065164616392501</v>
      </c>
      <c r="CD499" s="14">
        <v>0.16081173958945</v>
      </c>
    </row>
    <row r="500" spans="2:82" x14ac:dyDescent="0.25">
      <c r="B500" t="s">
        <v>376</v>
      </c>
      <c r="C500" s="14">
        <v>0.13228118182259799</v>
      </c>
      <c r="D500" s="14">
        <v>0.145307390865484</v>
      </c>
      <c r="E500" s="14">
        <v>0.119340754967162</v>
      </c>
      <c r="F500" s="14"/>
      <c r="G500" s="14">
        <v>0.14865329407514599</v>
      </c>
      <c r="H500" s="14">
        <v>0.12767127643203399</v>
      </c>
      <c r="I500" s="14">
        <v>0.112030154192114</v>
      </c>
      <c r="J500" s="14"/>
      <c r="K500" s="14">
        <v>0.15024298215183901</v>
      </c>
      <c r="L500" s="14">
        <v>0.12703631271227001</v>
      </c>
      <c r="M500" s="14">
        <v>0.114263534897744</v>
      </c>
      <c r="N500" s="14">
        <v>0.114099651196627</v>
      </c>
      <c r="O500" s="14"/>
      <c r="P500" s="14">
        <v>0.112629252676593</v>
      </c>
      <c r="Q500" s="14">
        <v>0.192103843616211</v>
      </c>
      <c r="R500" s="14">
        <v>0.101762247984325</v>
      </c>
      <c r="S500" s="14">
        <v>0.12241059794817601</v>
      </c>
      <c r="T500" s="14">
        <v>0.149416276255221</v>
      </c>
      <c r="U500" s="14"/>
      <c r="V500" s="14">
        <v>0.15353624570734101</v>
      </c>
      <c r="W500" s="14">
        <v>9.5087393020755306E-2</v>
      </c>
      <c r="X500" s="14">
        <v>0.106237059212916</v>
      </c>
      <c r="Y500" s="14"/>
      <c r="Z500" s="14">
        <v>0.13846093526955799</v>
      </c>
      <c r="AA500" s="14">
        <v>0.12730847698119199</v>
      </c>
      <c r="AB500" s="14"/>
      <c r="AC500" s="14">
        <v>0.10071582716616</v>
      </c>
      <c r="AD500" s="14">
        <v>0.11611710943565701</v>
      </c>
      <c r="AE500" s="14">
        <v>0.12234934784897</v>
      </c>
      <c r="AF500" s="14">
        <v>0.157380243997919</v>
      </c>
      <c r="AG500" s="14"/>
      <c r="AH500" s="14">
        <v>3.9321461945186403E-2</v>
      </c>
      <c r="AI500" s="14">
        <v>0.121013931411471</v>
      </c>
      <c r="AJ500" s="14">
        <v>0.16635565216905199</v>
      </c>
      <c r="AK500" s="14">
        <v>0.16527046873830001</v>
      </c>
      <c r="AL500" s="14"/>
      <c r="AM500" s="14">
        <v>8.9899270852818097E-2</v>
      </c>
      <c r="AN500" s="14">
        <v>0.17028747786381099</v>
      </c>
      <c r="AO500" s="14">
        <v>0.17402482068163599</v>
      </c>
      <c r="AP500" s="14">
        <v>0.14169225844283501</v>
      </c>
      <c r="AQ500" s="14"/>
      <c r="AR500" s="14">
        <v>0.10745385542284</v>
      </c>
      <c r="AS500" s="14">
        <v>0.16534222444097399</v>
      </c>
      <c r="AT500" s="14">
        <v>0.23531326815281201</v>
      </c>
      <c r="AU500" s="14">
        <v>7.5149316842195502E-2</v>
      </c>
      <c r="AV500" s="14"/>
      <c r="AW500" s="14">
        <v>0.14122838445039801</v>
      </c>
      <c r="AX500" s="14">
        <v>0.11671236632338</v>
      </c>
      <c r="AY500" s="14">
        <v>0.142782004840209</v>
      </c>
      <c r="AZ500" s="14">
        <v>0.14851502449207199</v>
      </c>
      <c r="BA500" s="14"/>
      <c r="BB500" s="14">
        <v>0.15103681447756201</v>
      </c>
      <c r="BC500" s="14">
        <v>9.6245697232376207E-2</v>
      </c>
      <c r="BD500" s="14">
        <v>0.13039359203886999</v>
      </c>
      <c r="BE500" s="14"/>
      <c r="BF500" s="14">
        <v>0.140605233778096</v>
      </c>
      <c r="BG500" s="14">
        <v>0.108304529352515</v>
      </c>
      <c r="BH500" s="14">
        <v>0.132901658762971</v>
      </c>
      <c r="BI500" s="14"/>
      <c r="BJ500" s="14">
        <v>0.15577194883248799</v>
      </c>
      <c r="BK500" s="14">
        <v>0.121848609806897</v>
      </c>
      <c r="BL500" s="14">
        <v>9.2286786450627503E-2</v>
      </c>
      <c r="BM500" s="14"/>
      <c r="BN500" s="14">
        <v>0.107611944075322</v>
      </c>
      <c r="BO500" s="14">
        <v>0.13471584588909599</v>
      </c>
      <c r="BP500" s="14">
        <v>0.146550981514809</v>
      </c>
      <c r="BQ500" s="14">
        <v>0.24791910114070601</v>
      </c>
      <c r="BR500" s="14">
        <v>0.16163968833865799</v>
      </c>
      <c r="BS500" s="14">
        <v>0.10736181733382701</v>
      </c>
      <c r="BT500" s="14">
        <v>0.16442636476514599</v>
      </c>
      <c r="BU500" s="14">
        <v>0.14838821383930301</v>
      </c>
      <c r="BV500" s="14"/>
      <c r="BW500" s="14">
        <v>0.14847447741151501</v>
      </c>
      <c r="BX500" s="14">
        <v>0.103369125433802</v>
      </c>
      <c r="BY500" s="14"/>
      <c r="BZ500" s="14">
        <v>0.13820558641960701</v>
      </c>
      <c r="CA500" s="14">
        <v>0.105435571755869</v>
      </c>
      <c r="CB500" s="14"/>
      <c r="CC500" s="14">
        <v>0.16139027520409599</v>
      </c>
      <c r="CD500" s="14">
        <v>0.103875625220451</v>
      </c>
    </row>
    <row r="501" spans="2:82" x14ac:dyDescent="0.25">
      <c r="B501" t="s">
        <v>377</v>
      </c>
      <c r="C501" s="14">
        <v>8.5725537585543299E-2</v>
      </c>
      <c r="D501" s="14">
        <v>8.5068419939525103E-2</v>
      </c>
      <c r="E501" s="14">
        <v>8.6010827902208306E-2</v>
      </c>
      <c r="F501" s="14"/>
      <c r="G501" s="14">
        <v>9.2427215266949206E-2</v>
      </c>
      <c r="H501" s="14">
        <v>7.6070107832079306E-2</v>
      </c>
      <c r="I501" s="14">
        <v>9.1243849448755507E-2</v>
      </c>
      <c r="J501" s="14"/>
      <c r="K501" s="14">
        <v>0.123245658832652</v>
      </c>
      <c r="L501" s="14">
        <v>5.1046638863205401E-2</v>
      </c>
      <c r="M501" s="14">
        <v>9.2773240925944397E-2</v>
      </c>
      <c r="N501" s="14">
        <v>6.8330948069287398E-2</v>
      </c>
      <c r="O501" s="14"/>
      <c r="P501" s="14">
        <v>0.10623777489137599</v>
      </c>
      <c r="Q501" s="14">
        <v>8.2410901889391194E-2</v>
      </c>
      <c r="R501" s="14">
        <v>0.113038257770861</v>
      </c>
      <c r="S501" s="14">
        <v>5.8716461188477197E-2</v>
      </c>
      <c r="T501" s="14">
        <v>9.2507413267315194E-2</v>
      </c>
      <c r="U501" s="14"/>
      <c r="V501" s="14">
        <v>9.4518769828572005E-2</v>
      </c>
      <c r="W501" s="14">
        <v>8.4067756895922399E-2</v>
      </c>
      <c r="X501" s="14">
        <v>5.6996878516011998E-2</v>
      </c>
      <c r="Y501" s="14"/>
      <c r="Z501" s="14">
        <v>0.105264733897789</v>
      </c>
      <c r="AA501" s="14">
        <v>7.0002797684508497E-2</v>
      </c>
      <c r="AB501" s="14"/>
      <c r="AC501" s="14">
        <v>4.0717184324789303E-2</v>
      </c>
      <c r="AD501" s="14">
        <v>5.15200155578424E-2</v>
      </c>
      <c r="AE501" s="14">
        <v>8.3396650796904601E-2</v>
      </c>
      <c r="AF501" s="14">
        <v>0.125956205825805</v>
      </c>
      <c r="AG501" s="14"/>
      <c r="AH501" s="14">
        <v>5.9516954178078701E-2</v>
      </c>
      <c r="AI501" s="14">
        <v>6.4781675898083702E-2</v>
      </c>
      <c r="AJ501" s="14">
        <v>9.6198991026322803E-2</v>
      </c>
      <c r="AK501" s="14">
        <v>0.165899103374892</v>
      </c>
      <c r="AL501" s="14"/>
      <c r="AM501" s="14">
        <v>6.0147939565303898E-2</v>
      </c>
      <c r="AN501" s="14">
        <v>0.116552857098058</v>
      </c>
      <c r="AO501" s="14">
        <v>6.4206206627802298E-2</v>
      </c>
      <c r="AP501" s="14">
        <v>0.106953554263319</v>
      </c>
      <c r="AQ501" s="14"/>
      <c r="AR501" s="14">
        <v>5.6164686669936702E-2</v>
      </c>
      <c r="AS501" s="14">
        <v>0.10683209834945399</v>
      </c>
      <c r="AT501" s="14">
        <v>0.16986298164793501</v>
      </c>
      <c r="AU501" s="14">
        <v>7.3842449580082001E-2</v>
      </c>
      <c r="AV501" s="14"/>
      <c r="AW501" s="14">
        <v>6.4599909714323001E-2</v>
      </c>
      <c r="AX501" s="14">
        <v>6.5020580898201105E-2</v>
      </c>
      <c r="AY501" s="14">
        <v>0.11035396446210401</v>
      </c>
      <c r="AZ501" s="14">
        <v>0.16805119709629901</v>
      </c>
      <c r="BA501" s="14"/>
      <c r="BB501" s="14">
        <v>0.10917079242245201</v>
      </c>
      <c r="BC501" s="14">
        <v>0.11901282660955299</v>
      </c>
      <c r="BD501" s="14">
        <v>0.100486089778097</v>
      </c>
      <c r="BE501" s="14"/>
      <c r="BF501" s="14">
        <v>9.5994414358393398E-2</v>
      </c>
      <c r="BG501" s="14">
        <v>5.8537206488092297E-2</v>
      </c>
      <c r="BH501" s="14">
        <v>9.7845645170269904E-2</v>
      </c>
      <c r="BI501" s="14"/>
      <c r="BJ501" s="14">
        <v>7.8156551550327399E-2</v>
      </c>
      <c r="BK501" s="14">
        <v>0.114599815840136</v>
      </c>
      <c r="BL501" s="14">
        <v>6.5085922508203206E-2</v>
      </c>
      <c r="BM501" s="14"/>
      <c r="BN501" s="14">
        <v>4.8349717952833299E-2</v>
      </c>
      <c r="BO501" s="14">
        <v>5.73896187027816E-2</v>
      </c>
      <c r="BP501" s="14">
        <v>0.120594836011891</v>
      </c>
      <c r="BQ501" s="14">
        <v>0.114123078016325</v>
      </c>
      <c r="BR501" s="14">
        <v>8.7522300123375293E-2</v>
      </c>
      <c r="BS501" s="14">
        <v>0.112910260624633</v>
      </c>
      <c r="BT501" s="14">
        <v>0.100736356093538</v>
      </c>
      <c r="BU501" s="14">
        <v>4.3660229645298997E-2</v>
      </c>
      <c r="BV501" s="14"/>
      <c r="BW501" s="14">
        <v>8.9518096759872295E-2</v>
      </c>
      <c r="BX501" s="14">
        <v>7.8954174455416401E-2</v>
      </c>
      <c r="BY501" s="14"/>
      <c r="BZ501" s="14">
        <v>7.9955882699840497E-2</v>
      </c>
      <c r="CA501" s="14">
        <v>0.16135923393662399</v>
      </c>
      <c r="CB501" s="14"/>
      <c r="CC501" s="14">
        <v>8.6370280172047606E-2</v>
      </c>
      <c r="CD501" s="14">
        <v>8.7536091925733195E-2</v>
      </c>
    </row>
    <row r="502" spans="2:82" x14ac:dyDescent="0.25">
      <c r="B502" t="s">
        <v>378</v>
      </c>
      <c r="C502" s="14">
        <v>8.2429863703450304E-2</v>
      </c>
      <c r="D502" s="14">
        <v>0.11697847109088801</v>
      </c>
      <c r="E502" s="14">
        <v>4.7680841985438503E-2</v>
      </c>
      <c r="F502" s="14"/>
      <c r="G502" s="14">
        <v>8.1779843597006893E-2</v>
      </c>
      <c r="H502" s="14">
        <v>7.2020031606497698E-2</v>
      </c>
      <c r="I502" s="14">
        <v>0.102061839291578</v>
      </c>
      <c r="J502" s="14"/>
      <c r="K502" s="14">
        <v>5.3168183871774001E-2</v>
      </c>
      <c r="L502" s="14">
        <v>9.2177362228159601E-2</v>
      </c>
      <c r="M502" s="14">
        <v>0.12479022774524599</v>
      </c>
      <c r="N502" s="14">
        <v>7.9822459566106493E-2</v>
      </c>
      <c r="O502" s="14"/>
      <c r="P502" s="14">
        <v>6.9047296395494701E-2</v>
      </c>
      <c r="Q502" s="14">
        <v>7.2185968561988903E-2</v>
      </c>
      <c r="R502" s="14">
        <v>0.105461578058916</v>
      </c>
      <c r="S502" s="14">
        <v>7.5332563365729299E-2</v>
      </c>
      <c r="T502" s="14">
        <v>8.72449936173159E-2</v>
      </c>
      <c r="U502" s="14"/>
      <c r="V502" s="14">
        <v>8.66456682027585E-2</v>
      </c>
      <c r="W502" s="14">
        <v>8.0782686727124103E-2</v>
      </c>
      <c r="X502" s="14">
        <v>6.9770943409582301E-2</v>
      </c>
      <c r="Y502" s="14"/>
      <c r="Z502" s="14">
        <v>7.1072322219582804E-2</v>
      </c>
      <c r="AA502" s="14">
        <v>9.1569014967013002E-2</v>
      </c>
      <c r="AB502" s="14"/>
      <c r="AC502" s="14">
        <v>8.1140141161493096E-2</v>
      </c>
      <c r="AD502" s="14">
        <v>7.7635647571379293E-2</v>
      </c>
      <c r="AE502" s="14">
        <v>9.0764257886437993E-2</v>
      </c>
      <c r="AF502" s="14">
        <v>8.4967898846950607E-2</v>
      </c>
      <c r="AG502" s="14"/>
      <c r="AH502" s="14">
        <v>8.8807927279108398E-2</v>
      </c>
      <c r="AI502" s="14">
        <v>7.8524407204284302E-2</v>
      </c>
      <c r="AJ502" s="14">
        <v>9.2690520627578293E-2</v>
      </c>
      <c r="AK502" s="14">
        <v>7.6806913153177295E-2</v>
      </c>
      <c r="AL502" s="14"/>
      <c r="AM502" s="14">
        <v>0.10196372838548</v>
      </c>
      <c r="AN502" s="14">
        <v>6.4402013306174996E-2</v>
      </c>
      <c r="AO502" s="14">
        <v>7.98224717255724E-2</v>
      </c>
      <c r="AP502" s="14">
        <v>8.0935542194989205E-2</v>
      </c>
      <c r="AQ502" s="14"/>
      <c r="AR502" s="14">
        <v>9.5176910090670502E-2</v>
      </c>
      <c r="AS502" s="14">
        <v>6.9744089744548696E-2</v>
      </c>
      <c r="AT502" s="14">
        <v>0.107308563032529</v>
      </c>
      <c r="AU502" s="14">
        <v>8.1808962489030995E-2</v>
      </c>
      <c r="AV502" s="14"/>
      <c r="AW502" s="14">
        <v>9.2109177421208693E-2</v>
      </c>
      <c r="AX502" s="14">
        <v>7.0983659573183699E-2</v>
      </c>
      <c r="AY502" s="14">
        <v>9.1382016247193304E-2</v>
      </c>
      <c r="AZ502" s="14">
        <v>7.4572210035944594E-2</v>
      </c>
      <c r="BA502" s="14"/>
      <c r="BB502" s="14">
        <v>0.118070610986808</v>
      </c>
      <c r="BC502" s="14">
        <v>5.7530206912404701E-2</v>
      </c>
      <c r="BD502" s="14">
        <v>8.8070267761135301E-2</v>
      </c>
      <c r="BE502" s="14"/>
      <c r="BF502" s="14">
        <v>8.1888085366685098E-2</v>
      </c>
      <c r="BG502" s="14">
        <v>8.1390420925037399E-2</v>
      </c>
      <c r="BH502" s="14">
        <v>8.3346857918108405E-2</v>
      </c>
      <c r="BI502" s="14"/>
      <c r="BJ502" s="14">
        <v>9.6008168292894394E-2</v>
      </c>
      <c r="BK502" s="14">
        <v>6.8320957956520198E-2</v>
      </c>
      <c r="BL502" s="14">
        <v>8.3869929273118607E-2</v>
      </c>
      <c r="BM502" s="14"/>
      <c r="BN502" s="14">
        <v>5.9271430628838703E-2</v>
      </c>
      <c r="BO502" s="14">
        <v>0.114202385285358</v>
      </c>
      <c r="BP502" s="14">
        <v>7.32907781152905E-2</v>
      </c>
      <c r="BQ502" s="14">
        <v>7.6789077585326299E-2</v>
      </c>
      <c r="BR502" s="14">
        <v>9.1532762524716996E-2</v>
      </c>
      <c r="BS502" s="14">
        <v>7.5482170795887302E-2</v>
      </c>
      <c r="BT502" s="14">
        <v>0.12577292843668</v>
      </c>
      <c r="BU502" s="14">
        <v>7.0680945760001404E-2</v>
      </c>
      <c r="BV502" s="14"/>
      <c r="BW502" s="14">
        <v>9.4078971398299793E-2</v>
      </c>
      <c r="BX502" s="14">
        <v>6.1631153724788099E-2</v>
      </c>
      <c r="BY502" s="14"/>
      <c r="BZ502" s="14">
        <v>8.3419303327589595E-2</v>
      </c>
      <c r="CA502" s="14">
        <v>9.4691344098441099E-2</v>
      </c>
      <c r="CB502" s="14"/>
      <c r="CC502" s="14">
        <v>9.4634361425696104E-2</v>
      </c>
      <c r="CD502" s="14">
        <v>7.1933179342026199E-2</v>
      </c>
    </row>
    <row r="503" spans="2:82" x14ac:dyDescent="0.25">
      <c r="B503" t="s">
        <v>379</v>
      </c>
      <c r="C503" s="14">
        <v>7.9726801798524594E-2</v>
      </c>
      <c r="D503" s="14">
        <v>6.81806155865428E-2</v>
      </c>
      <c r="E503" s="14">
        <v>9.0973161660952997E-2</v>
      </c>
      <c r="F503" s="14"/>
      <c r="G503" s="14">
        <v>0.104792979903612</v>
      </c>
      <c r="H503" s="14">
        <v>7.6354387859149497E-2</v>
      </c>
      <c r="I503" s="14">
        <v>4.2171240188332203E-2</v>
      </c>
      <c r="J503" s="14"/>
      <c r="K503" s="14">
        <v>8.5717306913974695E-2</v>
      </c>
      <c r="L503" s="14">
        <v>8.5473120860774798E-2</v>
      </c>
      <c r="M503" s="14">
        <v>5.4004305497291002E-2</v>
      </c>
      <c r="N503" s="14">
        <v>8.3736871463362006E-2</v>
      </c>
      <c r="O503" s="14"/>
      <c r="P503" s="14">
        <v>0.13695185698779899</v>
      </c>
      <c r="Q503" s="14">
        <v>6.4461498981364704E-2</v>
      </c>
      <c r="R503" s="14">
        <v>8.3712957599061499E-2</v>
      </c>
      <c r="S503" s="14">
        <v>7.0629938399430894E-2</v>
      </c>
      <c r="T503" s="14">
        <v>6.2995243377132595E-2</v>
      </c>
      <c r="U503" s="14"/>
      <c r="V503" s="14">
        <v>7.9528626118646098E-2</v>
      </c>
      <c r="W503" s="14">
        <v>7.7552032336108107E-2</v>
      </c>
      <c r="X503" s="14">
        <v>8.3267131904226993E-2</v>
      </c>
      <c r="Y503" s="14"/>
      <c r="Z503" s="14">
        <v>8.2687349420037304E-2</v>
      </c>
      <c r="AA503" s="14">
        <v>7.7344517518566899E-2</v>
      </c>
      <c r="AB503" s="14"/>
      <c r="AC503" s="14">
        <v>0.102235764835203</v>
      </c>
      <c r="AD503" s="14">
        <v>8.3535693008101194E-2</v>
      </c>
      <c r="AE503" s="14">
        <v>5.9736530110908098E-2</v>
      </c>
      <c r="AF503" s="14">
        <v>9.2655663374703406E-2</v>
      </c>
      <c r="AG503" s="14"/>
      <c r="AH503" s="14">
        <v>7.2152028979049002E-2</v>
      </c>
      <c r="AI503" s="14">
        <v>8.0320894942037896E-2</v>
      </c>
      <c r="AJ503" s="14">
        <v>6.7841933202006904E-2</v>
      </c>
      <c r="AK503" s="14">
        <v>0.107152526042992</v>
      </c>
      <c r="AL503" s="14"/>
      <c r="AM503" s="14">
        <v>5.9919889712253503E-2</v>
      </c>
      <c r="AN503" s="14">
        <v>7.8526109574424394E-2</v>
      </c>
      <c r="AO503" s="14">
        <v>7.9751849711452702E-2</v>
      </c>
      <c r="AP503" s="14">
        <v>9.6350546119413599E-2</v>
      </c>
      <c r="AQ503" s="14"/>
      <c r="AR503" s="14">
        <v>7.2820082323242594E-2</v>
      </c>
      <c r="AS503" s="14">
        <v>7.7885931771084396E-2</v>
      </c>
      <c r="AT503" s="14">
        <v>0.12788183363055899</v>
      </c>
      <c r="AU503" s="14">
        <v>6.5762762060939103E-2</v>
      </c>
      <c r="AV503" s="14"/>
      <c r="AW503" s="14">
        <v>7.6792861178121799E-2</v>
      </c>
      <c r="AX503" s="14">
        <v>8.3752551642105502E-2</v>
      </c>
      <c r="AY503" s="14">
        <v>7.5356598867725499E-2</v>
      </c>
      <c r="AZ503" s="14">
        <v>8.8373921563204103E-2</v>
      </c>
      <c r="BA503" s="14"/>
      <c r="BB503" s="14">
        <v>7.6207783667321796E-2</v>
      </c>
      <c r="BC503" s="14">
        <v>7.74350590092861E-2</v>
      </c>
      <c r="BD503" s="14">
        <v>0.101640985095902</v>
      </c>
      <c r="BE503" s="14"/>
      <c r="BF503" s="14">
        <v>9.2066884090229298E-2</v>
      </c>
      <c r="BG503" s="14">
        <v>7.1438057251326903E-2</v>
      </c>
      <c r="BH503" s="14">
        <v>6.0704313636890897E-2</v>
      </c>
      <c r="BI503" s="14"/>
      <c r="BJ503" s="14">
        <v>7.4136759759607998E-2</v>
      </c>
      <c r="BK503" s="14">
        <v>9.0551559090746997E-2</v>
      </c>
      <c r="BL503" s="14">
        <v>6.55991152738504E-2</v>
      </c>
      <c r="BM503" s="14"/>
      <c r="BN503" s="14">
        <v>5.8822138535577502E-2</v>
      </c>
      <c r="BO503" s="14">
        <v>4.3019084427151397E-2</v>
      </c>
      <c r="BP503" s="14">
        <v>6.0108422291833399E-2</v>
      </c>
      <c r="BQ503" s="14">
        <v>0.17390785169393999</v>
      </c>
      <c r="BR503" s="14">
        <v>8.5662009899913197E-2</v>
      </c>
      <c r="BS503" s="14">
        <v>8.8219015753938507E-2</v>
      </c>
      <c r="BT503" s="14">
        <v>5.0976209571746499E-2</v>
      </c>
      <c r="BU503" s="14">
        <v>9.9285941788584298E-2</v>
      </c>
      <c r="BV503" s="14"/>
      <c r="BW503" s="14">
        <v>8.9652398794884999E-2</v>
      </c>
      <c r="BX503" s="14">
        <v>6.2005305980982001E-2</v>
      </c>
      <c r="BY503" s="14"/>
      <c r="BZ503" s="14">
        <v>7.5782066227787104E-2</v>
      </c>
      <c r="CA503" s="14">
        <v>0.124281338718256</v>
      </c>
      <c r="CB503" s="14"/>
      <c r="CC503" s="14">
        <v>7.5451059920236596E-2</v>
      </c>
      <c r="CD503" s="14">
        <v>8.5339166073561804E-2</v>
      </c>
    </row>
    <row r="504" spans="2:82" x14ac:dyDescent="0.25">
      <c r="B504" t="s">
        <v>380</v>
      </c>
      <c r="C504" s="14">
        <v>7.7497718060840895E-2</v>
      </c>
      <c r="D504" s="14">
        <v>8.7087052148258001E-2</v>
      </c>
      <c r="E504" s="14">
        <v>6.7939835197332807E-2</v>
      </c>
      <c r="F504" s="14"/>
      <c r="G504" s="14">
        <v>8.7958610076819002E-2</v>
      </c>
      <c r="H504" s="14">
        <v>6.3518234490116607E-2</v>
      </c>
      <c r="I504" s="14">
        <v>8.4170461014238099E-2</v>
      </c>
      <c r="J504" s="14"/>
      <c r="K504" s="14">
        <v>9.9569728202035995E-2</v>
      </c>
      <c r="L504" s="14">
        <v>4.3130242754206898E-2</v>
      </c>
      <c r="M504" s="14">
        <v>7.5737014711433404E-2</v>
      </c>
      <c r="N504" s="14">
        <v>7.17887103747923E-2</v>
      </c>
      <c r="O504" s="14"/>
      <c r="P504" s="14">
        <v>0.112537605354841</v>
      </c>
      <c r="Q504" s="14">
        <v>5.2605428127642198E-2</v>
      </c>
      <c r="R504" s="14">
        <v>7.2288209657288494E-2</v>
      </c>
      <c r="S504" s="14">
        <v>8.9454681534155603E-2</v>
      </c>
      <c r="T504" s="14">
        <v>5.6481204567505001E-2</v>
      </c>
      <c r="U504" s="14"/>
      <c r="V504" s="14">
        <v>8.5223423263543499E-2</v>
      </c>
      <c r="W504" s="14">
        <v>8.1173685946980101E-2</v>
      </c>
      <c r="X504" s="14">
        <v>4.5544918099104902E-2</v>
      </c>
      <c r="Y504" s="14"/>
      <c r="Z504" s="14">
        <v>7.7674528553228997E-2</v>
      </c>
      <c r="AA504" s="14">
        <v>7.7355442742083294E-2</v>
      </c>
      <c r="AB504" s="14"/>
      <c r="AC504" s="14">
        <v>4.0941590002788603E-2</v>
      </c>
      <c r="AD504" s="14">
        <v>6.9337124083594104E-2</v>
      </c>
      <c r="AE504" s="14">
        <v>9.3543742202027297E-2</v>
      </c>
      <c r="AF504" s="14">
        <v>7.5289772337638103E-2</v>
      </c>
      <c r="AG504" s="14"/>
      <c r="AH504" s="14">
        <v>3.9388533006123799E-2</v>
      </c>
      <c r="AI504" s="14">
        <v>8.13625560160985E-2</v>
      </c>
      <c r="AJ504" s="14">
        <v>7.3944002145718501E-2</v>
      </c>
      <c r="AK504" s="14">
        <v>8.8745171191824998E-2</v>
      </c>
      <c r="AL504" s="14"/>
      <c r="AM504" s="14">
        <v>0.260031682547266</v>
      </c>
      <c r="AN504" s="14">
        <v>7.8858036780533006E-2</v>
      </c>
      <c r="AO504" s="14">
        <v>2.5103720439878598E-2</v>
      </c>
      <c r="AP504" s="14">
        <v>3.2021324178604503E-2</v>
      </c>
      <c r="AQ504" s="14"/>
      <c r="AR504" s="14">
        <v>2.2861561627506501E-2</v>
      </c>
      <c r="AS504" s="14">
        <v>4.01456288066325E-2</v>
      </c>
      <c r="AT504" s="14">
        <v>5.8470000853345201E-2</v>
      </c>
      <c r="AU504" s="14">
        <v>0.41202630951403202</v>
      </c>
      <c r="AV504" s="14"/>
      <c r="AW504" s="14">
        <v>4.9610202359394E-2</v>
      </c>
      <c r="AX504" s="14">
        <v>8.6420906419329993E-2</v>
      </c>
      <c r="AY504" s="14">
        <v>7.9921007669202598E-2</v>
      </c>
      <c r="AZ504" s="14">
        <v>0.103156336175019</v>
      </c>
      <c r="BA504" s="14"/>
      <c r="BB504" s="14">
        <v>8.3551879123521494E-2</v>
      </c>
      <c r="BC504" s="14">
        <v>0.13520776062610201</v>
      </c>
      <c r="BD504" s="14">
        <v>0.14423806614292101</v>
      </c>
      <c r="BE504" s="14"/>
      <c r="BF504" s="14">
        <v>9.5897160395145606E-2</v>
      </c>
      <c r="BG504" s="14">
        <v>5.7447703305844401E-2</v>
      </c>
      <c r="BH504" s="14">
        <v>6.0255673051437003E-2</v>
      </c>
      <c r="BI504" s="14"/>
      <c r="BJ504" s="14">
        <v>3.9779178653230801E-2</v>
      </c>
      <c r="BK504" s="14">
        <v>2.1771587112076801E-2</v>
      </c>
      <c r="BL504" s="14">
        <v>0.36494596982392602</v>
      </c>
      <c r="BM504" s="14"/>
      <c r="BN504" s="14">
        <v>0.139900179230523</v>
      </c>
      <c r="BO504" s="14">
        <v>4.9807367073034597E-2</v>
      </c>
      <c r="BP504" s="14">
        <v>0.120275686371867</v>
      </c>
      <c r="BQ504" s="14">
        <v>7.6282405105516898E-2</v>
      </c>
      <c r="BR504" s="14">
        <v>5.6564973045472401E-2</v>
      </c>
      <c r="BS504" s="14">
        <v>4.0702191175701397E-2</v>
      </c>
      <c r="BT504" s="14">
        <v>6.3378153026333303E-2</v>
      </c>
      <c r="BU504" s="14">
        <v>7.0061845759537403E-2</v>
      </c>
      <c r="BV504" s="14"/>
      <c r="BW504" s="14">
        <v>8.2696134944138494E-2</v>
      </c>
      <c r="BX504" s="14">
        <v>6.8216289136315403E-2</v>
      </c>
      <c r="BY504" s="14"/>
      <c r="BZ504" s="14">
        <v>7.8717488051432305E-2</v>
      </c>
      <c r="CA504" s="14">
        <v>6.6882991731445601E-2</v>
      </c>
      <c r="CB504" s="14"/>
      <c r="CC504" s="14">
        <v>7.5093343096476903E-2</v>
      </c>
      <c r="CD504" s="14">
        <v>8.08828218083356E-2</v>
      </c>
    </row>
    <row r="505" spans="2:82" x14ac:dyDescent="0.25">
      <c r="B505" t="s">
        <v>381</v>
      </c>
      <c r="C505" s="14">
        <v>6.9276135490809507E-2</v>
      </c>
      <c r="D505" s="14">
        <v>7.7634439117427095E-2</v>
      </c>
      <c r="E505" s="14">
        <v>6.0410165286025601E-2</v>
      </c>
      <c r="F505" s="14"/>
      <c r="G505" s="14">
        <v>7.8484159077420207E-2</v>
      </c>
      <c r="H505" s="14">
        <v>6.5677760764194404E-2</v>
      </c>
      <c r="I505" s="14">
        <v>5.9674017761721099E-2</v>
      </c>
      <c r="J505" s="14"/>
      <c r="K505" s="14">
        <v>0.120019524024347</v>
      </c>
      <c r="L505" s="14">
        <v>3.8613423772873599E-2</v>
      </c>
      <c r="M505" s="14">
        <v>3.8676711796575503E-2</v>
      </c>
      <c r="N505" s="14">
        <v>4.6170755983947702E-2</v>
      </c>
      <c r="O505" s="14"/>
      <c r="P505" s="14">
        <v>0.112772259702836</v>
      </c>
      <c r="Q505" s="14">
        <v>5.94519224422193E-2</v>
      </c>
      <c r="R505" s="14">
        <v>5.0854711523139501E-2</v>
      </c>
      <c r="S505" s="14">
        <v>7.2916679079907995E-2</v>
      </c>
      <c r="T505" s="14">
        <v>6.1995999948829601E-2</v>
      </c>
      <c r="U505" s="14"/>
      <c r="V505" s="14">
        <v>8.0591368276647202E-2</v>
      </c>
      <c r="W505" s="14">
        <v>4.9514757452544501E-2</v>
      </c>
      <c r="X505" s="14">
        <v>5.5360541747985499E-2</v>
      </c>
      <c r="Y505" s="14"/>
      <c r="Z505" s="14">
        <v>6.2639978119473999E-2</v>
      </c>
      <c r="AA505" s="14">
        <v>7.4616098026855607E-2</v>
      </c>
      <c r="AB505" s="14"/>
      <c r="AC505" s="14">
        <v>6.2092581643143699E-2</v>
      </c>
      <c r="AD505" s="14">
        <v>7.5935885865738795E-2</v>
      </c>
      <c r="AE505" s="14">
        <v>5.6975766440936403E-2</v>
      </c>
      <c r="AF505" s="14">
        <v>6.7642050712903801E-2</v>
      </c>
      <c r="AG505" s="14"/>
      <c r="AH505" s="14">
        <v>5.2961973907961098E-2</v>
      </c>
      <c r="AI505" s="14">
        <v>6.0678817746014399E-2</v>
      </c>
      <c r="AJ505" s="14">
        <v>6.78700030830445E-2</v>
      </c>
      <c r="AK505" s="14">
        <v>0.111644450704938</v>
      </c>
      <c r="AL505" s="14"/>
      <c r="AM505" s="14">
        <v>0.13311112585238499</v>
      </c>
      <c r="AN505" s="14">
        <v>5.74387637689883E-2</v>
      </c>
      <c r="AO505" s="14">
        <v>6.4619646523714297E-2</v>
      </c>
      <c r="AP505" s="14">
        <v>6.1124903180821297E-2</v>
      </c>
      <c r="AQ505" s="14"/>
      <c r="AR505" s="14">
        <v>2.6451128693406101E-2</v>
      </c>
      <c r="AS505" s="14">
        <v>6.6583028168157005E-2</v>
      </c>
      <c r="AT505" s="14">
        <v>0.13749098492345899</v>
      </c>
      <c r="AU505" s="14">
        <v>0.231367127691673</v>
      </c>
      <c r="AV505" s="14"/>
      <c r="AW505" s="14">
        <v>4.5925448569348402E-2</v>
      </c>
      <c r="AX505" s="14">
        <v>7.3832986382449006E-2</v>
      </c>
      <c r="AY505" s="14">
        <v>7.2762287994431601E-2</v>
      </c>
      <c r="AZ505" s="14">
        <v>0.10350209676850899</v>
      </c>
      <c r="BA505" s="14"/>
      <c r="BB505" s="14">
        <v>0.122028858517926</v>
      </c>
      <c r="BC505" s="14">
        <v>6.7877898436921005E-2</v>
      </c>
      <c r="BD505" s="14">
        <v>0.146307850046038</v>
      </c>
      <c r="BE505" s="14"/>
      <c r="BF505" s="14">
        <v>8.7240685664944501E-2</v>
      </c>
      <c r="BG505" s="14">
        <v>5.3883484780366399E-2</v>
      </c>
      <c r="BH505" s="14">
        <v>4.9525104551052801E-2</v>
      </c>
      <c r="BI505" s="14"/>
      <c r="BJ505" s="14">
        <v>5.6175619549660397E-2</v>
      </c>
      <c r="BK505" s="14">
        <v>4.0252821364818003E-2</v>
      </c>
      <c r="BL505" s="14">
        <v>0.19652381750586201</v>
      </c>
      <c r="BM505" s="14"/>
      <c r="BN505" s="14">
        <v>6.5525446738719295E-2</v>
      </c>
      <c r="BO505" s="14">
        <v>4.9976238301058497E-2</v>
      </c>
      <c r="BP505" s="14">
        <v>8.4213408337994899E-2</v>
      </c>
      <c r="BQ505" s="14">
        <v>0.173377890913951</v>
      </c>
      <c r="BR505" s="14">
        <v>7.76098026709897E-2</v>
      </c>
      <c r="BS505" s="14">
        <v>6.5850525974181895E-2</v>
      </c>
      <c r="BT505" s="14">
        <v>4.9743948946421798E-2</v>
      </c>
      <c r="BU505" s="14">
        <v>6.5067334764272997E-2</v>
      </c>
      <c r="BV505" s="14"/>
      <c r="BW505" s="14">
        <v>7.7206136289493105E-2</v>
      </c>
      <c r="BX505" s="14">
        <v>5.51176444661877E-2</v>
      </c>
      <c r="BY505" s="14"/>
      <c r="BZ505" s="14">
        <v>7.2156797252745195E-2</v>
      </c>
      <c r="CA505" s="14">
        <v>3.79966090335195E-2</v>
      </c>
      <c r="CB505" s="14"/>
      <c r="CC505" s="14">
        <v>7.5371111580003203E-2</v>
      </c>
      <c r="CD505" s="14">
        <v>6.1806461474380597E-2</v>
      </c>
    </row>
    <row r="506" spans="2:82" x14ac:dyDescent="0.25">
      <c r="B506" t="s">
        <v>382</v>
      </c>
      <c r="C506" s="14">
        <v>6.8910099402929498E-2</v>
      </c>
      <c r="D506" s="14">
        <v>8.0988483438800399E-2</v>
      </c>
      <c r="E506" s="14">
        <v>5.6825568487084498E-2</v>
      </c>
      <c r="F506" s="14"/>
      <c r="G506" s="14">
        <v>7.5545356154794199E-2</v>
      </c>
      <c r="H506" s="14">
        <v>6.3756981371253199E-2</v>
      </c>
      <c r="I506" s="14">
        <v>6.6541314672181801E-2</v>
      </c>
      <c r="J506" s="14"/>
      <c r="K506" s="14">
        <v>8.3365847569814799E-2</v>
      </c>
      <c r="L506" s="14">
        <v>3.7549031006091298E-2</v>
      </c>
      <c r="M506" s="14">
        <v>9.8289931191909194E-2</v>
      </c>
      <c r="N506" s="14">
        <v>5.6924325618805803E-2</v>
      </c>
      <c r="O506" s="14"/>
      <c r="P506" s="14">
        <v>8.7817952844510494E-2</v>
      </c>
      <c r="Q506" s="14">
        <v>0.10573492085199999</v>
      </c>
      <c r="R506" s="14">
        <v>4.3416505076075598E-2</v>
      </c>
      <c r="S506" s="14">
        <v>6.85008141092322E-2</v>
      </c>
      <c r="T506" s="14">
        <v>5.1114655459833402E-2</v>
      </c>
      <c r="U506" s="14"/>
      <c r="V506" s="14">
        <v>6.8236173726983498E-2</v>
      </c>
      <c r="W506" s="14">
        <v>8.8609958293421207E-2</v>
      </c>
      <c r="X506" s="14">
        <v>4.5516020481823301E-2</v>
      </c>
      <c r="Y506" s="14"/>
      <c r="Z506" s="14">
        <v>6.1982904286521999E-2</v>
      </c>
      <c r="AA506" s="14">
        <v>7.4484253289224797E-2</v>
      </c>
      <c r="AB506" s="14"/>
      <c r="AC506" s="14">
        <v>4.1121021698510903E-2</v>
      </c>
      <c r="AD506" s="14">
        <v>5.9363180659094801E-2</v>
      </c>
      <c r="AE506" s="14">
        <v>8.1831732285766207E-2</v>
      </c>
      <c r="AF506" s="14">
        <v>6.82873159394074E-2</v>
      </c>
      <c r="AG506" s="14"/>
      <c r="AH506" s="14">
        <v>3.9665788781996003E-2</v>
      </c>
      <c r="AI506" s="14">
        <v>7.3845687796164503E-2</v>
      </c>
      <c r="AJ506" s="14">
        <v>6.7885324873479994E-2</v>
      </c>
      <c r="AK506" s="14">
        <v>7.1256432378730902E-2</v>
      </c>
      <c r="AL506" s="14"/>
      <c r="AM506" s="14">
        <v>0.23974107614951701</v>
      </c>
      <c r="AN506" s="14">
        <v>2.85463918756928E-2</v>
      </c>
      <c r="AO506" s="14">
        <v>3.4650027248027897E-2</v>
      </c>
      <c r="AP506" s="14">
        <v>2.8086110238480899E-2</v>
      </c>
      <c r="AQ506" s="14"/>
      <c r="AR506" s="14">
        <v>1.5280662094834901E-2</v>
      </c>
      <c r="AS506" s="14">
        <v>3.1902179291190401E-2</v>
      </c>
      <c r="AT506" s="14">
        <v>5.8248976161496997E-2</v>
      </c>
      <c r="AU506" s="14">
        <v>0.36431391782818201</v>
      </c>
      <c r="AV506" s="14"/>
      <c r="AW506" s="14">
        <v>5.3204934231485403E-2</v>
      </c>
      <c r="AX506" s="14">
        <v>7.6911325031268796E-2</v>
      </c>
      <c r="AY506" s="14">
        <v>7.0531972850449098E-2</v>
      </c>
      <c r="AZ506" s="14">
        <v>5.9342351587617102E-2</v>
      </c>
      <c r="BA506" s="14"/>
      <c r="BB506" s="14">
        <v>8.8066191393292595E-2</v>
      </c>
      <c r="BC506" s="14">
        <v>9.6836365766916205E-2</v>
      </c>
      <c r="BD506" s="14">
        <v>0.10230957290161199</v>
      </c>
      <c r="BE506" s="14"/>
      <c r="BF506" s="14">
        <v>7.9184988263869993E-2</v>
      </c>
      <c r="BG506" s="14">
        <v>6.7097595625449896E-2</v>
      </c>
      <c r="BH506" s="14">
        <v>5.3058002197469097E-2</v>
      </c>
      <c r="BI506" s="14"/>
      <c r="BJ506" s="14">
        <v>2.5476374318539802E-2</v>
      </c>
      <c r="BK506" s="14">
        <v>2.1509492896270601E-2</v>
      </c>
      <c r="BL506" s="14">
        <v>0.37903299083221997</v>
      </c>
      <c r="BM506" s="14"/>
      <c r="BN506" s="14">
        <v>0.13479165170246901</v>
      </c>
      <c r="BO506" s="14">
        <v>3.5455760137393599E-2</v>
      </c>
      <c r="BP506" s="14">
        <v>0.132823363112096</v>
      </c>
      <c r="BQ506" s="14">
        <v>5.7768553350604698E-2</v>
      </c>
      <c r="BR506" s="14">
        <v>6.3594100305638002E-2</v>
      </c>
      <c r="BS506" s="14">
        <v>3.4283240901369097E-2</v>
      </c>
      <c r="BT506" s="14">
        <v>3.7781473585827001E-2</v>
      </c>
      <c r="BU506" s="14">
        <v>6.1579940498700997E-2</v>
      </c>
      <c r="BV506" s="14"/>
      <c r="BW506" s="14">
        <v>7.4089905250886906E-2</v>
      </c>
      <c r="BX506" s="14">
        <v>5.9661899248931602E-2</v>
      </c>
      <c r="BY506" s="14"/>
      <c r="BZ506" s="14">
        <v>7.1785699687875196E-2</v>
      </c>
      <c r="CA506" s="14">
        <v>4.7760610021257602E-2</v>
      </c>
      <c r="CB506" s="14"/>
      <c r="CC506" s="14">
        <v>6.6374137342901901E-2</v>
      </c>
      <c r="CD506" s="14">
        <v>7.3819541337477104E-2</v>
      </c>
    </row>
    <row r="507" spans="2:82" x14ac:dyDescent="0.25">
      <c r="B507" t="s">
        <v>383</v>
      </c>
      <c r="C507" s="14">
        <v>6.4150041116248793E-2</v>
      </c>
      <c r="D507" s="14">
        <v>5.2213220744180097E-2</v>
      </c>
      <c r="E507" s="14">
        <v>7.6303786927009204E-2</v>
      </c>
      <c r="F507" s="14"/>
      <c r="G507" s="14">
        <v>8.7905948137157006E-2</v>
      </c>
      <c r="H507" s="14">
        <v>4.7244405916587601E-2</v>
      </c>
      <c r="I507" s="14">
        <v>5.2925141444090301E-2</v>
      </c>
      <c r="J507" s="14"/>
      <c r="K507" s="14">
        <v>4.4103972444567999E-2</v>
      </c>
      <c r="L507" s="14">
        <v>7.8170159456347907E-2</v>
      </c>
      <c r="M507" s="14">
        <v>6.5235537433505603E-2</v>
      </c>
      <c r="N507" s="14">
        <v>6.4510410590262801E-2</v>
      </c>
      <c r="O507" s="14"/>
      <c r="P507" s="14">
        <v>6.2337361023857098E-2</v>
      </c>
      <c r="Q507" s="14">
        <v>8.2486925729472596E-2</v>
      </c>
      <c r="R507" s="14">
        <v>6.5262050022281803E-2</v>
      </c>
      <c r="S507" s="14">
        <v>6.5832072765164104E-2</v>
      </c>
      <c r="T507" s="14">
        <v>4.0965862838348903E-2</v>
      </c>
      <c r="U507" s="14"/>
      <c r="V507" s="14">
        <v>4.9867010653894102E-2</v>
      </c>
      <c r="W507" s="14">
        <v>9.1817540452394306E-2</v>
      </c>
      <c r="X507" s="14">
        <v>7.8154471271823595E-2</v>
      </c>
      <c r="Y507" s="14"/>
      <c r="Z507" s="14">
        <v>4.0919304909604097E-2</v>
      </c>
      <c r="AA507" s="14">
        <v>8.2843277892712994E-2</v>
      </c>
      <c r="AB507" s="14"/>
      <c r="AC507" s="14">
        <v>0.16117346789457301</v>
      </c>
      <c r="AD507" s="14">
        <v>7.2043138973094306E-2</v>
      </c>
      <c r="AE507" s="14">
        <v>5.9887017255588502E-2</v>
      </c>
      <c r="AF507" s="14">
        <v>4.84949277036721E-2</v>
      </c>
      <c r="AG507" s="14"/>
      <c r="AH507" s="14">
        <v>0.11818157914107499</v>
      </c>
      <c r="AI507" s="14">
        <v>6.7794562883567305E-2</v>
      </c>
      <c r="AJ507" s="14">
        <v>5.8923226419449297E-2</v>
      </c>
      <c r="AK507" s="14">
        <v>2.9516725907760302E-2</v>
      </c>
      <c r="AL507" s="14"/>
      <c r="AM507" s="14">
        <v>8.9619101003337101E-2</v>
      </c>
      <c r="AN507" s="14">
        <v>6.3790493890748298E-2</v>
      </c>
      <c r="AO507" s="14">
        <v>2.5047586300972799E-2</v>
      </c>
      <c r="AP507" s="14">
        <v>6.0662155226555298E-2</v>
      </c>
      <c r="AQ507" s="14"/>
      <c r="AR507" s="14">
        <v>8.1778508901874894E-2</v>
      </c>
      <c r="AS507" s="14">
        <v>4.0341489198494902E-2</v>
      </c>
      <c r="AT507" s="14">
        <v>1.9514501846984601E-2</v>
      </c>
      <c r="AU507" s="14">
        <v>8.2585633125353802E-2</v>
      </c>
      <c r="AV507" s="14"/>
      <c r="AW507" s="14">
        <v>7.9965025954096797E-2</v>
      </c>
      <c r="AX507" s="14">
        <v>7.4768130609004196E-2</v>
      </c>
      <c r="AY507" s="14">
        <v>4.7156520213304402E-2</v>
      </c>
      <c r="AZ507" s="14">
        <v>3.0149969379642198E-2</v>
      </c>
      <c r="BA507" s="14"/>
      <c r="BB507" s="14">
        <v>4.61996408543872E-2</v>
      </c>
      <c r="BC507" s="14">
        <v>3.9267157672170101E-2</v>
      </c>
      <c r="BD507" s="14">
        <v>0.114567484304057</v>
      </c>
      <c r="BE507" s="14"/>
      <c r="BF507" s="14">
        <v>4.6451650849879997E-2</v>
      </c>
      <c r="BG507" s="14">
        <v>8.7895439222879498E-2</v>
      </c>
      <c r="BH507" s="14">
        <v>7.1820196736887804E-2</v>
      </c>
      <c r="BI507" s="14"/>
      <c r="BJ507" s="14">
        <v>6.0753098344213698E-2</v>
      </c>
      <c r="BK507" s="14">
        <v>4.9699907353163798E-2</v>
      </c>
      <c r="BL507" s="14">
        <v>9.7703469290404396E-2</v>
      </c>
      <c r="BM507" s="14"/>
      <c r="BN507" s="14">
        <v>7.5374101857503498E-2</v>
      </c>
      <c r="BO507" s="14">
        <v>4.94648850585424E-2</v>
      </c>
      <c r="BP507" s="14">
        <v>4.7770972199314601E-2</v>
      </c>
      <c r="BQ507" s="14">
        <v>7.6616236642869595E-2</v>
      </c>
      <c r="BR507" s="14">
        <v>8.47915514461903E-2</v>
      </c>
      <c r="BS507" s="14">
        <v>5.3419180245940098E-2</v>
      </c>
      <c r="BT507" s="14">
        <v>6.3835372707909496E-2</v>
      </c>
      <c r="BU507" s="14">
        <v>0.113991882818039</v>
      </c>
      <c r="BV507" s="14"/>
      <c r="BW507" s="14">
        <v>7.1757050795216104E-2</v>
      </c>
      <c r="BX507" s="14">
        <v>5.0568229336135397E-2</v>
      </c>
      <c r="BY507" s="14"/>
      <c r="BZ507" s="14">
        <v>6.5642666119991505E-2</v>
      </c>
      <c r="CA507" s="14">
        <v>4.6907246607003197E-2</v>
      </c>
      <c r="CB507" s="14"/>
      <c r="CC507" s="14">
        <v>8.5788227490985206E-2</v>
      </c>
      <c r="CD507" s="14">
        <v>3.7651238375863399E-2</v>
      </c>
    </row>
    <row r="508" spans="2:82" x14ac:dyDescent="0.25">
      <c r="B508" t="s">
        <v>384</v>
      </c>
      <c r="C508" s="14">
        <v>5.3132448149695297E-2</v>
      </c>
      <c r="D508" s="14">
        <v>5.2256741292376702E-2</v>
      </c>
      <c r="E508" s="14">
        <v>5.41012752473157E-2</v>
      </c>
      <c r="F508" s="14"/>
      <c r="G508" s="14">
        <v>4.6996280221945602E-2</v>
      </c>
      <c r="H508" s="14">
        <v>5.7535323999703597E-2</v>
      </c>
      <c r="I508" s="14">
        <v>5.5967615319752001E-2</v>
      </c>
      <c r="J508" s="14"/>
      <c r="K508" s="14">
        <v>5.7591462775949599E-2</v>
      </c>
      <c r="L508" s="14">
        <v>4.90245908951564E-2</v>
      </c>
      <c r="M508" s="14">
        <v>3.81248057400905E-2</v>
      </c>
      <c r="N508" s="14">
        <v>5.7064688631590102E-2</v>
      </c>
      <c r="O508" s="14"/>
      <c r="P508" s="14">
        <v>5.6607333343871802E-2</v>
      </c>
      <c r="Q508" s="14">
        <v>4.3356093728953202E-2</v>
      </c>
      <c r="R508" s="14">
        <v>5.1131566256390898E-2</v>
      </c>
      <c r="S508" s="14">
        <v>6.0783505333431798E-2</v>
      </c>
      <c r="T508" s="14">
        <v>4.6858894128697502E-2</v>
      </c>
      <c r="U508" s="14"/>
      <c r="V508" s="14">
        <v>4.9868386755507497E-2</v>
      </c>
      <c r="W508" s="14">
        <v>5.6504050476190303E-2</v>
      </c>
      <c r="X508" s="14">
        <v>6.0192172456480099E-2</v>
      </c>
      <c r="Y508" s="14"/>
      <c r="Z508" s="14">
        <v>3.74279248859999E-2</v>
      </c>
      <c r="AA508" s="14">
        <v>6.5769515232647902E-2</v>
      </c>
      <c r="AB508" s="14"/>
      <c r="AC508" s="14">
        <v>8.1483851379279298E-2</v>
      </c>
      <c r="AD508" s="14">
        <v>5.66497769991628E-2</v>
      </c>
      <c r="AE508" s="14">
        <v>4.5610410267506701E-2</v>
      </c>
      <c r="AF508" s="14">
        <v>4.3558232439171098E-2</v>
      </c>
      <c r="AG508" s="14"/>
      <c r="AH508" s="14">
        <v>2.9819386278330001E-2</v>
      </c>
      <c r="AI508" s="14">
        <v>6.6360725799055303E-2</v>
      </c>
      <c r="AJ508" s="14">
        <v>5.2794564710821702E-2</v>
      </c>
      <c r="AK508" s="14">
        <v>1.77197018408344E-2</v>
      </c>
      <c r="AL508" s="14"/>
      <c r="AM508" s="14">
        <v>4.2758180391682603E-2</v>
      </c>
      <c r="AN508" s="14">
        <v>7.1678177274946506E-2</v>
      </c>
      <c r="AO508" s="14">
        <v>7.0184619281797894E-2</v>
      </c>
      <c r="AP508" s="14">
        <v>5.03545511684911E-2</v>
      </c>
      <c r="AQ508" s="14"/>
      <c r="AR508" s="14">
        <v>6.7247772416643398E-2</v>
      </c>
      <c r="AS508" s="14">
        <v>4.5142817249860599E-2</v>
      </c>
      <c r="AT508" s="14">
        <v>3.8793068176269999E-2</v>
      </c>
      <c r="AU508" s="14">
        <v>4.1932536494373701E-2</v>
      </c>
      <c r="AV508" s="14"/>
      <c r="AW508" s="14">
        <v>5.7467213006887202E-2</v>
      </c>
      <c r="AX508" s="14">
        <v>4.94562451312806E-2</v>
      </c>
      <c r="AY508" s="14">
        <v>5.15881770306926E-2</v>
      </c>
      <c r="AZ508" s="14">
        <v>7.3736760427696502E-2</v>
      </c>
      <c r="BA508" s="14"/>
      <c r="BB508" s="14">
        <v>4.1620170623495899E-2</v>
      </c>
      <c r="BC508" s="14">
        <v>4.8226222442040403E-2</v>
      </c>
      <c r="BD508" s="14">
        <v>7.2986473102374994E-2</v>
      </c>
      <c r="BE508" s="14"/>
      <c r="BF508" s="14">
        <v>4.80423866334799E-2</v>
      </c>
      <c r="BG508" s="14">
        <v>4.0783721060579599E-2</v>
      </c>
      <c r="BH508" s="14">
        <v>7.5558175883375198E-2</v>
      </c>
      <c r="BI508" s="14"/>
      <c r="BJ508" s="14">
        <v>5.1027899185776902E-2</v>
      </c>
      <c r="BK508" s="14">
        <v>5.5876681245230098E-2</v>
      </c>
      <c r="BL508" s="14">
        <v>7.1996778446702103E-2</v>
      </c>
      <c r="BM508" s="14"/>
      <c r="BN508" s="14">
        <v>5.9271433224740003E-2</v>
      </c>
      <c r="BO508" s="14">
        <v>3.5645775444925198E-2</v>
      </c>
      <c r="BP508" s="14">
        <v>4.7612486107713799E-2</v>
      </c>
      <c r="BQ508" s="14">
        <v>1.9011189290952898E-2</v>
      </c>
      <c r="BR508" s="14">
        <v>9.9922402200613603E-2</v>
      </c>
      <c r="BS508" s="14">
        <v>5.3697038675969297E-2</v>
      </c>
      <c r="BT508" s="14">
        <v>4.9360425913236999E-2</v>
      </c>
      <c r="BU508" s="14">
        <v>3.4889120193061798E-2</v>
      </c>
      <c r="BV508" s="14"/>
      <c r="BW508" s="14">
        <v>6.6901590139082395E-2</v>
      </c>
      <c r="BX508" s="14">
        <v>2.8548557400801099E-2</v>
      </c>
      <c r="BY508" s="14"/>
      <c r="BZ508" s="14">
        <v>4.9744248437273798E-2</v>
      </c>
      <c r="CA508" s="14">
        <v>7.5752870162507702E-2</v>
      </c>
      <c r="CB508" s="14"/>
      <c r="CC508" s="14">
        <v>6.2116940998495102E-2</v>
      </c>
      <c r="CD508" s="14">
        <v>3.9634720932872902E-2</v>
      </c>
    </row>
    <row r="509" spans="2:82" x14ac:dyDescent="0.25">
      <c r="B509" t="s">
        <v>385</v>
      </c>
      <c r="C509" s="14">
        <v>4.6891653183943997E-2</v>
      </c>
      <c r="D509" s="14">
        <v>4.2776968718442401E-2</v>
      </c>
      <c r="E509" s="14">
        <v>5.1120617908758201E-2</v>
      </c>
      <c r="F509" s="14"/>
      <c r="G509" s="14">
        <v>3.8922341184865102E-2</v>
      </c>
      <c r="H509" s="14">
        <v>5.14128079131424E-2</v>
      </c>
      <c r="I509" s="14">
        <v>5.2701477420577798E-2</v>
      </c>
      <c r="J509" s="14"/>
      <c r="K509" s="14">
        <v>2.76564409178119E-2</v>
      </c>
      <c r="L509" s="14">
        <v>4.3448430675982398E-2</v>
      </c>
      <c r="M509" s="14">
        <v>4.3623979007234699E-2</v>
      </c>
      <c r="N509" s="14">
        <v>8.0091730773407102E-2</v>
      </c>
      <c r="O509" s="14"/>
      <c r="P509" s="14">
        <v>3.75699775189135E-2</v>
      </c>
      <c r="Q509" s="14">
        <v>7.2963556677797206E-2</v>
      </c>
      <c r="R509" s="14">
        <v>3.2631118855894897E-2</v>
      </c>
      <c r="S509" s="14">
        <v>4.9462129464495498E-2</v>
      </c>
      <c r="T509" s="14">
        <v>4.1416042687675701E-2</v>
      </c>
      <c r="U509" s="14"/>
      <c r="V509" s="14">
        <v>2.7817926821856302E-2</v>
      </c>
      <c r="W509" s="14">
        <v>5.2832102341435698E-2</v>
      </c>
      <c r="X509" s="14">
        <v>0.106142093625452</v>
      </c>
      <c r="Y509" s="14"/>
      <c r="Z509" s="14">
        <v>3.7180926408299599E-2</v>
      </c>
      <c r="AA509" s="14">
        <v>5.4705650694567398E-2</v>
      </c>
      <c r="AB509" s="14"/>
      <c r="AC509" s="14">
        <v>6.1356334944945398E-2</v>
      </c>
      <c r="AD509" s="14">
        <v>9.2976525981054506E-2</v>
      </c>
      <c r="AE509" s="14">
        <v>3.4286265796420898E-2</v>
      </c>
      <c r="AF509" s="14">
        <v>1.45576511331467E-2</v>
      </c>
      <c r="AG509" s="14"/>
      <c r="AH509" s="14">
        <v>8.84711413020106E-2</v>
      </c>
      <c r="AI509" s="14">
        <v>6.2075766291935897E-2</v>
      </c>
      <c r="AJ509" s="14">
        <v>1.87315004170743E-2</v>
      </c>
      <c r="AK509" s="14">
        <v>1.7955673037494499E-2</v>
      </c>
      <c r="AL509" s="14"/>
      <c r="AM509" s="14">
        <v>3.8264823053049103E-2</v>
      </c>
      <c r="AN509" s="14">
        <v>2.8755352510903599E-2</v>
      </c>
      <c r="AO509" s="14">
        <v>5.0108637250501402E-2</v>
      </c>
      <c r="AP509" s="14">
        <v>3.4671043421491798E-2</v>
      </c>
      <c r="AQ509" s="14"/>
      <c r="AR509" s="14">
        <v>6.9665246122041696E-2</v>
      </c>
      <c r="AS509" s="14">
        <v>2.93176223496475E-2</v>
      </c>
      <c r="AT509" s="14">
        <v>1.9663086453535601E-2</v>
      </c>
      <c r="AU509" s="14">
        <v>3.31041911037743E-2</v>
      </c>
      <c r="AV509" s="14"/>
      <c r="AW509" s="14">
        <v>6.5570057847406896E-2</v>
      </c>
      <c r="AX509" s="14">
        <v>5.8719635802061097E-2</v>
      </c>
      <c r="AY509" s="14">
        <v>2.3962630587141501E-2</v>
      </c>
      <c r="AZ509" s="14">
        <v>3.0132190151111501E-2</v>
      </c>
      <c r="BA509" s="14"/>
      <c r="BB509" s="14">
        <v>4.1969984709318502E-2</v>
      </c>
      <c r="BC509" s="14">
        <v>4.86080474026436E-2</v>
      </c>
      <c r="BD509" s="14">
        <v>0.102673550140863</v>
      </c>
      <c r="BE509" s="14"/>
      <c r="BF509" s="14">
        <v>4.0332698589878001E-2</v>
      </c>
      <c r="BG509" s="14">
        <v>3.7419828741633701E-2</v>
      </c>
      <c r="BH509" s="14">
        <v>5.30763449390068E-2</v>
      </c>
      <c r="BI509" s="14"/>
      <c r="BJ509" s="14">
        <v>3.36944809612078E-2</v>
      </c>
      <c r="BK509" s="14">
        <v>5.9072637609091101E-2</v>
      </c>
      <c r="BL509" s="14">
        <v>3.2791333627443499E-2</v>
      </c>
      <c r="BM509" s="14"/>
      <c r="BN509" s="14">
        <v>4.25003000830909E-2</v>
      </c>
      <c r="BO509" s="14">
        <v>3.5718774676142803E-2</v>
      </c>
      <c r="BP509" s="14">
        <v>1.2042949295547899E-2</v>
      </c>
      <c r="BQ509" s="14">
        <v>5.7058041839623201E-2</v>
      </c>
      <c r="BR509" s="14">
        <v>4.3237109295851603E-2</v>
      </c>
      <c r="BS509" s="14">
        <v>5.3825534903057699E-2</v>
      </c>
      <c r="BT509" s="14">
        <v>2.5321730663987602E-2</v>
      </c>
      <c r="BU509" s="14">
        <v>5.2846105620625201E-2</v>
      </c>
      <c r="BV509" s="14"/>
      <c r="BW509" s="14">
        <v>4.5891041935201E-2</v>
      </c>
      <c r="BX509" s="14">
        <v>4.8678178273174097E-2</v>
      </c>
      <c r="BY509" s="14"/>
      <c r="BZ509" s="14">
        <v>4.5401994070982499E-2</v>
      </c>
      <c r="CA509" s="14">
        <v>4.74691017625496E-2</v>
      </c>
      <c r="CB509" s="14"/>
      <c r="CC509" s="14">
        <v>5.0549277250168799E-2</v>
      </c>
      <c r="CD509" s="14">
        <v>3.95439150602186E-2</v>
      </c>
    </row>
    <row r="510" spans="2:82" x14ac:dyDescent="0.25">
      <c r="B510" t="s">
        <v>103</v>
      </c>
      <c r="C510" s="14">
        <v>3.6255430858222602E-2</v>
      </c>
      <c r="D510" s="14">
        <v>3.3077234690270303E-2</v>
      </c>
      <c r="E510" s="14">
        <v>3.9521955133665701E-2</v>
      </c>
      <c r="F510" s="14"/>
      <c r="G510" s="14">
        <v>2.6521111312755301E-2</v>
      </c>
      <c r="H510" s="14">
        <v>2.6716020913692001E-2</v>
      </c>
      <c r="I510" s="14">
        <v>7.0123282481858201E-2</v>
      </c>
      <c r="J510" s="14"/>
      <c r="K510" s="14">
        <v>1.37915861873679E-2</v>
      </c>
      <c r="L510" s="14">
        <v>4.5908630826116098E-2</v>
      </c>
      <c r="M510" s="14">
        <v>5.3868677652911E-2</v>
      </c>
      <c r="N510" s="14">
        <v>4.9099670421326402E-2</v>
      </c>
      <c r="O510" s="14"/>
      <c r="P510" s="14">
        <v>2.5034481386872701E-2</v>
      </c>
      <c r="Q510" s="14">
        <v>1.94043288324393E-2</v>
      </c>
      <c r="R510" s="14">
        <v>3.99326875706255E-2</v>
      </c>
      <c r="S510" s="14">
        <v>4.8760076606850299E-2</v>
      </c>
      <c r="T510" s="14">
        <v>3.1032515449355199E-2</v>
      </c>
      <c r="U510" s="14"/>
      <c r="V510" s="14">
        <v>3.01474525171977E-2</v>
      </c>
      <c r="W510" s="14">
        <v>3.4862318722656098E-2</v>
      </c>
      <c r="X510" s="14">
        <v>5.9538708107397899E-2</v>
      </c>
      <c r="Y510" s="14"/>
      <c r="Z510" s="14">
        <v>2.3263761968223499E-2</v>
      </c>
      <c r="AA510" s="14">
        <v>4.6709526695818702E-2</v>
      </c>
      <c r="AB510" s="14"/>
      <c r="AC510" s="14">
        <v>8.1350451004865598E-2</v>
      </c>
      <c r="AD510" s="14">
        <v>4.61640601043809E-2</v>
      </c>
      <c r="AE510" s="14">
        <v>2.52414501118912E-2</v>
      </c>
      <c r="AF510" s="14">
        <v>2.6696986349714E-2</v>
      </c>
      <c r="AG510" s="14"/>
      <c r="AH510" s="14">
        <v>8.8048335647693293E-2</v>
      </c>
      <c r="AI510" s="14">
        <v>3.7502124206675098E-2</v>
      </c>
      <c r="AJ510" s="14">
        <v>1.53055901440367E-2</v>
      </c>
      <c r="AK510" s="14">
        <v>3.55793222685752E-2</v>
      </c>
      <c r="AL510" s="14"/>
      <c r="AM510" s="14">
        <v>3.4020542176504999E-2</v>
      </c>
      <c r="AN510" s="14">
        <v>3.5148086370757302E-2</v>
      </c>
      <c r="AO510" s="14">
        <v>2.44807283425355E-2</v>
      </c>
      <c r="AP510" s="14">
        <v>2.8303318570829902E-2</v>
      </c>
      <c r="AQ510" s="14"/>
      <c r="AR510" s="14">
        <v>4.07362238700242E-2</v>
      </c>
      <c r="AS510" s="14">
        <v>2.1355935613083799E-2</v>
      </c>
      <c r="AT510" s="14">
        <v>2.9080640049268101E-2</v>
      </c>
      <c r="AU510" s="14">
        <v>8.1193233252787496E-3</v>
      </c>
      <c r="AV510" s="14"/>
      <c r="AW510" s="14">
        <v>3.4329224067644902E-2</v>
      </c>
      <c r="AX510" s="14">
        <v>4.4915409543841003E-2</v>
      </c>
      <c r="AY510" s="14">
        <v>3.0447383602646001E-2</v>
      </c>
      <c r="AZ510" s="14">
        <v>1.5193525068053101E-2</v>
      </c>
      <c r="BA510" s="14"/>
      <c r="BB510" s="14">
        <v>2.9459379543920701E-2</v>
      </c>
      <c r="BC510" s="14">
        <v>1.8801963699777099E-2</v>
      </c>
      <c r="BD510" s="14">
        <v>1.41878616724987E-2</v>
      </c>
      <c r="BE510" s="14"/>
      <c r="BF510" s="14">
        <v>3.24572353405915E-2</v>
      </c>
      <c r="BG510" s="14">
        <v>4.3478979906265001E-2</v>
      </c>
      <c r="BH510" s="14">
        <v>3.0141217354629501E-2</v>
      </c>
      <c r="BI510" s="14"/>
      <c r="BJ510" s="14">
        <v>3.6494872567964701E-2</v>
      </c>
      <c r="BK510" s="14">
        <v>2.49189089989784E-2</v>
      </c>
      <c r="BL510" s="14">
        <v>1.28647992164737E-2</v>
      </c>
      <c r="BM510" s="14"/>
      <c r="BN510" s="14">
        <v>4.80548532782605E-2</v>
      </c>
      <c r="BO510" s="14">
        <v>3.5585705564926802E-2</v>
      </c>
      <c r="BP510" s="14">
        <v>3.56227614325237E-2</v>
      </c>
      <c r="BQ510" s="14">
        <v>0</v>
      </c>
      <c r="BR510" s="14">
        <v>4.9046480539836901E-2</v>
      </c>
      <c r="BS510" s="14">
        <v>2.20394579679778E-2</v>
      </c>
      <c r="BT510" s="14">
        <v>5.0502026975472097E-2</v>
      </c>
      <c r="BU510" s="14">
        <v>2.5976720892732199E-2</v>
      </c>
      <c r="BV510" s="14"/>
      <c r="BW510" s="14">
        <v>2.0794768049279998E-2</v>
      </c>
      <c r="BX510" s="14">
        <v>6.3859419958886596E-2</v>
      </c>
      <c r="BY510" s="14"/>
      <c r="BZ510" s="14">
        <v>3.6100318872461297E-2</v>
      </c>
      <c r="CA510" s="14">
        <v>1.9356891169103201E-2</v>
      </c>
      <c r="CB510" s="14"/>
      <c r="CC510" s="14">
        <v>2.6574814195912601E-2</v>
      </c>
      <c r="CD510" s="14">
        <v>4.45026497127545E-2</v>
      </c>
    </row>
    <row r="511" spans="2:82" x14ac:dyDescent="0.25">
      <c r="B511" t="s">
        <v>386</v>
      </c>
      <c r="C511" s="14">
        <v>3.0292254020622699E-2</v>
      </c>
      <c r="D511" s="14">
        <v>3.3410479189456603E-2</v>
      </c>
      <c r="E511" s="14">
        <v>2.7192373961830101E-2</v>
      </c>
      <c r="F511" s="14"/>
      <c r="G511" s="14">
        <v>3.89566226663332E-2</v>
      </c>
      <c r="H511" s="14">
        <v>2.8943032160962098E-2</v>
      </c>
      <c r="I511" s="14">
        <v>1.7636989854000799E-2</v>
      </c>
      <c r="J511" s="14"/>
      <c r="K511" s="14">
        <v>3.4986200359188098E-2</v>
      </c>
      <c r="L511" s="14">
        <v>1.34032808488162E-2</v>
      </c>
      <c r="M511" s="14">
        <v>2.1689338517621899E-2</v>
      </c>
      <c r="N511" s="14">
        <v>4.9798006507790503E-2</v>
      </c>
      <c r="O511" s="14"/>
      <c r="P511" s="14">
        <v>4.3147213967908403E-2</v>
      </c>
      <c r="Q511" s="14">
        <v>4.38492047575781E-2</v>
      </c>
      <c r="R511" s="14">
        <v>3.2739400160574701E-2</v>
      </c>
      <c r="S511" s="14">
        <v>1.6741523072119801E-2</v>
      </c>
      <c r="T511" s="14">
        <v>3.13044773653538E-2</v>
      </c>
      <c r="U511" s="14"/>
      <c r="V511" s="14">
        <v>2.7750963498865001E-2</v>
      </c>
      <c r="W511" s="14">
        <v>2.11651012903834E-2</v>
      </c>
      <c r="X511" s="14">
        <v>5.1157353376088899E-2</v>
      </c>
      <c r="Y511" s="14"/>
      <c r="Z511" s="14">
        <v>2.5061059783381901E-2</v>
      </c>
      <c r="AA511" s="14">
        <v>3.4501675178461297E-2</v>
      </c>
      <c r="AB511" s="14"/>
      <c r="AC511" s="14">
        <v>4.0541614784606599E-2</v>
      </c>
      <c r="AD511" s="14">
        <v>3.3706711373601997E-2</v>
      </c>
      <c r="AE511" s="14">
        <v>2.5874349118471598E-2</v>
      </c>
      <c r="AF511" s="14">
        <v>2.92823952871363E-2</v>
      </c>
      <c r="AG511" s="14"/>
      <c r="AH511" s="14">
        <v>2.9483446413932898E-2</v>
      </c>
      <c r="AI511" s="14">
        <v>2.2770264440620001E-2</v>
      </c>
      <c r="AJ511" s="14">
        <v>4.3827911685005903E-2</v>
      </c>
      <c r="AK511" s="14">
        <v>3.5222777889343901E-2</v>
      </c>
      <c r="AL511" s="14"/>
      <c r="AM511" s="14">
        <v>2.1529738956434501E-2</v>
      </c>
      <c r="AN511" s="14">
        <v>2.1326358006182398E-2</v>
      </c>
      <c r="AO511" s="14">
        <v>3.9954511295959297E-2</v>
      </c>
      <c r="AP511" s="14">
        <v>2.4571882686720899E-2</v>
      </c>
      <c r="AQ511" s="14"/>
      <c r="AR511" s="14">
        <v>2.5711761479972801E-2</v>
      </c>
      <c r="AS511" s="14">
        <v>4.0449444923952201E-2</v>
      </c>
      <c r="AT511" s="14">
        <v>3.8894921290845298E-2</v>
      </c>
      <c r="AU511" s="14">
        <v>2.5010827605073799E-2</v>
      </c>
      <c r="AV511" s="14"/>
      <c r="AW511" s="14">
        <v>2.7172199489849301E-2</v>
      </c>
      <c r="AX511" s="14">
        <v>3.7742372847355599E-2</v>
      </c>
      <c r="AY511" s="14">
        <v>2.5690104778409401E-2</v>
      </c>
      <c r="AZ511" s="14">
        <v>1.53548624053479E-2</v>
      </c>
      <c r="BA511" s="14"/>
      <c r="BB511" s="14">
        <v>2.52380537005302E-2</v>
      </c>
      <c r="BC511" s="14">
        <v>2.9182071241844E-2</v>
      </c>
      <c r="BD511" s="14">
        <v>7.31262775121653E-2</v>
      </c>
      <c r="BE511" s="14"/>
      <c r="BF511" s="14">
        <v>2.7988485674345701E-2</v>
      </c>
      <c r="BG511" s="14">
        <v>1.70550163482493E-2</v>
      </c>
      <c r="BH511" s="14">
        <v>4.9501235085203002E-2</v>
      </c>
      <c r="BI511" s="14"/>
      <c r="BJ511" s="14">
        <v>3.05042814907081E-2</v>
      </c>
      <c r="BK511" s="14">
        <v>1.8894837765244799E-2</v>
      </c>
      <c r="BL511" s="14">
        <v>3.2871013723698703E-2</v>
      </c>
      <c r="BM511" s="14"/>
      <c r="BN511" s="14">
        <v>3.2376156247069902E-2</v>
      </c>
      <c r="BO511" s="14">
        <v>3.5569387030312802E-2</v>
      </c>
      <c r="BP511" s="14">
        <v>0</v>
      </c>
      <c r="BQ511" s="14">
        <v>7.7685998510179793E-2</v>
      </c>
      <c r="BR511" s="14">
        <v>2.8350774115944201E-2</v>
      </c>
      <c r="BS511" s="14">
        <v>3.50859701210533E-2</v>
      </c>
      <c r="BT511" s="14">
        <v>2.50816476745588E-2</v>
      </c>
      <c r="BU511" s="14">
        <v>0</v>
      </c>
      <c r="BV511" s="14"/>
      <c r="BW511" s="14">
        <v>2.8654275174087002E-2</v>
      </c>
      <c r="BX511" s="14">
        <v>3.3216756726984001E-2</v>
      </c>
      <c r="BY511" s="14"/>
      <c r="BZ511" s="14">
        <v>3.0358596293128599E-2</v>
      </c>
      <c r="CA511" s="14">
        <v>2.8407451932552501E-2</v>
      </c>
      <c r="CB511" s="14"/>
      <c r="CC511" s="14">
        <v>3.5874948280723601E-2</v>
      </c>
      <c r="CD511" s="14">
        <v>2.3293972059933599E-2</v>
      </c>
    </row>
    <row r="512" spans="2:82" x14ac:dyDescent="0.25">
      <c r="B512" t="s">
        <v>387</v>
      </c>
      <c r="C512" s="14">
        <v>1.8202858066545001E-2</v>
      </c>
      <c r="D512" s="14">
        <v>2.5277074201796999E-2</v>
      </c>
      <c r="E512" s="14">
        <v>1.10897163627815E-2</v>
      </c>
      <c r="F512" s="14"/>
      <c r="G512" s="14">
        <v>2.4449645715414602E-2</v>
      </c>
      <c r="H512" s="14">
        <v>1.4407848068572E-2</v>
      </c>
      <c r="I512" s="14">
        <v>1.40950686812082E-2</v>
      </c>
      <c r="J512" s="14"/>
      <c r="K512" s="14">
        <v>1.8453477054742699E-2</v>
      </c>
      <c r="L512" s="14">
        <v>1.06752336836285E-2</v>
      </c>
      <c r="M512" s="14">
        <v>2.7255242893344099E-2</v>
      </c>
      <c r="N512" s="14">
        <v>1.8993577079515201E-2</v>
      </c>
      <c r="O512" s="14"/>
      <c r="P512" s="14">
        <v>1.89013258090392E-2</v>
      </c>
      <c r="Q512" s="14">
        <v>1.4335075985451799E-2</v>
      </c>
      <c r="R512" s="14">
        <v>1.8038752963621299E-2</v>
      </c>
      <c r="S512" s="14">
        <v>2.1203496270605901E-2</v>
      </c>
      <c r="T512" s="14">
        <v>1.5449610131639599E-2</v>
      </c>
      <c r="U512" s="14"/>
      <c r="V512" s="14">
        <v>1.9601949545465201E-2</v>
      </c>
      <c r="W512" s="14">
        <v>1.41396790295995E-2</v>
      </c>
      <c r="X512" s="14">
        <v>1.86004303672197E-2</v>
      </c>
      <c r="Y512" s="14"/>
      <c r="Z512" s="14">
        <v>1.95667602530449E-2</v>
      </c>
      <c r="AA512" s="14">
        <v>1.7105357484325501E-2</v>
      </c>
      <c r="AB512" s="14"/>
      <c r="AC512" s="14">
        <v>2.0554956136245198E-2</v>
      </c>
      <c r="AD512" s="14">
        <v>2.0484116719395099E-2</v>
      </c>
      <c r="AE512" s="14">
        <v>1.42429485595229E-2</v>
      </c>
      <c r="AF512" s="14">
        <v>1.9430985675192799E-2</v>
      </c>
      <c r="AG512" s="14"/>
      <c r="AH512" s="14">
        <v>1.00202333895676E-2</v>
      </c>
      <c r="AI512" s="14">
        <v>1.4942905593430301E-2</v>
      </c>
      <c r="AJ512" s="14">
        <v>2.1763332756524201E-2</v>
      </c>
      <c r="AK512" s="14">
        <v>2.96010543474713E-2</v>
      </c>
      <c r="AL512" s="14"/>
      <c r="AM512" s="14">
        <v>2.5516526582136601E-2</v>
      </c>
      <c r="AN512" s="14">
        <v>1.40802566743456E-2</v>
      </c>
      <c r="AO512" s="14">
        <v>4.8365308085222903E-3</v>
      </c>
      <c r="AP512" s="14">
        <v>2.2263356806370399E-2</v>
      </c>
      <c r="AQ512" s="14"/>
      <c r="AR512" s="14">
        <v>2.0371754665267999E-2</v>
      </c>
      <c r="AS512" s="14">
        <v>2.14473788598686E-2</v>
      </c>
      <c r="AT512" s="14">
        <v>9.8607140313600392E-3</v>
      </c>
      <c r="AU512" s="14">
        <v>2.4657134330932098E-2</v>
      </c>
      <c r="AV512" s="14"/>
      <c r="AW512" s="14">
        <v>2.3063497316970199E-2</v>
      </c>
      <c r="AX512" s="14">
        <v>2.3521910558913499E-2</v>
      </c>
      <c r="AY512" s="14">
        <v>9.4078399981703704E-3</v>
      </c>
      <c r="AZ512" s="14">
        <v>1.4819005851685999E-2</v>
      </c>
      <c r="BA512" s="14"/>
      <c r="BB512" s="14">
        <v>2.5103948754397001E-2</v>
      </c>
      <c r="BC512" s="14">
        <v>1.97016140999072E-2</v>
      </c>
      <c r="BD512" s="14">
        <v>4.3055036463565302E-2</v>
      </c>
      <c r="BE512" s="14"/>
      <c r="BF512" s="14">
        <v>1.7082824735170501E-2</v>
      </c>
      <c r="BG512" s="14">
        <v>1.33776094798754E-2</v>
      </c>
      <c r="BH512" s="14">
        <v>2.2505481134162699E-2</v>
      </c>
      <c r="BI512" s="14"/>
      <c r="BJ512" s="14">
        <v>1.75378923248623E-2</v>
      </c>
      <c r="BK512" s="14">
        <v>1.56678490098154E-2</v>
      </c>
      <c r="BL512" s="14">
        <v>3.2444056628530199E-2</v>
      </c>
      <c r="BM512" s="14"/>
      <c r="BN512" s="14">
        <v>5.4384276939149004E-3</v>
      </c>
      <c r="BO512" s="14">
        <v>1.44829674041436E-2</v>
      </c>
      <c r="BP512" s="14">
        <v>3.5552998504963601E-2</v>
      </c>
      <c r="BQ512" s="14">
        <v>0</v>
      </c>
      <c r="BR512" s="14">
        <v>4.90085155815181E-2</v>
      </c>
      <c r="BS512" s="14">
        <v>1.5791545647671799E-2</v>
      </c>
      <c r="BT512" s="14">
        <v>1.2903082383719599E-2</v>
      </c>
      <c r="BU512" s="14">
        <v>8.8966384472410204E-3</v>
      </c>
      <c r="BV512" s="14"/>
      <c r="BW512" s="14">
        <v>1.97982812469387E-2</v>
      </c>
      <c r="BX512" s="14">
        <v>1.5354335682559001E-2</v>
      </c>
      <c r="BY512" s="14"/>
      <c r="BZ512" s="14">
        <v>1.8614619414823501E-2</v>
      </c>
      <c r="CA512" s="14">
        <v>1.8837209737455798E-2</v>
      </c>
      <c r="CB512" s="14"/>
      <c r="CC512" s="14">
        <v>2.36133615107312E-2</v>
      </c>
      <c r="CD512" s="14">
        <v>1.2588661808525199E-2</v>
      </c>
    </row>
    <row r="513" spans="2:82" x14ac:dyDescent="0.25">
      <c r="B513" t="s">
        <v>151</v>
      </c>
      <c r="C513" s="14">
        <v>7.3701969041311002E-2</v>
      </c>
      <c r="D513" s="14">
        <v>6.1395740458246098E-2</v>
      </c>
      <c r="E513" s="14">
        <v>8.6243899828258794E-2</v>
      </c>
      <c r="F513" s="14"/>
      <c r="G513" s="14">
        <v>4.2830043022412501E-2</v>
      </c>
      <c r="H513" s="14">
        <v>9.0412006297045003E-2</v>
      </c>
      <c r="I513" s="14">
        <v>9.7637836480051504E-2</v>
      </c>
      <c r="J513" s="14"/>
      <c r="K513" s="14">
        <v>5.797741150045E-2</v>
      </c>
      <c r="L513" s="14">
        <v>7.5781683473255396E-2</v>
      </c>
      <c r="M513" s="14">
        <v>7.5664057342482396E-2</v>
      </c>
      <c r="N513" s="14">
        <v>9.1174111047330197E-2</v>
      </c>
      <c r="O513" s="14"/>
      <c r="P513" s="14">
        <v>6.2826882433175593E-2</v>
      </c>
      <c r="Q513" s="14">
        <v>6.27686587978422E-2</v>
      </c>
      <c r="R513" s="14">
        <v>6.9077104448465598E-2</v>
      </c>
      <c r="S513" s="14">
        <v>8.2050510541721397E-2</v>
      </c>
      <c r="T513" s="14">
        <v>8.2640958638367804E-2</v>
      </c>
      <c r="U513" s="14"/>
      <c r="V513" s="14">
        <v>6.0302961022747799E-2</v>
      </c>
      <c r="W513" s="14">
        <v>8.4942747608904204E-2</v>
      </c>
      <c r="X513" s="14">
        <v>0.106081894848139</v>
      </c>
      <c r="Y513" s="14"/>
      <c r="Z513" s="14">
        <v>5.6812423977845299E-2</v>
      </c>
      <c r="AA513" s="14">
        <v>8.72925957915653E-2</v>
      </c>
      <c r="AB513" s="14"/>
      <c r="AC513" s="14">
        <v>5.9597873482448001E-2</v>
      </c>
      <c r="AD513" s="14">
        <v>9.0134842464146298E-2</v>
      </c>
      <c r="AE513" s="14">
        <v>8.5557562217345395E-2</v>
      </c>
      <c r="AF513" s="14">
        <v>5.3515558009920999E-2</v>
      </c>
      <c r="AG513" s="14"/>
      <c r="AH513" s="14">
        <v>0.10791495011608</v>
      </c>
      <c r="AI513" s="14">
        <v>9.5031118047079394E-2</v>
      </c>
      <c r="AJ513" s="14">
        <v>4.0479005386309601E-2</v>
      </c>
      <c r="AK513" s="14">
        <v>3.5687575580054497E-2</v>
      </c>
      <c r="AL513" s="14"/>
      <c r="AM513" s="14">
        <v>8.1258968726123607E-2</v>
      </c>
      <c r="AN513" s="14">
        <v>6.50766681103018E-2</v>
      </c>
      <c r="AO513" s="14">
        <v>6.9905347733833903E-2</v>
      </c>
      <c r="AP513" s="14">
        <v>6.0401012186780498E-2</v>
      </c>
      <c r="AQ513" s="14"/>
      <c r="AR513" s="14">
        <v>8.2113446821701505E-2</v>
      </c>
      <c r="AS513" s="14">
        <v>4.0174907953475197E-2</v>
      </c>
      <c r="AT513" s="14">
        <v>2.93901069610779E-2</v>
      </c>
      <c r="AU513" s="14">
        <v>9.1159421178640496E-2</v>
      </c>
      <c r="AV513" s="14"/>
      <c r="AW513" s="14">
        <v>6.5063628923038602E-2</v>
      </c>
      <c r="AX513" s="14">
        <v>8.8576171474384999E-2</v>
      </c>
      <c r="AY513" s="14">
        <v>5.6538687107102303E-2</v>
      </c>
      <c r="AZ513" s="14">
        <v>0.10352833694808899</v>
      </c>
      <c r="BA513" s="14"/>
      <c r="BB513" s="14">
        <v>7.9566062353935998E-2</v>
      </c>
      <c r="BC513" s="14">
        <v>7.74705789942053E-2</v>
      </c>
      <c r="BD513" s="14">
        <v>0.159054593262769</v>
      </c>
      <c r="BE513" s="14"/>
      <c r="BF513" s="14">
        <v>6.9838891001824804E-2</v>
      </c>
      <c r="BG513" s="14">
        <v>8.0812189276470103E-2</v>
      </c>
      <c r="BH513" s="14">
        <v>6.4108250343976894E-2</v>
      </c>
      <c r="BI513" s="14"/>
      <c r="BJ513" s="14">
        <v>6.5632079132061094E-2</v>
      </c>
      <c r="BK513" s="14">
        <v>7.4784101605746195E-2</v>
      </c>
      <c r="BL513" s="14">
        <v>6.5374954253971301E-2</v>
      </c>
      <c r="BM513" s="14"/>
      <c r="BN513" s="14">
        <v>8.6484451411076704E-2</v>
      </c>
      <c r="BO513" s="14">
        <v>5.6564173487553202E-2</v>
      </c>
      <c r="BP513" s="14">
        <v>3.5770060576980803E-2</v>
      </c>
      <c r="BQ513" s="14">
        <v>0</v>
      </c>
      <c r="BR513" s="14">
        <v>7.0542902416685094E-2</v>
      </c>
      <c r="BS513" s="14">
        <v>7.8939386495066405E-2</v>
      </c>
      <c r="BT513" s="14">
        <v>7.7407039909184003E-2</v>
      </c>
      <c r="BU513" s="14">
        <v>8.7423398049665493E-2</v>
      </c>
      <c r="BV513" s="14"/>
      <c r="BW513" s="14">
        <v>8.2913013659841897E-2</v>
      </c>
      <c r="BX513" s="14">
        <v>5.7256259151784998E-2</v>
      </c>
      <c r="BY513" s="14"/>
      <c r="BZ513" s="14">
        <v>7.5373474920660002E-2</v>
      </c>
      <c r="CA513" s="14">
        <v>5.7167059726947897E-2</v>
      </c>
      <c r="CB513" s="14"/>
      <c r="CC513" s="14">
        <v>6.3513529487086398E-2</v>
      </c>
      <c r="CD513" s="14">
        <v>8.6333414288591495E-2</v>
      </c>
    </row>
    <row r="514" spans="2:82" x14ac:dyDescent="0.25">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row>
    <row r="515" spans="2:82" x14ac:dyDescent="0.25">
      <c r="B515" s="6" t="s">
        <v>393</v>
      </c>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row>
    <row r="516" spans="2:82" x14ac:dyDescent="0.25">
      <c r="B516" s="24" t="s">
        <v>107</v>
      </c>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row>
    <row r="517" spans="2:82" x14ac:dyDescent="0.25">
      <c r="B517" t="s">
        <v>390</v>
      </c>
      <c r="C517" s="14">
        <v>0.45415953881883903</v>
      </c>
      <c r="D517" s="14">
        <v>0.47175687571088898</v>
      </c>
      <c r="E517" s="14">
        <v>0.43701593297631802</v>
      </c>
      <c r="F517" s="14"/>
      <c r="G517" s="14">
        <v>0.34341262518479598</v>
      </c>
      <c r="H517" s="14">
        <v>0.50659688299865602</v>
      </c>
      <c r="I517" s="14">
        <v>0.57092445165092598</v>
      </c>
      <c r="J517" s="14"/>
      <c r="K517" s="14">
        <v>0.43394612444473601</v>
      </c>
      <c r="L517" s="14">
        <v>0.44028221904832898</v>
      </c>
      <c r="M517" s="14">
        <v>0.46339561145469799</v>
      </c>
      <c r="N517" s="14">
        <v>0.51099529426683998</v>
      </c>
      <c r="O517" s="14"/>
      <c r="P517" s="14">
        <v>0.440017554138392</v>
      </c>
      <c r="Q517" s="14">
        <v>0.40953691940390702</v>
      </c>
      <c r="R517" s="14">
        <v>0.49378006836560301</v>
      </c>
      <c r="S517" s="14">
        <v>0.42990064733696898</v>
      </c>
      <c r="T517" s="14">
        <v>0.49712214558732698</v>
      </c>
      <c r="U517" s="14"/>
      <c r="V517" s="14">
        <v>0.450061501284657</v>
      </c>
      <c r="W517" s="14">
        <v>0.477804262117967</v>
      </c>
      <c r="X517" s="14">
        <v>0.441572676851748</v>
      </c>
      <c r="Y517" s="14"/>
      <c r="Z517" s="14">
        <v>0.40524092152949798</v>
      </c>
      <c r="AA517" s="14">
        <v>0.49660374097136001</v>
      </c>
      <c r="AB517" s="14"/>
      <c r="AC517" s="14">
        <v>0.499623989009432</v>
      </c>
      <c r="AD517" s="14">
        <v>0.43456203694058199</v>
      </c>
      <c r="AE517" s="14">
        <v>0.45098609903564402</v>
      </c>
      <c r="AF517" s="14">
        <v>0.47340968638274999</v>
      </c>
      <c r="AG517" s="14"/>
      <c r="AH517" s="14">
        <v>0.48304011009341402</v>
      </c>
      <c r="AI517" s="14">
        <v>0.43096242996612599</v>
      </c>
      <c r="AJ517" s="14">
        <v>0.44457158647631401</v>
      </c>
      <c r="AK517" s="14">
        <v>0.53802163252153701</v>
      </c>
      <c r="AL517" s="14"/>
      <c r="AM517" s="14">
        <v>0.44199257639161998</v>
      </c>
      <c r="AN517" s="14">
        <v>0.42202748069012402</v>
      </c>
      <c r="AO517" s="14">
        <v>0.42193159097437499</v>
      </c>
      <c r="AP517" s="14">
        <v>0.47469233742809303</v>
      </c>
      <c r="AQ517" s="14"/>
      <c r="AR517" s="14">
        <v>0.47522693754330297</v>
      </c>
      <c r="AS517" s="14">
        <v>0.43440977977178402</v>
      </c>
      <c r="AT517" s="14">
        <v>0.43548921775974497</v>
      </c>
      <c r="AU517" s="14">
        <v>0.398481160771188</v>
      </c>
      <c r="AV517" s="14"/>
      <c r="AW517" s="14">
        <v>0.41541703820349701</v>
      </c>
      <c r="AX517" s="14">
        <v>0.409950856043865</v>
      </c>
      <c r="AY517" s="14">
        <v>0.51179770790605195</v>
      </c>
      <c r="AZ517" s="14">
        <v>0.550981439688498</v>
      </c>
      <c r="BA517" s="14"/>
      <c r="BB517" s="14">
        <v>0.548438920668744</v>
      </c>
      <c r="BC517" s="14">
        <v>0.55277447266826996</v>
      </c>
      <c r="BD517" s="14">
        <v>0.36979011746586599</v>
      </c>
      <c r="BE517" s="14"/>
      <c r="BF517" s="14">
        <v>0.50020410714294194</v>
      </c>
      <c r="BG517" s="14">
        <v>0.42903242349033499</v>
      </c>
      <c r="BH517" s="14">
        <v>0.36881785772522901</v>
      </c>
      <c r="BI517" s="14"/>
      <c r="BJ517" s="14">
        <v>0.46788546009996301</v>
      </c>
      <c r="BK517" s="14">
        <v>0.484073386910993</v>
      </c>
      <c r="BL517" s="14">
        <v>0.334535476719728</v>
      </c>
      <c r="BM517" s="14"/>
      <c r="BN517" s="14">
        <v>0.45481836654577101</v>
      </c>
      <c r="BO517" s="14">
        <v>0.43629801622777997</v>
      </c>
      <c r="BP517" s="14">
        <v>0.44161575169286899</v>
      </c>
      <c r="BQ517" s="14">
        <v>0.37239641414045099</v>
      </c>
      <c r="BR517" s="14">
        <v>0.49850000460015897</v>
      </c>
      <c r="BS517" s="14">
        <v>0.40858220987064497</v>
      </c>
      <c r="BT517" s="14">
        <v>0.54114291961599004</v>
      </c>
      <c r="BU517" s="14">
        <v>0.54015281120307201</v>
      </c>
      <c r="BV517" s="14"/>
      <c r="BW517" s="14">
        <v>0.35115826566272301</v>
      </c>
      <c r="BX517" s="14">
        <v>0.53797461349863496</v>
      </c>
      <c r="BY517" s="14"/>
      <c r="BZ517" s="14">
        <v>0.39068938707268502</v>
      </c>
      <c r="CA517" s="14">
        <v>0.54116502318836401</v>
      </c>
      <c r="CB517" s="14"/>
      <c r="CC517" s="14">
        <v>0.32848225531693498</v>
      </c>
      <c r="CD517" s="14">
        <v>0.579497892865113</v>
      </c>
    </row>
    <row r="518" spans="2:82" x14ac:dyDescent="0.25">
      <c r="B518" t="s">
        <v>391</v>
      </c>
      <c r="C518" s="14">
        <v>0.33545927824814697</v>
      </c>
      <c r="D518" s="14">
        <v>0.32417322666007597</v>
      </c>
      <c r="E518" s="14">
        <v>0.34674344352129099</v>
      </c>
      <c r="F518" s="14"/>
      <c r="G518" s="14">
        <v>0.42096901860340402</v>
      </c>
      <c r="H518" s="14">
        <v>0.31212931115041398</v>
      </c>
      <c r="I518" s="14">
        <v>0.21094428229995199</v>
      </c>
      <c r="J518" s="14"/>
      <c r="K518" s="14">
        <v>0.330978570643361</v>
      </c>
      <c r="L518" s="14">
        <v>0.351023580060141</v>
      </c>
      <c r="M518" s="14">
        <v>0.34636031516593302</v>
      </c>
      <c r="N518" s="14">
        <v>0.30951101255060698</v>
      </c>
      <c r="O518" s="14"/>
      <c r="P518" s="14">
        <v>0.324520917284018</v>
      </c>
      <c r="Q518" s="14">
        <v>0.340924496337489</v>
      </c>
      <c r="R518" s="14">
        <v>0.33034223948895602</v>
      </c>
      <c r="S518" s="14">
        <v>0.34826922758322598</v>
      </c>
      <c r="T518" s="14">
        <v>0.32363536042115498</v>
      </c>
      <c r="U518" s="14"/>
      <c r="V518" s="14">
        <v>0.34887415218103901</v>
      </c>
      <c r="W518" s="14">
        <v>0.30639659336191699</v>
      </c>
      <c r="X518" s="14">
        <v>0.32397322018647401</v>
      </c>
      <c r="Y518" s="14"/>
      <c r="Z518" s="14">
        <v>0.38318209893785299</v>
      </c>
      <c r="AA518" s="14">
        <v>0.29405260813190498</v>
      </c>
      <c r="AB518" s="14"/>
      <c r="AC518" s="14">
        <v>0.32116399036916798</v>
      </c>
      <c r="AD518" s="14">
        <v>0.35944879174751898</v>
      </c>
      <c r="AE518" s="14">
        <v>0.33204680943132597</v>
      </c>
      <c r="AF518" s="14">
        <v>0.32842067952260201</v>
      </c>
      <c r="AG518" s="14"/>
      <c r="AH518" s="14">
        <v>0.32737506172713998</v>
      </c>
      <c r="AI518" s="14">
        <v>0.34993665137062502</v>
      </c>
      <c r="AJ518" s="14">
        <v>0.35903199205466202</v>
      </c>
      <c r="AK518" s="14">
        <v>0.26087381679900601</v>
      </c>
      <c r="AL518" s="14"/>
      <c r="AM518" s="14">
        <v>0.33531004519968599</v>
      </c>
      <c r="AN518" s="14">
        <v>0.35228539527559399</v>
      </c>
      <c r="AO518" s="14">
        <v>0.386615824782714</v>
      </c>
      <c r="AP518" s="14">
        <v>0.31879555393340298</v>
      </c>
      <c r="AQ518" s="14"/>
      <c r="AR518" s="14">
        <v>0.34931498713062997</v>
      </c>
      <c r="AS518" s="14">
        <v>0.363100989302787</v>
      </c>
      <c r="AT518" s="14">
        <v>0.32418075170295302</v>
      </c>
      <c r="AU518" s="14">
        <v>0.33538503870861403</v>
      </c>
      <c r="AV518" s="14"/>
      <c r="AW518" s="14">
        <v>0.38828476121824101</v>
      </c>
      <c r="AX518" s="14">
        <v>0.37779113352967197</v>
      </c>
      <c r="AY518" s="14">
        <v>0.28184362856428002</v>
      </c>
      <c r="AZ518" s="14">
        <v>0.17238357997439799</v>
      </c>
      <c r="BA518" s="14"/>
      <c r="BB518" s="14">
        <v>0.23672405572771599</v>
      </c>
      <c r="BC518" s="14">
        <v>0.263654173852228</v>
      </c>
      <c r="BD518" s="14">
        <v>0.31514691596649802</v>
      </c>
      <c r="BE518" s="14"/>
      <c r="BF518" s="14">
        <v>0.29729431390341199</v>
      </c>
      <c r="BG518" s="14">
        <v>0.36526211157726401</v>
      </c>
      <c r="BH518" s="14">
        <v>0.41921890009944102</v>
      </c>
      <c r="BI518" s="14"/>
      <c r="BJ518" s="14">
        <v>0.357502124103388</v>
      </c>
      <c r="BK518" s="14">
        <v>0.31281975905915799</v>
      </c>
      <c r="BL518" s="14">
        <v>0.36538682737242001</v>
      </c>
      <c r="BM518" s="14"/>
      <c r="BN518" s="14">
        <v>0.35534794490999</v>
      </c>
      <c r="BO518" s="14">
        <v>0.36936736850173901</v>
      </c>
      <c r="BP518" s="14">
        <v>0.359334211465206</v>
      </c>
      <c r="BQ518" s="14">
        <v>0.38141691961820001</v>
      </c>
      <c r="BR518" s="14">
        <v>0.33561122377458402</v>
      </c>
      <c r="BS518" s="14">
        <v>0.32699029729576301</v>
      </c>
      <c r="BT518" s="14">
        <v>0.278291447624541</v>
      </c>
      <c r="BU518" s="14">
        <v>0.30388315813297201</v>
      </c>
      <c r="BV518" s="14"/>
      <c r="BW518" s="14">
        <v>0.36553462179799001</v>
      </c>
      <c r="BX518" s="14">
        <v>0.31098611312687702</v>
      </c>
      <c r="BY518" s="14"/>
      <c r="BZ518" s="14">
        <v>0.33498499981819801</v>
      </c>
      <c r="CA518" s="14">
        <v>0.36560334670733102</v>
      </c>
      <c r="CB518" s="14"/>
      <c r="CC518" s="14">
        <v>0.45891819225914798</v>
      </c>
      <c r="CD518" s="14">
        <v>0.22635559212949899</v>
      </c>
    </row>
    <row r="519" spans="2:82" x14ac:dyDescent="0.25">
      <c r="B519" t="s">
        <v>392</v>
      </c>
      <c r="C519" s="14">
        <v>0.17554970810215301</v>
      </c>
      <c r="D519" s="14">
        <v>0.17031120312457701</v>
      </c>
      <c r="E519" s="14">
        <v>0.18030156975960901</v>
      </c>
      <c r="F519" s="14"/>
      <c r="G519" s="14">
        <v>0.18859526130792501</v>
      </c>
      <c r="H519" s="14">
        <v>0.15587480005823501</v>
      </c>
      <c r="I519" s="14">
        <v>0.18882499116554399</v>
      </c>
      <c r="J519" s="14"/>
      <c r="K519" s="14">
        <v>0.216313567735264</v>
      </c>
      <c r="L519" s="14">
        <v>0.17870894356720499</v>
      </c>
      <c r="M519" s="14">
        <v>0.145090327486603</v>
      </c>
      <c r="N519" s="14">
        <v>0.12046832828071299</v>
      </c>
      <c r="O519" s="14"/>
      <c r="P519" s="14">
        <v>0.195984318522233</v>
      </c>
      <c r="Q519" s="14">
        <v>0.21888690476151501</v>
      </c>
      <c r="R519" s="14">
        <v>0.14551520669708801</v>
      </c>
      <c r="S519" s="14">
        <v>0.18553005088779501</v>
      </c>
      <c r="T519" s="14">
        <v>0.140866343123697</v>
      </c>
      <c r="U519" s="14"/>
      <c r="V519" s="14">
        <v>0.177300512837168</v>
      </c>
      <c r="W519" s="14">
        <v>0.196398769838523</v>
      </c>
      <c r="X519" s="14">
        <v>0.147190470291898</v>
      </c>
      <c r="Y519" s="14"/>
      <c r="Z519" s="14">
        <v>0.177302333019597</v>
      </c>
      <c r="AA519" s="14">
        <v>0.17402904438728301</v>
      </c>
      <c r="AB519" s="14"/>
      <c r="AC519" s="14">
        <v>0.102797061777001</v>
      </c>
      <c r="AD519" s="14">
        <v>0.16338888970814799</v>
      </c>
      <c r="AE519" s="14">
        <v>0.18327641170386999</v>
      </c>
      <c r="AF519" s="14">
        <v>0.181947244021959</v>
      </c>
      <c r="AG519" s="14"/>
      <c r="AH519" s="14">
        <v>0.14086184618233299</v>
      </c>
      <c r="AI519" s="14">
        <v>0.179125361352172</v>
      </c>
      <c r="AJ519" s="14">
        <v>0.17767656698237599</v>
      </c>
      <c r="AK519" s="14">
        <v>0.19072207074078601</v>
      </c>
      <c r="AL519" s="14"/>
      <c r="AM519" s="14">
        <v>0.195994533685036</v>
      </c>
      <c r="AN519" s="14">
        <v>0.17862650425063401</v>
      </c>
      <c r="AO519" s="14">
        <v>0.16598239876561299</v>
      </c>
      <c r="AP519" s="14">
        <v>0.18623211171065601</v>
      </c>
      <c r="AQ519" s="14"/>
      <c r="AR519" s="14">
        <v>0.13230849777178799</v>
      </c>
      <c r="AS519" s="14">
        <v>0.18954751981659301</v>
      </c>
      <c r="AT519" s="14">
        <v>0.22802445533205301</v>
      </c>
      <c r="AU519" s="14">
        <v>0.24315859922928801</v>
      </c>
      <c r="AV519" s="14"/>
      <c r="AW519" s="14">
        <v>0.14855003935206201</v>
      </c>
      <c r="AX519" s="14">
        <v>0.171350914055552</v>
      </c>
      <c r="AY519" s="14">
        <v>0.18348189658491099</v>
      </c>
      <c r="AZ519" s="14">
        <v>0.25861184731444498</v>
      </c>
      <c r="BA519" s="14"/>
      <c r="BB519" s="14">
        <v>0.200468035348634</v>
      </c>
      <c r="BC519" s="14">
        <v>0.16791252994644101</v>
      </c>
      <c r="BD519" s="14">
        <v>0.26889207317361702</v>
      </c>
      <c r="BE519" s="14"/>
      <c r="BF519" s="14">
        <v>0.18052291387657701</v>
      </c>
      <c r="BG519" s="14">
        <v>0.15260355863127001</v>
      </c>
      <c r="BH519" s="14">
        <v>0.192293805417285</v>
      </c>
      <c r="BI519" s="14"/>
      <c r="BJ519" s="14">
        <v>0.14971041957710701</v>
      </c>
      <c r="BK519" s="14">
        <v>0.18609311754444799</v>
      </c>
      <c r="BL519" s="14">
        <v>0.26095056271175798</v>
      </c>
      <c r="BM519" s="14"/>
      <c r="BN519" s="14">
        <v>0.14079538882223999</v>
      </c>
      <c r="BO519" s="14">
        <v>0.155445716833022</v>
      </c>
      <c r="BP519" s="14">
        <v>0.167436051947702</v>
      </c>
      <c r="BQ519" s="14">
        <v>0.22200594261353601</v>
      </c>
      <c r="BR519" s="14">
        <v>0.14488431836158699</v>
      </c>
      <c r="BS519" s="14">
        <v>0.246009601218344</v>
      </c>
      <c r="BT519" s="14">
        <v>0.17147844361559</v>
      </c>
      <c r="BU519" s="14">
        <v>0.120157228099917</v>
      </c>
      <c r="BV519" s="14"/>
      <c r="BW519" s="14">
        <v>0.26000616949286798</v>
      </c>
      <c r="BX519" s="14">
        <v>0.106825075854889</v>
      </c>
      <c r="BY519" s="14"/>
      <c r="BZ519" s="14">
        <v>0.254968475459878</v>
      </c>
      <c r="CA519" s="14">
        <v>7.1017390808625597E-2</v>
      </c>
      <c r="CB519" s="14"/>
      <c r="CC519" s="14">
        <v>0.19183517820976101</v>
      </c>
      <c r="CD519" s="14">
        <v>0.17399096858801599</v>
      </c>
    </row>
    <row r="520" spans="2:82" x14ac:dyDescent="0.25">
      <c r="B520" t="s">
        <v>103</v>
      </c>
      <c r="C520" s="14">
        <v>3.4831474830861103E-2</v>
      </c>
      <c r="D520" s="14">
        <v>3.3758694504459001E-2</v>
      </c>
      <c r="E520" s="14">
        <v>3.59390537427823E-2</v>
      </c>
      <c r="F520" s="14"/>
      <c r="G520" s="14">
        <v>4.7023094903875698E-2</v>
      </c>
      <c r="H520" s="14">
        <v>2.5399005792694999E-2</v>
      </c>
      <c r="I520" s="14">
        <v>2.9306274883577201E-2</v>
      </c>
      <c r="J520" s="14"/>
      <c r="K520" s="14">
        <v>1.8761737176639998E-2</v>
      </c>
      <c r="L520" s="14">
        <v>2.9985257324325099E-2</v>
      </c>
      <c r="M520" s="14">
        <v>4.5153745892765801E-2</v>
      </c>
      <c r="N520" s="14">
        <v>5.9025364901839301E-2</v>
      </c>
      <c r="O520" s="14"/>
      <c r="P520" s="14">
        <v>3.94772100553571E-2</v>
      </c>
      <c r="Q520" s="14">
        <v>3.0651679497088899E-2</v>
      </c>
      <c r="R520" s="14">
        <v>3.03624854483527E-2</v>
      </c>
      <c r="S520" s="14">
        <v>3.6300074192010999E-2</v>
      </c>
      <c r="T520" s="14">
        <v>3.8376150867821597E-2</v>
      </c>
      <c r="U520" s="14"/>
      <c r="V520" s="14">
        <v>2.3763833697135799E-2</v>
      </c>
      <c r="W520" s="14">
        <v>1.9400374681592301E-2</v>
      </c>
      <c r="X520" s="14">
        <v>8.7263632669880506E-2</v>
      </c>
      <c r="Y520" s="14"/>
      <c r="Z520" s="14">
        <v>3.4274646513052003E-2</v>
      </c>
      <c r="AA520" s="14">
        <v>3.5314606509451903E-2</v>
      </c>
      <c r="AB520" s="14"/>
      <c r="AC520" s="14">
        <v>7.6414958844398806E-2</v>
      </c>
      <c r="AD520" s="14">
        <v>4.2600281603750498E-2</v>
      </c>
      <c r="AE520" s="14">
        <v>3.36906798291597E-2</v>
      </c>
      <c r="AF520" s="14">
        <v>1.6222390072689E-2</v>
      </c>
      <c r="AG520" s="14"/>
      <c r="AH520" s="14">
        <v>4.8722981997113703E-2</v>
      </c>
      <c r="AI520" s="14">
        <v>3.9975557311076999E-2</v>
      </c>
      <c r="AJ520" s="14">
        <v>1.8719854486648601E-2</v>
      </c>
      <c r="AK520" s="14">
        <v>1.03824799386712E-2</v>
      </c>
      <c r="AL520" s="14"/>
      <c r="AM520" s="14">
        <v>2.6702844723657901E-2</v>
      </c>
      <c r="AN520" s="14">
        <v>4.7060619783647201E-2</v>
      </c>
      <c r="AO520" s="14">
        <v>2.5470185477297898E-2</v>
      </c>
      <c r="AP520" s="14">
        <v>2.0279996927848199E-2</v>
      </c>
      <c r="AQ520" s="14"/>
      <c r="AR520" s="14">
        <v>4.3149577554279603E-2</v>
      </c>
      <c r="AS520" s="14">
        <v>1.2941711108836899E-2</v>
      </c>
      <c r="AT520" s="14">
        <v>1.23055752052482E-2</v>
      </c>
      <c r="AU520" s="14">
        <v>2.29752012909109E-2</v>
      </c>
      <c r="AV520" s="14"/>
      <c r="AW520" s="14">
        <v>4.7748161226200098E-2</v>
      </c>
      <c r="AX520" s="14">
        <v>4.0907096370910501E-2</v>
      </c>
      <c r="AY520" s="14">
        <v>2.28767669447567E-2</v>
      </c>
      <c r="AZ520" s="14">
        <v>1.8023133022659898E-2</v>
      </c>
      <c r="BA520" s="14"/>
      <c r="BB520" s="14">
        <v>1.43689882549062E-2</v>
      </c>
      <c r="BC520" s="14">
        <v>1.5658823533061202E-2</v>
      </c>
      <c r="BD520" s="14">
        <v>4.6170893394018697E-2</v>
      </c>
      <c r="BE520" s="14"/>
      <c r="BF520" s="14">
        <v>2.1978665077067999E-2</v>
      </c>
      <c r="BG520" s="14">
        <v>5.3101906301131402E-2</v>
      </c>
      <c r="BH520" s="14">
        <v>1.9669436758045201E-2</v>
      </c>
      <c r="BI520" s="14"/>
      <c r="BJ520" s="14">
        <v>2.49019962195429E-2</v>
      </c>
      <c r="BK520" s="14">
        <v>1.70137364854012E-2</v>
      </c>
      <c r="BL520" s="14">
        <v>3.9127133196093802E-2</v>
      </c>
      <c r="BM520" s="14"/>
      <c r="BN520" s="14">
        <v>4.9038299721998302E-2</v>
      </c>
      <c r="BO520" s="14">
        <v>3.8888898437458602E-2</v>
      </c>
      <c r="BP520" s="14">
        <v>3.1613984894222499E-2</v>
      </c>
      <c r="BQ520" s="14">
        <v>2.4180723627812799E-2</v>
      </c>
      <c r="BR520" s="14">
        <v>2.1004453263670099E-2</v>
      </c>
      <c r="BS520" s="14">
        <v>1.8417891615247799E-2</v>
      </c>
      <c r="BT520" s="14">
        <v>9.0871891438785903E-3</v>
      </c>
      <c r="BU520" s="14">
        <v>3.58068025640393E-2</v>
      </c>
      <c r="BV520" s="14"/>
      <c r="BW520" s="14">
        <v>2.33009430464182E-2</v>
      </c>
      <c r="BX520" s="14">
        <v>4.42141975195997E-2</v>
      </c>
      <c r="BY520" s="14"/>
      <c r="BZ520" s="14">
        <v>1.9357137649238701E-2</v>
      </c>
      <c r="CA520" s="14">
        <v>2.2214239295679301E-2</v>
      </c>
      <c r="CB520" s="14"/>
      <c r="CC520" s="14">
        <v>2.0764374214154901E-2</v>
      </c>
      <c r="CD520" s="14">
        <v>2.0155546417371401E-2</v>
      </c>
    </row>
    <row r="521" spans="2:82" x14ac:dyDescent="0.25">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row>
    <row r="522" spans="2:82" x14ac:dyDescent="0.25">
      <c r="B522" s="6" t="s">
        <v>409</v>
      </c>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row>
    <row r="523" spans="2:82" x14ac:dyDescent="0.25">
      <c r="B523" s="24" t="s">
        <v>107</v>
      </c>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row>
    <row r="524" spans="2:82" x14ac:dyDescent="0.25">
      <c r="B524" t="s">
        <v>394</v>
      </c>
      <c r="C524" s="14">
        <v>0.29245824357302702</v>
      </c>
      <c r="D524" s="14">
        <v>0.277507452221328</v>
      </c>
      <c r="E524" s="14">
        <v>0.30736179162413402</v>
      </c>
      <c r="F524" s="14"/>
      <c r="G524" s="14">
        <v>0.22056299404256899</v>
      </c>
      <c r="H524" s="14">
        <v>0.35752953770488999</v>
      </c>
      <c r="I524" s="14">
        <v>0.30612321425871503</v>
      </c>
      <c r="J524" s="14"/>
      <c r="K524" s="14">
        <v>0.28691753817547899</v>
      </c>
      <c r="L524" s="14">
        <v>0.300587141019724</v>
      </c>
      <c r="M524" s="14">
        <v>0.27850027354297202</v>
      </c>
      <c r="N524" s="14">
        <v>0.29889842059668598</v>
      </c>
      <c r="O524" s="14"/>
      <c r="P524" s="14">
        <v>0.26438077084415001</v>
      </c>
      <c r="Q524" s="14">
        <v>0.29418735907006899</v>
      </c>
      <c r="R524" s="14">
        <v>0.268018871461432</v>
      </c>
      <c r="S524" s="14">
        <v>0.30388606010463498</v>
      </c>
      <c r="T524" s="14">
        <v>0.32690073386280399</v>
      </c>
      <c r="U524" s="14"/>
      <c r="V524" s="14">
        <v>0.28084577300483399</v>
      </c>
      <c r="W524" s="14">
        <v>0.30607382238560199</v>
      </c>
      <c r="X524" s="14">
        <v>0.314982273909299</v>
      </c>
      <c r="Y524" s="14"/>
      <c r="Z524" s="14">
        <v>0.298344824546939</v>
      </c>
      <c r="AA524" s="14">
        <v>0.28735075593971798</v>
      </c>
      <c r="AB524" s="14"/>
      <c r="AC524" s="14">
        <v>0.29194788739591099</v>
      </c>
      <c r="AD524" s="14">
        <v>0.32047005087255198</v>
      </c>
      <c r="AE524" s="14">
        <v>0.27552257829160198</v>
      </c>
      <c r="AF524" s="14">
        <v>0.27944196184144698</v>
      </c>
      <c r="AG524" s="14"/>
      <c r="AH524" s="14">
        <v>0.250447926485454</v>
      </c>
      <c r="AI524" s="14">
        <v>0.31765467243276502</v>
      </c>
      <c r="AJ524" s="14">
        <v>0.28753630684206799</v>
      </c>
      <c r="AK524" s="14">
        <v>0.24450526577957599</v>
      </c>
      <c r="AL524" s="14"/>
      <c r="AM524" s="14">
        <v>0.32107034226424802</v>
      </c>
      <c r="AN524" s="14">
        <v>0.30870540394441798</v>
      </c>
      <c r="AO524" s="14">
        <v>0.28594660920992399</v>
      </c>
      <c r="AP524" s="14">
        <v>0.27890054981756301</v>
      </c>
      <c r="AQ524" s="14"/>
      <c r="AR524" s="14">
        <v>0.31855437712659501</v>
      </c>
      <c r="AS524" s="14">
        <v>0.297884477861807</v>
      </c>
      <c r="AT524" s="14">
        <v>0.177567379529254</v>
      </c>
      <c r="AU524" s="14">
        <v>0.27854068499650902</v>
      </c>
      <c r="AV524" s="14"/>
      <c r="AW524" s="14">
        <v>0.33561001153714098</v>
      </c>
      <c r="AX524" s="14">
        <v>0.319337863939892</v>
      </c>
      <c r="AY524" s="14">
        <v>0.254780276504051</v>
      </c>
      <c r="AZ524" s="14">
        <v>0.17512666663155299</v>
      </c>
      <c r="BA524" s="14"/>
      <c r="BB524" s="14">
        <v>0.32658953600309498</v>
      </c>
      <c r="BC524" s="14">
        <v>0.21534606437411499</v>
      </c>
      <c r="BD524" s="14">
        <v>0.416295129922647</v>
      </c>
      <c r="BE524" s="14"/>
      <c r="BF524" s="14">
        <v>0.25733960640083797</v>
      </c>
      <c r="BG524" s="14">
        <v>0.30414545336340498</v>
      </c>
      <c r="BH524" s="14">
        <v>0.36113396829951899</v>
      </c>
      <c r="BI524" s="14"/>
      <c r="BJ524" s="14">
        <v>0.29363836968330298</v>
      </c>
      <c r="BK524" s="14">
        <v>0.29588211796675501</v>
      </c>
      <c r="BL524" s="14">
        <v>0.32581544329873302</v>
      </c>
      <c r="BM524" s="14"/>
      <c r="BN524" s="14">
        <v>0.29960144488999801</v>
      </c>
      <c r="BO524" s="14">
        <v>0.28106376643606601</v>
      </c>
      <c r="BP524" s="14">
        <v>0.248357704661263</v>
      </c>
      <c r="BQ524" s="14">
        <v>0.258339626128752</v>
      </c>
      <c r="BR524" s="14">
        <v>0.30207559679816398</v>
      </c>
      <c r="BS524" s="14">
        <v>0.28861013905890598</v>
      </c>
      <c r="BT524" s="14">
        <v>0.27163245452164902</v>
      </c>
      <c r="BU524" s="14">
        <v>0.33743284729249601</v>
      </c>
      <c r="BV524" s="14"/>
      <c r="BW524" s="14">
        <v>0.32515828152564102</v>
      </c>
      <c r="BX524" s="14">
        <v>0.26584928973149102</v>
      </c>
      <c r="BY524" s="14"/>
      <c r="BZ524" s="14">
        <v>0.30805536400168498</v>
      </c>
      <c r="CA524" s="14">
        <v>0.289102057742395</v>
      </c>
      <c r="CB524" s="14"/>
      <c r="CC524" s="14">
        <v>0.34004898961455599</v>
      </c>
      <c r="CD524" s="14">
        <v>0.25826610600436301</v>
      </c>
    </row>
    <row r="525" spans="2:82" x14ac:dyDescent="0.25">
      <c r="B525" t="s">
        <v>395</v>
      </c>
      <c r="C525" s="14">
        <v>0.24407697792896299</v>
      </c>
      <c r="D525" s="14">
        <v>0.20979778715744399</v>
      </c>
      <c r="E525" s="14">
        <v>0.27826298608877198</v>
      </c>
      <c r="F525" s="14"/>
      <c r="G525" s="14">
        <v>0.28519481382581602</v>
      </c>
      <c r="H525" s="14">
        <v>0.234435512078429</v>
      </c>
      <c r="I525" s="14">
        <v>0.181045546911212</v>
      </c>
      <c r="J525" s="14"/>
      <c r="K525" s="14">
        <v>0.21344857223559899</v>
      </c>
      <c r="L525" s="14">
        <v>0.27623412591843299</v>
      </c>
      <c r="M525" s="14">
        <v>0.230346503434879</v>
      </c>
      <c r="N525" s="14">
        <v>0.26453168392202198</v>
      </c>
      <c r="O525" s="14"/>
      <c r="P525" s="14">
        <v>0.256635620407272</v>
      </c>
      <c r="Q525" s="14">
        <v>0.23258608366491701</v>
      </c>
      <c r="R525" s="14">
        <v>0.234653222679825</v>
      </c>
      <c r="S525" s="14">
        <v>0.25510709803056397</v>
      </c>
      <c r="T525" s="14">
        <v>0.237765015922311</v>
      </c>
      <c r="U525" s="14"/>
      <c r="V525" s="14">
        <v>0.22229983324099301</v>
      </c>
      <c r="W525" s="14">
        <v>0.27181604936614101</v>
      </c>
      <c r="X525" s="14">
        <v>0.28391286697970097</v>
      </c>
      <c r="Y525" s="14"/>
      <c r="Z525" s="14">
        <v>0.280250742582974</v>
      </c>
      <c r="AA525" s="14">
        <v>0.21269083775024</v>
      </c>
      <c r="AB525" s="14"/>
      <c r="AC525" s="14">
        <v>0.33270610627859898</v>
      </c>
      <c r="AD525" s="14">
        <v>0.28375777987850098</v>
      </c>
      <c r="AE525" s="14">
        <v>0.261982174275188</v>
      </c>
      <c r="AF525" s="14">
        <v>0.19444974735007001</v>
      </c>
      <c r="AG525" s="14"/>
      <c r="AH525" s="14">
        <v>0.25853290218924702</v>
      </c>
      <c r="AI525" s="14">
        <v>0.27063057090454801</v>
      </c>
      <c r="AJ525" s="14">
        <v>0.24848727948918001</v>
      </c>
      <c r="AK525" s="14">
        <v>0.14349287007283901</v>
      </c>
      <c r="AL525" s="14"/>
      <c r="AM525" s="14">
        <v>0.23952462124754501</v>
      </c>
      <c r="AN525" s="14">
        <v>0.24783853203140599</v>
      </c>
      <c r="AO525" s="14">
        <v>0.27209516916616</v>
      </c>
      <c r="AP525" s="14">
        <v>0.232705345416263</v>
      </c>
      <c r="AQ525" s="14"/>
      <c r="AR525" s="14">
        <v>0.26971872340193598</v>
      </c>
      <c r="AS525" s="14">
        <v>0.23822240974009701</v>
      </c>
      <c r="AT525" s="14">
        <v>0.17811597002103299</v>
      </c>
      <c r="AU525" s="14">
        <v>0.167107359679387</v>
      </c>
      <c r="AV525" s="14"/>
      <c r="AW525" s="14">
        <v>0.41275964905906598</v>
      </c>
      <c r="AX525" s="14">
        <v>0.275724858651895</v>
      </c>
      <c r="AY525" s="14">
        <v>0.13794513993324001</v>
      </c>
      <c r="AZ525" s="14">
        <v>4.6141347913719301E-2</v>
      </c>
      <c r="BA525" s="14"/>
      <c r="BB525" s="14">
        <v>0.15952192434528001</v>
      </c>
      <c r="BC525" s="14">
        <v>0.144409745272704</v>
      </c>
      <c r="BD525" s="14">
        <v>0.41593765752715101</v>
      </c>
      <c r="BE525" s="14"/>
      <c r="BF525" s="14">
        <v>0.198474556712217</v>
      </c>
      <c r="BG525" s="14">
        <v>0.291048209604506</v>
      </c>
      <c r="BH525" s="14">
        <v>0.30072339525309799</v>
      </c>
      <c r="BI525" s="14"/>
      <c r="BJ525" s="14">
        <v>0.239516310042617</v>
      </c>
      <c r="BK525" s="14">
        <v>0.25117139863200799</v>
      </c>
      <c r="BL525" s="14">
        <v>0.250349574213801</v>
      </c>
      <c r="BM525" s="14"/>
      <c r="BN525" s="14">
        <v>0.23198459996034501</v>
      </c>
      <c r="BO525" s="14">
        <v>0.21011590279664499</v>
      </c>
      <c r="BP525" s="14">
        <v>0.206845557467388</v>
      </c>
      <c r="BQ525" s="14">
        <v>0.29597037357559097</v>
      </c>
      <c r="BR525" s="14">
        <v>0.25465296496821699</v>
      </c>
      <c r="BS525" s="14">
        <v>0.25414775296230402</v>
      </c>
      <c r="BT525" s="14">
        <v>0.22654419439305501</v>
      </c>
      <c r="BU525" s="14">
        <v>0.24164224231072101</v>
      </c>
      <c r="BV525" s="14"/>
      <c r="BW525" s="14">
        <v>0.29669877512655002</v>
      </c>
      <c r="BX525" s="14">
        <v>0.20125712020530301</v>
      </c>
      <c r="BY525" s="14"/>
      <c r="BZ525" s="14">
        <v>0.26374262354911499</v>
      </c>
      <c r="CA525" s="14">
        <v>0.219983234459323</v>
      </c>
      <c r="CB525" s="14"/>
      <c r="CC525" s="14">
        <v>0.32712656584890398</v>
      </c>
      <c r="CD525" s="14">
        <v>0.16007464862871201</v>
      </c>
    </row>
    <row r="526" spans="2:82" x14ac:dyDescent="0.25">
      <c r="B526" t="s">
        <v>396</v>
      </c>
      <c r="C526" s="14">
        <v>0.24296408039558601</v>
      </c>
      <c r="D526" s="14">
        <v>0.22853994147217199</v>
      </c>
      <c r="E526" s="14">
        <v>0.25763095390649299</v>
      </c>
      <c r="F526" s="14"/>
      <c r="G526" s="14">
        <v>0.29219291655673901</v>
      </c>
      <c r="H526" s="14">
        <v>0.229637952357616</v>
      </c>
      <c r="I526" s="14">
        <v>0.17106890737891201</v>
      </c>
      <c r="J526" s="14"/>
      <c r="K526" s="14">
        <v>0.23458741684936499</v>
      </c>
      <c r="L526" s="14">
        <v>0.27501489461555501</v>
      </c>
      <c r="M526" s="14">
        <v>0.24641774225228999</v>
      </c>
      <c r="N526" s="14">
        <v>0.21242410725762501</v>
      </c>
      <c r="O526" s="14"/>
      <c r="P526" s="14">
        <v>0.23208135777425301</v>
      </c>
      <c r="Q526" s="14">
        <v>0.23683612260510001</v>
      </c>
      <c r="R526" s="14">
        <v>0.26127712264969299</v>
      </c>
      <c r="S526" s="14">
        <v>0.23551950565861601</v>
      </c>
      <c r="T526" s="14">
        <v>0.24610873188451399</v>
      </c>
      <c r="U526" s="14"/>
      <c r="V526" s="14">
        <v>0.24673839232932901</v>
      </c>
      <c r="W526" s="14">
        <v>0.24331474072562501</v>
      </c>
      <c r="X526" s="14">
        <v>0.230437344023909</v>
      </c>
      <c r="Y526" s="14"/>
      <c r="Z526" s="14">
        <v>0.27304630401840302</v>
      </c>
      <c r="AA526" s="14">
        <v>0.216863261292459</v>
      </c>
      <c r="AB526" s="14"/>
      <c r="AC526" s="14">
        <v>0.21017297659478601</v>
      </c>
      <c r="AD526" s="14">
        <v>0.247522927380387</v>
      </c>
      <c r="AE526" s="14">
        <v>0.24414032426538301</v>
      </c>
      <c r="AF526" s="14">
        <v>0.24645478965936099</v>
      </c>
      <c r="AG526" s="14"/>
      <c r="AH526" s="14">
        <v>0.214101052473681</v>
      </c>
      <c r="AI526" s="14">
        <v>0.25630384823320101</v>
      </c>
      <c r="AJ526" s="14">
        <v>0.25431785116544697</v>
      </c>
      <c r="AK526" s="14">
        <v>0.20331284358693399</v>
      </c>
      <c r="AL526" s="14"/>
      <c r="AM526" s="14">
        <v>0.237046843702032</v>
      </c>
      <c r="AN526" s="14">
        <v>0.26535055993895201</v>
      </c>
      <c r="AO526" s="14">
        <v>0.21053599528302799</v>
      </c>
      <c r="AP526" s="14">
        <v>0.25792757610681599</v>
      </c>
      <c r="AQ526" s="14"/>
      <c r="AR526" s="14">
        <v>0.23553717432492</v>
      </c>
      <c r="AS526" s="14">
        <v>0.26473151597953798</v>
      </c>
      <c r="AT526" s="14">
        <v>0.17861924908249499</v>
      </c>
      <c r="AU526" s="14">
        <v>0.190794325557573</v>
      </c>
      <c r="AV526" s="14"/>
      <c r="AW526" s="14">
        <v>0.35025470536526498</v>
      </c>
      <c r="AX526" s="14">
        <v>0.24728039582599401</v>
      </c>
      <c r="AY526" s="14">
        <v>0.194276502483236</v>
      </c>
      <c r="AZ526" s="14">
        <v>0.109957474905713</v>
      </c>
      <c r="BA526" s="14"/>
      <c r="BB526" s="14">
        <v>0.18071904329468599</v>
      </c>
      <c r="BC526" s="14">
        <v>0.14016423153223201</v>
      </c>
      <c r="BD526" s="14">
        <v>0.30500751529176001</v>
      </c>
      <c r="BE526" s="14"/>
      <c r="BF526" s="14">
        <v>0.22256230463021001</v>
      </c>
      <c r="BG526" s="14">
        <v>0.25547162063622503</v>
      </c>
      <c r="BH526" s="14">
        <v>0.28822046990514899</v>
      </c>
      <c r="BI526" s="14"/>
      <c r="BJ526" s="14">
        <v>0.24452969135604299</v>
      </c>
      <c r="BK526" s="14">
        <v>0.25225848785232302</v>
      </c>
      <c r="BL526" s="14">
        <v>0.23586850830089401</v>
      </c>
      <c r="BM526" s="14"/>
      <c r="BN526" s="14">
        <v>0.22799603594870699</v>
      </c>
      <c r="BO526" s="14">
        <v>0.20267003750271201</v>
      </c>
      <c r="BP526" s="14">
        <v>0.21552680281104999</v>
      </c>
      <c r="BQ526" s="14">
        <v>0.20888653847761399</v>
      </c>
      <c r="BR526" s="14">
        <v>0.27229210097887802</v>
      </c>
      <c r="BS526" s="14">
        <v>0.255791832285854</v>
      </c>
      <c r="BT526" s="14">
        <v>0.27053906170156</v>
      </c>
      <c r="BU526" s="14">
        <v>0.27064131928516399</v>
      </c>
      <c r="BV526" s="14"/>
      <c r="BW526" s="14">
        <v>0.28450491952256601</v>
      </c>
      <c r="BX526" s="14">
        <v>0.209161114403</v>
      </c>
      <c r="BY526" s="14"/>
      <c r="BZ526" s="14">
        <v>0.25818350741552398</v>
      </c>
      <c r="CA526" s="14">
        <v>0.22853307517850699</v>
      </c>
      <c r="CB526" s="14"/>
      <c r="CC526" s="14">
        <v>0.31682517256948001</v>
      </c>
      <c r="CD526" s="14">
        <v>0.17104478198730699</v>
      </c>
    </row>
    <row r="527" spans="2:82" x14ac:dyDescent="0.25">
      <c r="B527" t="s">
        <v>397</v>
      </c>
      <c r="C527" s="14">
        <v>0.22040394000267399</v>
      </c>
      <c r="D527" s="14">
        <v>0.189481502010202</v>
      </c>
      <c r="E527" s="14">
        <v>0.25120954472742002</v>
      </c>
      <c r="F527" s="14"/>
      <c r="G527" s="14">
        <v>0.29363245945765698</v>
      </c>
      <c r="H527" s="14">
        <v>0.197332317658996</v>
      </c>
      <c r="I527" s="14">
        <v>0.119964753537287</v>
      </c>
      <c r="J527" s="14"/>
      <c r="K527" s="14">
        <v>0.18771201495158599</v>
      </c>
      <c r="L527" s="14">
        <v>0.27754481014828197</v>
      </c>
      <c r="M527" s="14">
        <v>0.20690339474841599</v>
      </c>
      <c r="N527" s="14">
        <v>0.20994329007888901</v>
      </c>
      <c r="O527" s="14"/>
      <c r="P527" s="14">
        <v>0.22526469493092999</v>
      </c>
      <c r="Q527" s="14">
        <v>0.21869097161630899</v>
      </c>
      <c r="R527" s="14">
        <v>0.221330169881648</v>
      </c>
      <c r="S527" s="14">
        <v>0.22502323707546401</v>
      </c>
      <c r="T527" s="14">
        <v>0.20858045297564501</v>
      </c>
      <c r="U527" s="14"/>
      <c r="V527" s="14">
        <v>0.23779760629642299</v>
      </c>
      <c r="W527" s="14">
        <v>0.198949586280074</v>
      </c>
      <c r="X527" s="14">
        <v>0.18782224966521899</v>
      </c>
      <c r="Y527" s="14"/>
      <c r="Z527" s="14">
        <v>0.243957458340546</v>
      </c>
      <c r="AA527" s="14">
        <v>0.19996774721695501</v>
      </c>
      <c r="AB527" s="14"/>
      <c r="AC527" s="14">
        <v>0.24285446115919401</v>
      </c>
      <c r="AD527" s="14">
        <v>0.238055050237517</v>
      </c>
      <c r="AE527" s="14">
        <v>0.20986616951390999</v>
      </c>
      <c r="AF527" s="14">
        <v>0.217894777257163</v>
      </c>
      <c r="AG527" s="14"/>
      <c r="AH527" s="14">
        <v>0.16688584253713201</v>
      </c>
      <c r="AI527" s="14">
        <v>0.23398215615049101</v>
      </c>
      <c r="AJ527" s="14">
        <v>0.23731699602728401</v>
      </c>
      <c r="AK527" s="14">
        <v>0.18531719922692999</v>
      </c>
      <c r="AL527" s="14"/>
      <c r="AM527" s="14">
        <v>0.19540023466050299</v>
      </c>
      <c r="AN527" s="14">
        <v>0.27257053317465302</v>
      </c>
      <c r="AO527" s="14">
        <v>0.181969794116426</v>
      </c>
      <c r="AP527" s="14">
        <v>0.24182726885582401</v>
      </c>
      <c r="AQ527" s="14"/>
      <c r="AR527" s="14">
        <v>0.24800588323706399</v>
      </c>
      <c r="AS527" s="14">
        <v>0.22707754240737399</v>
      </c>
      <c r="AT527" s="14">
        <v>0.15374618857721301</v>
      </c>
      <c r="AU527" s="14">
        <v>0.15019124414667701</v>
      </c>
      <c r="AV527" s="14"/>
      <c r="AW527" s="14">
        <v>0.32416990867026102</v>
      </c>
      <c r="AX527" s="14">
        <v>0.26394284941222701</v>
      </c>
      <c r="AY527" s="14">
        <v>0.13216179910783901</v>
      </c>
      <c r="AZ527" s="14">
        <v>7.3313047694351097E-2</v>
      </c>
      <c r="BA527" s="14"/>
      <c r="BB527" s="14">
        <v>8.6894559461729304E-2</v>
      </c>
      <c r="BC527" s="14">
        <v>8.5719370576184006E-2</v>
      </c>
      <c r="BD527" s="14">
        <v>0.37010052646969499</v>
      </c>
      <c r="BE527" s="14"/>
      <c r="BF527" s="14">
        <v>0.19671569542713299</v>
      </c>
      <c r="BG527" s="14">
        <v>0.22015293264775501</v>
      </c>
      <c r="BH527" s="14">
        <v>0.30284204271283199</v>
      </c>
      <c r="BI527" s="14"/>
      <c r="BJ527" s="14">
        <v>0.21943827795286</v>
      </c>
      <c r="BK527" s="14">
        <v>0.237068198911904</v>
      </c>
      <c r="BL527" s="14">
        <v>0.21609580149528401</v>
      </c>
      <c r="BM527" s="14"/>
      <c r="BN527" s="14">
        <v>0.25293677745763199</v>
      </c>
      <c r="BO527" s="14">
        <v>0.19774548717760199</v>
      </c>
      <c r="BP527" s="14">
        <v>0.15102304729011501</v>
      </c>
      <c r="BQ527" s="14">
        <v>0.18387466941016301</v>
      </c>
      <c r="BR527" s="14">
        <v>0.24651999824590701</v>
      </c>
      <c r="BS527" s="14">
        <v>0.24574609934879499</v>
      </c>
      <c r="BT527" s="14">
        <v>0.21501794128889201</v>
      </c>
      <c r="BU527" s="14">
        <v>0.20042081739761</v>
      </c>
      <c r="BV527" s="14"/>
      <c r="BW527" s="14">
        <v>0.25504899502488099</v>
      </c>
      <c r="BX527" s="14">
        <v>0.19221227027864299</v>
      </c>
      <c r="BY527" s="14"/>
      <c r="BZ527" s="14">
        <v>0.22103785964637701</v>
      </c>
      <c r="CA527" s="14">
        <v>0.22806801451134001</v>
      </c>
      <c r="CB527" s="14"/>
      <c r="CC527" s="14">
        <v>0.28710286681245001</v>
      </c>
      <c r="CD527" s="14">
        <v>0.155607525640404</v>
      </c>
    </row>
    <row r="528" spans="2:82" x14ac:dyDescent="0.25">
      <c r="B528" t="s">
        <v>398</v>
      </c>
      <c r="C528" s="14">
        <v>0.19802075328209601</v>
      </c>
      <c r="D528" s="14">
        <v>0.21963114124753799</v>
      </c>
      <c r="E528" s="14">
        <v>0.17660819939486799</v>
      </c>
      <c r="F528" s="14"/>
      <c r="G528" s="14">
        <v>0.133842475451525</v>
      </c>
      <c r="H528" s="14">
        <v>0.24722444001178001</v>
      </c>
      <c r="I528" s="14">
        <v>0.22800737196162199</v>
      </c>
      <c r="J528" s="14"/>
      <c r="K528" s="14">
        <v>0.220600725588214</v>
      </c>
      <c r="L528" s="14">
        <v>0.17800378200476499</v>
      </c>
      <c r="M528" s="14">
        <v>0.207731047252979</v>
      </c>
      <c r="N528" s="14">
        <v>0.17978319952588201</v>
      </c>
      <c r="O528" s="14"/>
      <c r="P528" s="14">
        <v>0.24366675889436501</v>
      </c>
      <c r="Q528" s="14">
        <v>0.17280766728140201</v>
      </c>
      <c r="R528" s="14">
        <v>0.22391041056066499</v>
      </c>
      <c r="S528" s="14">
        <v>0.18139859598032801</v>
      </c>
      <c r="T528" s="14">
        <v>0.1783805587058</v>
      </c>
      <c r="U528" s="14"/>
      <c r="V528" s="14">
        <v>0.20124340705976701</v>
      </c>
      <c r="W528" s="14">
        <v>0.228408604281818</v>
      </c>
      <c r="X528" s="14">
        <v>0.154528192938303</v>
      </c>
      <c r="Y528" s="14"/>
      <c r="Z528" s="14">
        <v>0.181017558576893</v>
      </c>
      <c r="AA528" s="14">
        <v>0.212773562606973</v>
      </c>
      <c r="AB528" s="14"/>
      <c r="AC528" s="14">
        <v>0.156041511956728</v>
      </c>
      <c r="AD528" s="14">
        <v>0.161470245189237</v>
      </c>
      <c r="AE528" s="14">
        <v>0.194098657503329</v>
      </c>
      <c r="AF528" s="14">
        <v>0.232326533800502</v>
      </c>
      <c r="AG528" s="14"/>
      <c r="AH528" s="14">
        <v>0.184181664246692</v>
      </c>
      <c r="AI528" s="14">
        <v>0.17861956611575</v>
      </c>
      <c r="AJ528" s="14">
        <v>0.219254873494443</v>
      </c>
      <c r="AK528" s="14">
        <v>0.24850944492910501</v>
      </c>
      <c r="AL528" s="14"/>
      <c r="AM528" s="14">
        <v>0.19347365222691501</v>
      </c>
      <c r="AN528" s="14">
        <v>0.191202578371825</v>
      </c>
      <c r="AO528" s="14">
        <v>0.18533407716146499</v>
      </c>
      <c r="AP528" s="14">
        <v>0.216522673753656</v>
      </c>
      <c r="AQ528" s="14"/>
      <c r="AR528" s="14">
        <v>0.18668397469644901</v>
      </c>
      <c r="AS528" s="14">
        <v>0.19227276543604699</v>
      </c>
      <c r="AT528" s="14">
        <v>0.20295975426774401</v>
      </c>
      <c r="AU528" s="14">
        <v>0.24357150924725501</v>
      </c>
      <c r="AV528" s="14"/>
      <c r="AW528" s="14">
        <v>0.119267314851853</v>
      </c>
      <c r="AX528" s="14">
        <v>0.17191492023850199</v>
      </c>
      <c r="AY528" s="14">
        <v>0.25531411725493303</v>
      </c>
      <c r="AZ528" s="14">
        <v>0.321811407316621</v>
      </c>
      <c r="BA528" s="14"/>
      <c r="BB528" s="14">
        <v>0.28379692631866998</v>
      </c>
      <c r="BC528" s="14">
        <v>0.243405585351716</v>
      </c>
      <c r="BD528" s="14">
        <v>0.12965591646237201</v>
      </c>
      <c r="BE528" s="14"/>
      <c r="BF528" s="14">
        <v>0.23694355355527499</v>
      </c>
      <c r="BG528" s="14">
        <v>0.167595372737806</v>
      </c>
      <c r="BH528" s="14">
        <v>0.148352540294274</v>
      </c>
      <c r="BI528" s="14"/>
      <c r="BJ528" s="14">
        <v>0.19062297349859</v>
      </c>
      <c r="BK528" s="14">
        <v>0.228279448864562</v>
      </c>
      <c r="BL528" s="14">
        <v>0.21814293487373401</v>
      </c>
      <c r="BM528" s="14"/>
      <c r="BN528" s="14">
        <v>0.197852105178497</v>
      </c>
      <c r="BO528" s="14">
        <v>0.18312670150327401</v>
      </c>
      <c r="BP528" s="14">
        <v>0.20831385447445699</v>
      </c>
      <c r="BQ528" s="14">
        <v>0.21110033321535501</v>
      </c>
      <c r="BR528" s="14">
        <v>0.175553581274417</v>
      </c>
      <c r="BS528" s="14">
        <v>0.22159630706984201</v>
      </c>
      <c r="BT528" s="14">
        <v>0.26316623148599999</v>
      </c>
      <c r="BU528" s="14">
        <v>0.20480395984139299</v>
      </c>
      <c r="BV528" s="14"/>
      <c r="BW528" s="14">
        <v>0.184363252157901</v>
      </c>
      <c r="BX528" s="14">
        <v>0.20913425160680901</v>
      </c>
      <c r="BY528" s="14"/>
      <c r="BZ528" s="14">
        <v>0.19120817954032701</v>
      </c>
      <c r="CA528" s="14">
        <v>0.21783252879554399</v>
      </c>
      <c r="CB528" s="14"/>
      <c r="CC528" s="14">
        <v>0.121507458558682</v>
      </c>
      <c r="CD528" s="14">
        <v>0.28780238591303098</v>
      </c>
    </row>
    <row r="529" spans="2:82" x14ac:dyDescent="0.25">
      <c r="B529" t="s">
        <v>399</v>
      </c>
      <c r="C529" s="14">
        <v>0.18658144204398699</v>
      </c>
      <c r="D529" s="14">
        <v>0.18839764057488301</v>
      </c>
      <c r="E529" s="14">
        <v>0.18495164886030599</v>
      </c>
      <c r="F529" s="14"/>
      <c r="G529" s="14">
        <v>0.21648031158564299</v>
      </c>
      <c r="H529" s="14">
        <v>0.18996668507711201</v>
      </c>
      <c r="I529" s="14">
        <v>0.119930006612991</v>
      </c>
      <c r="J529" s="14"/>
      <c r="K529" s="14">
        <v>0.16992675572413299</v>
      </c>
      <c r="L529" s="14">
        <v>0.21339405021593999</v>
      </c>
      <c r="M529" s="14">
        <v>0.192185801233382</v>
      </c>
      <c r="N529" s="14">
        <v>0.177245008539925</v>
      </c>
      <c r="O529" s="14"/>
      <c r="P529" s="14">
        <v>0.189383230797319</v>
      </c>
      <c r="Q529" s="14">
        <v>0.221222250030845</v>
      </c>
      <c r="R529" s="14">
        <v>0.17859163614442</v>
      </c>
      <c r="S529" s="14">
        <v>0.17425150180298299</v>
      </c>
      <c r="T529" s="14">
        <v>0.18426745210846601</v>
      </c>
      <c r="U529" s="14"/>
      <c r="V529" s="14">
        <v>0.17740863324801301</v>
      </c>
      <c r="W529" s="14">
        <v>0.20927102061878899</v>
      </c>
      <c r="X529" s="14">
        <v>0.191364668005224</v>
      </c>
      <c r="Y529" s="14"/>
      <c r="Z529" s="14">
        <v>0.18833175763687801</v>
      </c>
      <c r="AA529" s="14">
        <v>0.185062782012859</v>
      </c>
      <c r="AB529" s="14"/>
      <c r="AC529" s="14">
        <v>0.15545024212278399</v>
      </c>
      <c r="AD529" s="14">
        <v>0.19893409387611</v>
      </c>
      <c r="AE529" s="14">
        <v>0.19372627472680501</v>
      </c>
      <c r="AF529" s="14">
        <v>0.178103956136407</v>
      </c>
      <c r="AG529" s="14"/>
      <c r="AH529" s="14">
        <v>0.17747148018176101</v>
      </c>
      <c r="AI529" s="14">
        <v>0.196415589348824</v>
      </c>
      <c r="AJ529" s="14">
        <v>0.18850764364252201</v>
      </c>
      <c r="AK529" s="14">
        <v>0.167919202442326</v>
      </c>
      <c r="AL529" s="14"/>
      <c r="AM529" s="14">
        <v>0.168770837770332</v>
      </c>
      <c r="AN529" s="14">
        <v>0.20028946484001101</v>
      </c>
      <c r="AO529" s="14">
        <v>0.19478460620565</v>
      </c>
      <c r="AP529" s="14">
        <v>0.193052395947448</v>
      </c>
      <c r="AQ529" s="14"/>
      <c r="AR529" s="14">
        <v>0.22492032016924601</v>
      </c>
      <c r="AS529" s="14">
        <v>0.193324228699742</v>
      </c>
      <c r="AT529" s="14">
        <v>8.5593333194994597E-2</v>
      </c>
      <c r="AU529" s="14">
        <v>0.15029915120492501</v>
      </c>
      <c r="AV529" s="14"/>
      <c r="AW529" s="14">
        <v>0.218910866588199</v>
      </c>
      <c r="AX529" s="14">
        <v>0.198800943644315</v>
      </c>
      <c r="AY529" s="14">
        <v>0.16522402719566601</v>
      </c>
      <c r="AZ529" s="14">
        <v>0.11133465594209201</v>
      </c>
      <c r="BA529" s="14"/>
      <c r="BB529" s="14">
        <v>0.14882031547983299</v>
      </c>
      <c r="BC529" s="14">
        <v>7.5902865320000401E-2</v>
      </c>
      <c r="BD529" s="14">
        <v>0.221498073219213</v>
      </c>
      <c r="BE529" s="14"/>
      <c r="BF529" s="14">
        <v>0.165042339855968</v>
      </c>
      <c r="BG529" s="14">
        <v>0.19214047211711399</v>
      </c>
      <c r="BH529" s="14">
        <v>0.244459101972265</v>
      </c>
      <c r="BI529" s="14"/>
      <c r="BJ529" s="14">
        <v>0.20009230816391099</v>
      </c>
      <c r="BK529" s="14">
        <v>0.190395697417407</v>
      </c>
      <c r="BL529" s="14">
        <v>0.15772305295165101</v>
      </c>
      <c r="BM529" s="14"/>
      <c r="BN529" s="14">
        <v>0.18318339362682301</v>
      </c>
      <c r="BO529" s="14">
        <v>0.186664978224755</v>
      </c>
      <c r="BP529" s="14">
        <v>0.15228202025234899</v>
      </c>
      <c r="BQ529" s="14">
        <v>0.20895999445299801</v>
      </c>
      <c r="BR529" s="14">
        <v>0.20409777361957501</v>
      </c>
      <c r="BS529" s="14">
        <v>0.19509775423218301</v>
      </c>
      <c r="BT529" s="14">
        <v>0.20720562895063399</v>
      </c>
      <c r="BU529" s="14">
        <v>0.17994910271429301</v>
      </c>
      <c r="BV529" s="14"/>
      <c r="BW529" s="14">
        <v>0.184000729631347</v>
      </c>
      <c r="BX529" s="14">
        <v>0.188681441364041</v>
      </c>
      <c r="BY529" s="14"/>
      <c r="BZ529" s="14">
        <v>0.16875290243045099</v>
      </c>
      <c r="CA529" s="14">
        <v>0.22414842737316901</v>
      </c>
      <c r="CB529" s="14"/>
      <c r="CC529" s="14">
        <v>0.23838714435639399</v>
      </c>
      <c r="CD529" s="14">
        <v>0.13864120835275201</v>
      </c>
    </row>
    <row r="530" spans="2:82" x14ac:dyDescent="0.25">
      <c r="B530" t="s">
        <v>400</v>
      </c>
      <c r="C530" s="14">
        <v>0.17554900419137501</v>
      </c>
      <c r="D530" s="14">
        <v>0.20483181941669601</v>
      </c>
      <c r="E530" s="14">
        <v>0.14611897064955801</v>
      </c>
      <c r="F530" s="14"/>
      <c r="G530" s="14">
        <v>0.15888514205016399</v>
      </c>
      <c r="H530" s="14">
        <v>0.19158849929629301</v>
      </c>
      <c r="I530" s="14">
        <v>0.17679929918155299</v>
      </c>
      <c r="J530" s="14"/>
      <c r="K530" s="14">
        <v>0.20167386697864101</v>
      </c>
      <c r="L530" s="14">
        <v>0.15287655357367699</v>
      </c>
      <c r="M530" s="14">
        <v>0.17522244267636999</v>
      </c>
      <c r="N530" s="14">
        <v>0.16620551732178401</v>
      </c>
      <c r="O530" s="14"/>
      <c r="P530" s="14">
        <v>0.19327411997036101</v>
      </c>
      <c r="Q530" s="14">
        <v>0.18598295469714701</v>
      </c>
      <c r="R530" s="14">
        <v>0.158812405574038</v>
      </c>
      <c r="S530" s="14">
        <v>0.17101480183801901</v>
      </c>
      <c r="T530" s="14">
        <v>0.18173803143704301</v>
      </c>
      <c r="U530" s="14"/>
      <c r="V530" s="14">
        <v>0.18597419216305699</v>
      </c>
      <c r="W530" s="14">
        <v>0.173382320324796</v>
      </c>
      <c r="X530" s="14">
        <v>0.14436583812592699</v>
      </c>
      <c r="Y530" s="14"/>
      <c r="Z530" s="14">
        <v>0.17078687756480701</v>
      </c>
      <c r="AA530" s="14">
        <v>0.17968085984090101</v>
      </c>
      <c r="AB530" s="14"/>
      <c r="AC530" s="14">
        <v>0.15708530718136701</v>
      </c>
      <c r="AD530" s="14">
        <v>0.15336818970972599</v>
      </c>
      <c r="AE530" s="14">
        <v>0.15321427043342001</v>
      </c>
      <c r="AF530" s="14">
        <v>0.215500249488629</v>
      </c>
      <c r="AG530" s="14"/>
      <c r="AH530" s="14">
        <v>0.12902905942128301</v>
      </c>
      <c r="AI530" s="14">
        <v>0.15857908680973201</v>
      </c>
      <c r="AJ530" s="14">
        <v>0.20476420145291899</v>
      </c>
      <c r="AK530" s="14">
        <v>0.216387492691131</v>
      </c>
      <c r="AL530" s="14"/>
      <c r="AM530" s="14">
        <v>0.17880682997378</v>
      </c>
      <c r="AN530" s="14">
        <v>0.14062245353285399</v>
      </c>
      <c r="AO530" s="14">
        <v>0.15358017721964501</v>
      </c>
      <c r="AP530" s="14">
        <v>0.20857572091339799</v>
      </c>
      <c r="AQ530" s="14"/>
      <c r="AR530" s="14">
        <v>0.14659657117640201</v>
      </c>
      <c r="AS530" s="14">
        <v>0.21648872722774801</v>
      </c>
      <c r="AT530" s="14">
        <v>0.18572574112072099</v>
      </c>
      <c r="AU530" s="14">
        <v>0.15571867402154899</v>
      </c>
      <c r="AV530" s="14"/>
      <c r="AW530" s="14">
        <v>0.12917300126693301</v>
      </c>
      <c r="AX530" s="14">
        <v>0.169448547831758</v>
      </c>
      <c r="AY530" s="14">
        <v>0.211620715411698</v>
      </c>
      <c r="AZ530" s="14">
        <v>0.16766909286367401</v>
      </c>
      <c r="BA530" s="14"/>
      <c r="BB530" s="14">
        <v>0.19890928934074401</v>
      </c>
      <c r="BC530" s="14">
        <v>0.26040370976392802</v>
      </c>
      <c r="BD530" s="14">
        <v>0.10105497835302001</v>
      </c>
      <c r="BE530" s="14"/>
      <c r="BF530" s="14">
        <v>0.18852529528257</v>
      </c>
      <c r="BG530" s="14">
        <v>0.172119905481912</v>
      </c>
      <c r="BH530" s="14">
        <v>0.15607441769234601</v>
      </c>
      <c r="BI530" s="14"/>
      <c r="BJ530" s="14">
        <v>0.189476864181222</v>
      </c>
      <c r="BK530" s="14">
        <v>0.18156427376909101</v>
      </c>
      <c r="BL530" s="14">
        <v>0.14818191068612499</v>
      </c>
      <c r="BM530" s="14"/>
      <c r="BN530" s="14">
        <v>0.186771646611046</v>
      </c>
      <c r="BO530" s="14">
        <v>0.17423638921287599</v>
      </c>
      <c r="BP530" s="14">
        <v>0.183505134985638</v>
      </c>
      <c r="BQ530" s="14">
        <v>0.18612752850035999</v>
      </c>
      <c r="BR530" s="14">
        <v>0.223506890306678</v>
      </c>
      <c r="BS530" s="14">
        <v>0.16059950463452599</v>
      </c>
      <c r="BT530" s="14">
        <v>0.191145617194343</v>
      </c>
      <c r="BU530" s="14">
        <v>0.16876042408683101</v>
      </c>
      <c r="BV530" s="14"/>
      <c r="BW530" s="14">
        <v>0.18228526252415</v>
      </c>
      <c r="BX530" s="14">
        <v>0.17006751859489899</v>
      </c>
      <c r="BY530" s="14"/>
      <c r="BZ530" s="14">
        <v>0.17534621014277699</v>
      </c>
      <c r="CA530" s="14">
        <v>0.18430803974128099</v>
      </c>
      <c r="CB530" s="14"/>
      <c r="CC530" s="14">
        <v>0.13970554021856099</v>
      </c>
      <c r="CD530" s="14">
        <v>0.22097167948319801</v>
      </c>
    </row>
    <row r="531" spans="2:82" x14ac:dyDescent="0.25">
      <c r="B531" t="s">
        <v>401</v>
      </c>
      <c r="C531" s="14">
        <v>0.17119829632787301</v>
      </c>
      <c r="D531" s="14">
        <v>0.17965018096053201</v>
      </c>
      <c r="E531" s="14">
        <v>0.16291744848977699</v>
      </c>
      <c r="F531" s="14"/>
      <c r="G531" s="14">
        <v>0.18072401825775</v>
      </c>
      <c r="H531" s="14">
        <v>0.183499147258087</v>
      </c>
      <c r="I531" s="14">
        <v>0.12749058417554099</v>
      </c>
      <c r="J531" s="14"/>
      <c r="K531" s="14">
        <v>0.180175409437386</v>
      </c>
      <c r="L531" s="14">
        <v>0.19056501703649301</v>
      </c>
      <c r="M531" s="14">
        <v>0.13294148319705801</v>
      </c>
      <c r="N531" s="14">
        <v>0.16133127003934999</v>
      </c>
      <c r="O531" s="14"/>
      <c r="P531" s="14">
        <v>0.22147979345803501</v>
      </c>
      <c r="Q531" s="14">
        <v>0.16336266810382999</v>
      </c>
      <c r="R531" s="14">
        <v>0.16505169247407001</v>
      </c>
      <c r="S531" s="14">
        <v>0.15750548086322699</v>
      </c>
      <c r="T531" s="14">
        <v>0.16953688471544601</v>
      </c>
      <c r="U531" s="14"/>
      <c r="V531" s="14">
        <v>0.171895241529991</v>
      </c>
      <c r="W531" s="14">
        <v>0.167665212871073</v>
      </c>
      <c r="X531" s="14">
        <v>0.17280685388567901</v>
      </c>
      <c r="Y531" s="14"/>
      <c r="Z531" s="14">
        <v>0.15846865993560499</v>
      </c>
      <c r="AA531" s="14">
        <v>0.18224315593961901</v>
      </c>
      <c r="AB531" s="14"/>
      <c r="AC531" s="14">
        <v>0.16667844765581799</v>
      </c>
      <c r="AD531" s="14">
        <v>0.18544658604014799</v>
      </c>
      <c r="AE531" s="14">
        <v>0.15800230637117799</v>
      </c>
      <c r="AF531" s="14">
        <v>0.164832133522233</v>
      </c>
      <c r="AG531" s="14"/>
      <c r="AH531" s="14">
        <v>0.110227945015395</v>
      </c>
      <c r="AI531" s="14">
        <v>0.19281354098037201</v>
      </c>
      <c r="AJ531" s="14">
        <v>0.173304402034479</v>
      </c>
      <c r="AK531" s="14">
        <v>0.13971935561151499</v>
      </c>
      <c r="AL531" s="14"/>
      <c r="AM531" s="14">
        <v>0.17251153052625101</v>
      </c>
      <c r="AN531" s="14">
        <v>0.173636337813494</v>
      </c>
      <c r="AO531" s="14">
        <v>0.15661606207479001</v>
      </c>
      <c r="AP531" s="14">
        <v>0.181833911967096</v>
      </c>
      <c r="AQ531" s="14"/>
      <c r="AR531" s="14">
        <v>0.195242735803866</v>
      </c>
      <c r="AS531" s="14">
        <v>0.18077048783385599</v>
      </c>
      <c r="AT531" s="14">
        <v>0.122393509009142</v>
      </c>
      <c r="AU531" s="14">
        <v>0.16704722005629299</v>
      </c>
      <c r="AV531" s="14"/>
      <c r="AW531" s="14">
        <v>0.18625258922492699</v>
      </c>
      <c r="AX531" s="14">
        <v>0.19862543040650901</v>
      </c>
      <c r="AY531" s="14">
        <v>0.141206793237275</v>
      </c>
      <c r="AZ531" s="14">
        <v>0.108945006874201</v>
      </c>
      <c r="BA531" s="14"/>
      <c r="BB531" s="14">
        <v>0.15820879924460099</v>
      </c>
      <c r="BC531" s="14">
        <v>0.11233262901918201</v>
      </c>
      <c r="BD531" s="14">
        <v>0.25982394785503299</v>
      </c>
      <c r="BE531" s="14"/>
      <c r="BF531" s="14">
        <v>0.144375651381279</v>
      </c>
      <c r="BG531" s="14">
        <v>0.17561646165531999</v>
      </c>
      <c r="BH531" s="14">
        <v>0.23451179834340599</v>
      </c>
      <c r="BI531" s="14"/>
      <c r="BJ531" s="14">
        <v>0.19022209875232801</v>
      </c>
      <c r="BK531" s="14">
        <v>0.152658231675876</v>
      </c>
      <c r="BL531" s="14">
        <v>0.18241194150791401</v>
      </c>
      <c r="BM531" s="14"/>
      <c r="BN531" s="14">
        <v>0.16203399367820001</v>
      </c>
      <c r="BO531" s="14">
        <v>0.210609362670242</v>
      </c>
      <c r="BP531" s="14">
        <v>0.14415538598206301</v>
      </c>
      <c r="BQ531" s="14">
        <v>0.27230560360417599</v>
      </c>
      <c r="BR531" s="14">
        <v>0.199608982381521</v>
      </c>
      <c r="BS531" s="14">
        <v>0.160022483438963</v>
      </c>
      <c r="BT531" s="14">
        <v>0.10724133623168999</v>
      </c>
      <c r="BU531" s="14">
        <v>0.16869256111346001</v>
      </c>
      <c r="BV531" s="14"/>
      <c r="BW531" s="14">
        <v>0.196290727843558</v>
      </c>
      <c r="BX531" s="14">
        <v>0.150779868895455</v>
      </c>
      <c r="BY531" s="14"/>
      <c r="BZ531" s="14">
        <v>0.173416145168476</v>
      </c>
      <c r="CA531" s="14">
        <v>0.18245966025048099</v>
      </c>
      <c r="CB531" s="14"/>
      <c r="CC531" s="14">
        <v>0.23033499819856701</v>
      </c>
      <c r="CD531" s="14">
        <v>0.11946235200294</v>
      </c>
    </row>
    <row r="532" spans="2:82" x14ac:dyDescent="0.25">
      <c r="B532" t="s">
        <v>402</v>
      </c>
      <c r="C532" s="14">
        <v>0.14685187872628899</v>
      </c>
      <c r="D532" s="14">
        <v>0.15969855358305901</v>
      </c>
      <c r="E532" s="14">
        <v>0.133829315334374</v>
      </c>
      <c r="F532" s="14"/>
      <c r="G532" s="14">
        <v>0.175391503415568</v>
      </c>
      <c r="H532" s="14">
        <v>0.14274012356259699</v>
      </c>
      <c r="I532" s="14">
        <v>9.7935070001299099E-2</v>
      </c>
      <c r="J532" s="14"/>
      <c r="K532" s="14">
        <v>0.154401012449289</v>
      </c>
      <c r="L532" s="14">
        <v>0.15286632958919599</v>
      </c>
      <c r="M532" s="14">
        <v>0.17221959818708199</v>
      </c>
      <c r="N532" s="14">
        <v>0.10969423641267401</v>
      </c>
      <c r="O532" s="14"/>
      <c r="P532" s="14">
        <v>0.15333501851529099</v>
      </c>
      <c r="Q532" s="14">
        <v>0.15774366598529599</v>
      </c>
      <c r="R532" s="14">
        <v>0.13496970670066499</v>
      </c>
      <c r="S532" s="14">
        <v>0.152481260571462</v>
      </c>
      <c r="T532" s="14">
        <v>0.13736777988125901</v>
      </c>
      <c r="U532" s="14"/>
      <c r="V532" s="14">
        <v>0.17858748200990099</v>
      </c>
      <c r="W532" s="14">
        <v>0.13576485252184201</v>
      </c>
      <c r="X532" s="14">
        <v>5.6821977678908203E-2</v>
      </c>
      <c r="Y532" s="14"/>
      <c r="Z532" s="14">
        <v>0.17041531012033201</v>
      </c>
      <c r="AA532" s="14">
        <v>0.12640708488470601</v>
      </c>
      <c r="AB532" s="14"/>
      <c r="AC532" s="14">
        <v>8.9082685170788101E-2</v>
      </c>
      <c r="AD532" s="14">
        <v>0.112236169621262</v>
      </c>
      <c r="AE532" s="14">
        <v>0.15882814334072501</v>
      </c>
      <c r="AF532" s="14">
        <v>0.17511626092187199</v>
      </c>
      <c r="AG532" s="14"/>
      <c r="AH532" s="14">
        <v>7.9027876016256299E-2</v>
      </c>
      <c r="AI532" s="14">
        <v>0.13943591110214501</v>
      </c>
      <c r="AJ532" s="14">
        <v>0.163016196718341</v>
      </c>
      <c r="AK532" s="14">
        <v>0.19206702728893199</v>
      </c>
      <c r="AL532" s="14"/>
      <c r="AM532" s="14">
        <v>0.15138900996062399</v>
      </c>
      <c r="AN532" s="14">
        <v>0.15268645047059701</v>
      </c>
      <c r="AO532" s="14">
        <v>0.15421482706117701</v>
      </c>
      <c r="AP532" s="14">
        <v>0.176773710088245</v>
      </c>
      <c r="AQ532" s="14"/>
      <c r="AR532" s="14">
        <v>0.13429665974475299</v>
      </c>
      <c r="AS532" s="14">
        <v>0.165891677024464</v>
      </c>
      <c r="AT532" s="14">
        <v>0.22873309288714599</v>
      </c>
      <c r="AU532" s="14">
        <v>0.115290811169172</v>
      </c>
      <c r="AV532" s="14"/>
      <c r="AW532" s="14">
        <v>0.12888118344510299</v>
      </c>
      <c r="AX532" s="14">
        <v>0.164920758042223</v>
      </c>
      <c r="AY532" s="14">
        <v>0.142815809762917</v>
      </c>
      <c r="AZ532" s="14">
        <v>0.112944565811663</v>
      </c>
      <c r="BA532" s="14"/>
      <c r="BB532" s="14">
        <v>9.6209301481587906E-2</v>
      </c>
      <c r="BC532" s="14">
        <v>9.8305255981625497E-2</v>
      </c>
      <c r="BD532" s="14">
        <v>0.14728188304821199</v>
      </c>
      <c r="BE532" s="14"/>
      <c r="BF532" s="14">
        <v>0.16247949350731</v>
      </c>
      <c r="BG532" s="14">
        <v>0.122350747726161</v>
      </c>
      <c r="BH532" s="14">
        <v>0.16562335080087601</v>
      </c>
      <c r="BI532" s="14"/>
      <c r="BJ532" s="14">
        <v>0.168507610050322</v>
      </c>
      <c r="BK532" s="14">
        <v>0.14059246514569701</v>
      </c>
      <c r="BL532" s="14">
        <v>0.147575119393591</v>
      </c>
      <c r="BM532" s="14"/>
      <c r="BN532" s="14">
        <v>0.12686888464490501</v>
      </c>
      <c r="BO532" s="14">
        <v>0.15992409935461199</v>
      </c>
      <c r="BP532" s="14">
        <v>0.16700559295270301</v>
      </c>
      <c r="BQ532" s="14">
        <v>0.13510666918726</v>
      </c>
      <c r="BR532" s="14">
        <v>0.16768704133947801</v>
      </c>
      <c r="BS532" s="14">
        <v>0.13315582762470601</v>
      </c>
      <c r="BT532" s="14">
        <v>0.15467973978219501</v>
      </c>
      <c r="BU532" s="14">
        <v>0.16264884258351001</v>
      </c>
      <c r="BV532" s="14"/>
      <c r="BW532" s="14">
        <v>0.15100445662509199</v>
      </c>
      <c r="BX532" s="14">
        <v>0.14347280761350401</v>
      </c>
      <c r="BY532" s="14"/>
      <c r="BZ532" s="14">
        <v>0.147757329468853</v>
      </c>
      <c r="CA532" s="14">
        <v>0.167383519660639</v>
      </c>
      <c r="CB532" s="14"/>
      <c r="CC532" s="14">
        <v>0.17091187883952599</v>
      </c>
      <c r="CD532" s="14">
        <v>0.13872138223156499</v>
      </c>
    </row>
    <row r="533" spans="2:82" x14ac:dyDescent="0.25">
      <c r="B533" t="s">
        <v>403</v>
      </c>
      <c r="C533" s="14">
        <v>0.13271545701464699</v>
      </c>
      <c r="D533" s="14">
        <v>0.14096116731500499</v>
      </c>
      <c r="E533" s="14">
        <v>0.124602336991339</v>
      </c>
      <c r="F533" s="14"/>
      <c r="G533" s="14">
        <v>1.1174141558862699E-2</v>
      </c>
      <c r="H533" s="14">
        <v>0.143050943871288</v>
      </c>
      <c r="I533" s="14">
        <v>0.35540512878443198</v>
      </c>
      <c r="J533" s="14"/>
      <c r="K533" s="14">
        <v>0.153685256723989</v>
      </c>
      <c r="L533" s="14">
        <v>0.13176613415611699</v>
      </c>
      <c r="M533" s="14">
        <v>0.112320704961533</v>
      </c>
      <c r="N533" s="14">
        <v>0.10849248986375901</v>
      </c>
      <c r="O533" s="14"/>
      <c r="P533" s="14">
        <v>0.14267108011455101</v>
      </c>
      <c r="Q533" s="14">
        <v>0.121359216478708</v>
      </c>
      <c r="R533" s="14">
        <v>0.101516267613927</v>
      </c>
      <c r="S533" s="14">
        <v>0.150779686326701</v>
      </c>
      <c r="T533" s="14">
        <v>0.145455140709114</v>
      </c>
      <c r="U533" s="14"/>
      <c r="V533" s="14">
        <v>0.11630713957679201</v>
      </c>
      <c r="W533" s="14">
        <v>0.18658071112562899</v>
      </c>
      <c r="X533" s="14">
        <v>0.12679836221348301</v>
      </c>
      <c r="Y533" s="14"/>
      <c r="Z533" s="14">
        <v>8.9234781742218994E-2</v>
      </c>
      <c r="AA533" s="14">
        <v>0.17044143279346699</v>
      </c>
      <c r="AB533" s="14"/>
      <c r="AC533" s="14">
        <v>0.110081357956795</v>
      </c>
      <c r="AD533" s="14">
        <v>0.137358073200403</v>
      </c>
      <c r="AE533" s="14">
        <v>0.133601791726112</v>
      </c>
      <c r="AF533" s="14">
        <v>0.12500465427606799</v>
      </c>
      <c r="AG533" s="14"/>
      <c r="AH533" s="14">
        <v>0.121974853950678</v>
      </c>
      <c r="AI533" s="14">
        <v>0.124933709447778</v>
      </c>
      <c r="AJ533" s="14">
        <v>0.14063586145048901</v>
      </c>
      <c r="AK533" s="14">
        <v>0.16094809540376301</v>
      </c>
      <c r="AL533" s="14"/>
      <c r="AM533" s="14">
        <v>0.14788228542624601</v>
      </c>
      <c r="AN533" s="14">
        <v>0.117553086453204</v>
      </c>
      <c r="AO533" s="14">
        <v>0.117416531099509</v>
      </c>
      <c r="AP533" s="14">
        <v>0.13723851597515299</v>
      </c>
      <c r="AQ533" s="14"/>
      <c r="AR533" s="14">
        <v>0.106403538598607</v>
      </c>
      <c r="AS533" s="14">
        <v>0.14453159774850299</v>
      </c>
      <c r="AT533" s="14">
        <v>0.153834333569033</v>
      </c>
      <c r="AU533" s="14">
        <v>0.15004232890778199</v>
      </c>
      <c r="AV533" s="14"/>
      <c r="AW533" s="14">
        <v>9.7353719214107098E-2</v>
      </c>
      <c r="AX533" s="14">
        <v>0.10802618252094801</v>
      </c>
      <c r="AY533" s="14">
        <v>0.154977958104386</v>
      </c>
      <c r="AZ533" s="14">
        <v>0.302537392531671</v>
      </c>
      <c r="BA533" s="14"/>
      <c r="BB533" s="14">
        <v>0.48958419965064498</v>
      </c>
      <c r="BC533" s="14">
        <v>0.20246105757101901</v>
      </c>
      <c r="BD533" s="14">
        <v>9.3411464920981693E-3</v>
      </c>
      <c r="BE533" s="14"/>
      <c r="BF533" s="14">
        <v>0.16218883618812699</v>
      </c>
      <c r="BG533" s="14">
        <v>0.10032103431262999</v>
      </c>
      <c r="BH533" s="14">
        <v>0.105799330758681</v>
      </c>
      <c r="BI533" s="14"/>
      <c r="BJ533" s="14">
        <v>0.12572535443951</v>
      </c>
      <c r="BK533" s="14">
        <v>0.152021885594852</v>
      </c>
      <c r="BL533" s="14">
        <v>0.14718670574542</v>
      </c>
      <c r="BM533" s="14"/>
      <c r="BN533" s="14">
        <v>0.122742112651662</v>
      </c>
      <c r="BO533" s="14">
        <v>0.101297824085666</v>
      </c>
      <c r="BP533" s="14">
        <v>0.136381547358156</v>
      </c>
      <c r="BQ533" s="14">
        <v>9.9022844262446397E-2</v>
      </c>
      <c r="BR533" s="14">
        <v>0.157482277655321</v>
      </c>
      <c r="BS533" s="14">
        <v>0.15506680662904601</v>
      </c>
      <c r="BT533" s="14">
        <v>8.9435435061474E-2</v>
      </c>
      <c r="BU533" s="14">
        <v>0.16878876401630399</v>
      </c>
      <c r="BV533" s="14"/>
      <c r="BW533" s="14">
        <v>0.14416607771805801</v>
      </c>
      <c r="BX533" s="14">
        <v>0.123397760252474</v>
      </c>
      <c r="BY533" s="14"/>
      <c r="BZ533" s="14">
        <v>0.15118520665735499</v>
      </c>
      <c r="CA533" s="14">
        <v>0.118581657775714</v>
      </c>
      <c r="CB533" s="14"/>
      <c r="CC533" s="14">
        <v>8.4701203724591195E-2</v>
      </c>
      <c r="CD533" s="14">
        <v>0.19636000637353199</v>
      </c>
    </row>
    <row r="534" spans="2:82" x14ac:dyDescent="0.25">
      <c r="B534" t="s">
        <v>404</v>
      </c>
      <c r="C534" s="14">
        <v>0.12506166748332501</v>
      </c>
      <c r="D534" s="14">
        <v>0.122421596477784</v>
      </c>
      <c r="E534" s="14">
        <v>0.12748965325304101</v>
      </c>
      <c r="F534" s="14"/>
      <c r="G534" s="14">
        <v>0.168510927985801</v>
      </c>
      <c r="H534" s="14">
        <v>0.11476736309482299</v>
      </c>
      <c r="I534" s="14">
        <v>5.8668867865091803E-2</v>
      </c>
      <c r="J534" s="14"/>
      <c r="K534" s="14">
        <v>0.15224271331962799</v>
      </c>
      <c r="L534" s="14">
        <v>0.12143666590475</v>
      </c>
      <c r="M534" s="14">
        <v>0.11035499416884099</v>
      </c>
      <c r="N534" s="14">
        <v>9.9390318174410297E-2</v>
      </c>
      <c r="O534" s="14"/>
      <c r="P534" s="14">
        <v>0.142709965215947</v>
      </c>
      <c r="Q534" s="14">
        <v>0.109141615383368</v>
      </c>
      <c r="R534" s="14">
        <v>0.13475205100683199</v>
      </c>
      <c r="S534" s="14">
        <v>0.11758597141368</v>
      </c>
      <c r="T534" s="14">
        <v>0.12556332006611101</v>
      </c>
      <c r="U534" s="14"/>
      <c r="V534" s="14">
        <v>0.1462365307189</v>
      </c>
      <c r="W534" s="14">
        <v>0.11884437763247099</v>
      </c>
      <c r="X534" s="14">
        <v>6.3704737047829904E-2</v>
      </c>
      <c r="Y534" s="14"/>
      <c r="Z534" s="14">
        <v>0.208698964010157</v>
      </c>
      <c r="AA534" s="14">
        <v>5.24938289387816E-2</v>
      </c>
      <c r="AB534" s="14"/>
      <c r="AC534" s="14">
        <v>5.5439518954365601E-2</v>
      </c>
      <c r="AD534" s="14">
        <v>0.102244017222813</v>
      </c>
      <c r="AE534" s="14">
        <v>0.12749209688222601</v>
      </c>
      <c r="AF534" s="14">
        <v>0.159991948356553</v>
      </c>
      <c r="AG534" s="14"/>
      <c r="AH534" s="14">
        <v>8.7940725144222603E-2</v>
      </c>
      <c r="AI534" s="14">
        <v>0.116973536823513</v>
      </c>
      <c r="AJ534" s="14">
        <v>0.13961869105938801</v>
      </c>
      <c r="AK534" s="14">
        <v>0.156526270961824</v>
      </c>
      <c r="AL534" s="14"/>
      <c r="AM534" s="14">
        <v>9.4941649850079995E-2</v>
      </c>
      <c r="AN534" s="14">
        <v>0.14674418874365999</v>
      </c>
      <c r="AO534" s="14">
        <v>0.146917012902576</v>
      </c>
      <c r="AP534" s="14">
        <v>0.15033783430700801</v>
      </c>
      <c r="AQ534" s="14"/>
      <c r="AR534" s="14">
        <v>0.11742698525065701</v>
      </c>
      <c r="AS534" s="14">
        <v>0.15939263738715401</v>
      </c>
      <c r="AT534" s="14">
        <v>0.15836077296700099</v>
      </c>
      <c r="AU534" s="14">
        <v>9.76911525248777E-2</v>
      </c>
      <c r="AV534" s="14"/>
      <c r="AW534" s="14">
        <v>0.179223538339775</v>
      </c>
      <c r="AX534" s="14">
        <v>0.12886122280602999</v>
      </c>
      <c r="AY534" s="14">
        <v>0.10068527096185199</v>
      </c>
      <c r="AZ534" s="14">
        <v>4.5109001005192599E-2</v>
      </c>
      <c r="BA534" s="14"/>
      <c r="BB534" s="14">
        <v>6.6962958120447502E-2</v>
      </c>
      <c r="BC534" s="14">
        <v>3.1836421220713701E-2</v>
      </c>
      <c r="BD534" s="14">
        <v>0.15745514985240699</v>
      </c>
      <c r="BE534" s="14"/>
      <c r="BF534" s="14">
        <v>0.134374176182949</v>
      </c>
      <c r="BG534" s="14">
        <v>9.0873507478498899E-2</v>
      </c>
      <c r="BH534" s="14">
        <v>0.16255499563178</v>
      </c>
      <c r="BI534" s="14"/>
      <c r="BJ534" s="14">
        <v>0.13355338667702299</v>
      </c>
      <c r="BK534" s="14">
        <v>0.14025534267003101</v>
      </c>
      <c r="BL534" s="14">
        <v>9.3276960301695994E-2</v>
      </c>
      <c r="BM534" s="14"/>
      <c r="BN534" s="14">
        <v>0.115887475408106</v>
      </c>
      <c r="BO534" s="14">
        <v>0.120803030713418</v>
      </c>
      <c r="BP534" s="14">
        <v>7.9625548942385702E-2</v>
      </c>
      <c r="BQ534" s="14">
        <v>0.195797201578503</v>
      </c>
      <c r="BR534" s="14">
        <v>0.13603270057470099</v>
      </c>
      <c r="BS534" s="14">
        <v>0.15510433675601801</v>
      </c>
      <c r="BT534" s="14">
        <v>0.107544143521402</v>
      </c>
      <c r="BU534" s="14">
        <v>0.111122879829952</v>
      </c>
      <c r="BV534" s="14"/>
      <c r="BW534" s="14">
        <v>0.147231404309911</v>
      </c>
      <c r="BX534" s="14">
        <v>0.107021520106356</v>
      </c>
      <c r="BY534" s="14"/>
      <c r="BZ534" s="14">
        <v>0.12526983197198999</v>
      </c>
      <c r="CA534" s="14">
        <v>0.13495065961304401</v>
      </c>
      <c r="CB534" s="14"/>
      <c r="CC534" s="14">
        <v>0.16916720906968799</v>
      </c>
      <c r="CD534" s="14">
        <v>8.5850399503086802E-2</v>
      </c>
    </row>
    <row r="535" spans="2:82" x14ac:dyDescent="0.25">
      <c r="B535" t="s">
        <v>405</v>
      </c>
      <c r="C535" s="14">
        <v>0.110591050340623</v>
      </c>
      <c r="D535" s="14">
        <v>0.117116621136303</v>
      </c>
      <c r="E535" s="14">
        <v>0.103838937451481</v>
      </c>
      <c r="F535" s="14"/>
      <c r="G535" s="14">
        <v>0.12650281758110499</v>
      </c>
      <c r="H535" s="14">
        <v>0.11206634543103999</v>
      </c>
      <c r="I535" s="14">
        <v>7.5773458022997994E-2</v>
      </c>
      <c r="J535" s="14"/>
      <c r="K535" s="14">
        <v>0.106101920348386</v>
      </c>
      <c r="L535" s="14">
        <v>0.11775521815390699</v>
      </c>
      <c r="M535" s="14">
        <v>0.12668755270234699</v>
      </c>
      <c r="N535" s="14">
        <v>9.4377982062348903E-2</v>
      </c>
      <c r="O535" s="14"/>
      <c r="P535" s="14">
        <v>0.150217648513325</v>
      </c>
      <c r="Q535" s="14">
        <v>0.103956326880235</v>
      </c>
      <c r="R535" s="14">
        <v>8.8858963656773204E-2</v>
      </c>
      <c r="S535" s="14">
        <v>0.114496994397681</v>
      </c>
      <c r="T535" s="14">
        <v>0.10658318241020601</v>
      </c>
      <c r="U535" s="14"/>
      <c r="V535" s="14">
        <v>0.10332585948891899</v>
      </c>
      <c r="W535" s="14">
        <v>0.12429765034729599</v>
      </c>
      <c r="X535" s="14">
        <v>0.11902772929639199</v>
      </c>
      <c r="Y535" s="14"/>
      <c r="Z535" s="14">
        <v>0.107857999255633</v>
      </c>
      <c r="AA535" s="14">
        <v>0.112962380095477</v>
      </c>
      <c r="AB535" s="14"/>
      <c r="AC535" s="14">
        <v>8.8336334349130297E-2</v>
      </c>
      <c r="AD535" s="14">
        <v>0.12274556472605801</v>
      </c>
      <c r="AE535" s="14">
        <v>0.109861009775671</v>
      </c>
      <c r="AF535" s="14">
        <v>0.105105848867682</v>
      </c>
      <c r="AG535" s="14"/>
      <c r="AH535" s="14">
        <v>0.130892236971177</v>
      </c>
      <c r="AI535" s="14">
        <v>0.114027044765564</v>
      </c>
      <c r="AJ535" s="14">
        <v>9.9609433533870598E-2</v>
      </c>
      <c r="AK535" s="14">
        <v>0.112055217234861</v>
      </c>
      <c r="AL535" s="14"/>
      <c r="AM535" s="14">
        <v>0.13351521400408201</v>
      </c>
      <c r="AN535" s="14">
        <v>0.10796936446736</v>
      </c>
      <c r="AO535" s="14">
        <v>9.9233265271933893E-2</v>
      </c>
      <c r="AP535" s="14">
        <v>0.107007447870768</v>
      </c>
      <c r="AQ535" s="14"/>
      <c r="AR535" s="14">
        <v>0.119254834067013</v>
      </c>
      <c r="AS535" s="14">
        <v>9.3999279536760197E-2</v>
      </c>
      <c r="AT535" s="14">
        <v>0.13450804419134399</v>
      </c>
      <c r="AU535" s="14">
        <v>9.8631804650366695E-2</v>
      </c>
      <c r="AV535" s="14"/>
      <c r="AW535" s="14">
        <v>0.14315493452413799</v>
      </c>
      <c r="AX535" s="14">
        <v>0.121093462266212</v>
      </c>
      <c r="AY535" s="14">
        <v>8.7893724615499699E-2</v>
      </c>
      <c r="AZ535" s="14">
        <v>5.5172150167138202E-2</v>
      </c>
      <c r="BA535" s="14"/>
      <c r="BB535" s="14">
        <v>8.7578038724606094E-2</v>
      </c>
      <c r="BC535" s="14">
        <v>5.95275663939537E-2</v>
      </c>
      <c r="BD535" s="14">
        <v>0.14890480622378999</v>
      </c>
      <c r="BE535" s="14"/>
      <c r="BF535" s="14">
        <v>9.3249790781016695E-2</v>
      </c>
      <c r="BG535" s="14">
        <v>0.136217746641183</v>
      </c>
      <c r="BH535" s="14">
        <v>0.115969625466724</v>
      </c>
      <c r="BI535" s="14"/>
      <c r="BJ535" s="14">
        <v>0.101254211193594</v>
      </c>
      <c r="BK535" s="14">
        <v>0.119938975995836</v>
      </c>
      <c r="BL535" s="14">
        <v>0.15265646303529501</v>
      </c>
      <c r="BM535" s="14"/>
      <c r="BN535" s="14">
        <v>0.123050840538138</v>
      </c>
      <c r="BO535" s="14">
        <v>9.3118934705293199E-2</v>
      </c>
      <c r="BP535" s="14">
        <v>0.13586733613126101</v>
      </c>
      <c r="BQ535" s="14">
        <v>0.14755956247928501</v>
      </c>
      <c r="BR535" s="14">
        <v>0.12657216817521599</v>
      </c>
      <c r="BS535" s="14">
        <v>0.108704365651869</v>
      </c>
      <c r="BT535" s="14">
        <v>0.108377730127522</v>
      </c>
      <c r="BU535" s="14">
        <v>9.8604879093034198E-2</v>
      </c>
      <c r="BV535" s="14"/>
      <c r="BW535" s="14">
        <v>0.12941158475112499</v>
      </c>
      <c r="BX535" s="14">
        <v>9.5276244525175094E-2</v>
      </c>
      <c r="BY535" s="14"/>
      <c r="BZ535" s="14">
        <v>0.105057793557611</v>
      </c>
      <c r="CA535" s="14">
        <v>0.129296271217551</v>
      </c>
      <c r="CB535" s="14"/>
      <c r="CC535" s="14">
        <v>0.156691876391161</v>
      </c>
      <c r="CD535" s="14">
        <v>6.9096604982432794E-2</v>
      </c>
    </row>
    <row r="536" spans="2:82" x14ac:dyDescent="0.25">
      <c r="B536" t="s">
        <v>406</v>
      </c>
      <c r="C536" s="14">
        <v>0.110261283519084</v>
      </c>
      <c r="D536" s="14">
        <v>0.12882204361362801</v>
      </c>
      <c r="E536" s="14">
        <v>9.1810680835924904E-2</v>
      </c>
      <c r="F536" s="14"/>
      <c r="G536" s="14">
        <v>9.0337933083651706E-2</v>
      </c>
      <c r="H536" s="14">
        <v>0.11309836311245999</v>
      </c>
      <c r="I536" s="14">
        <v>0.14447654088030301</v>
      </c>
      <c r="J536" s="14"/>
      <c r="K536" s="14">
        <v>0.126102407493067</v>
      </c>
      <c r="L536" s="14">
        <v>0.11727455044534001</v>
      </c>
      <c r="M536" s="14">
        <v>0.110429981948914</v>
      </c>
      <c r="N536" s="14">
        <v>7.7391902945808902E-2</v>
      </c>
      <c r="O536" s="14"/>
      <c r="P536" s="14">
        <v>0.11471674811078</v>
      </c>
      <c r="Q536" s="14">
        <v>0.12483036621928099</v>
      </c>
      <c r="R536" s="14">
        <v>0.14059565126083601</v>
      </c>
      <c r="S536" s="14">
        <v>9.2669072061326699E-2</v>
      </c>
      <c r="T536" s="14">
        <v>8.2923099748300894E-2</v>
      </c>
      <c r="U536" s="14"/>
      <c r="V536" s="14">
        <v>0.120174987450997</v>
      </c>
      <c r="W536" s="14">
        <v>0.111651616465616</v>
      </c>
      <c r="X536" s="14">
        <v>7.6846718348693305E-2</v>
      </c>
      <c r="Y536" s="14"/>
      <c r="Z536" s="14">
        <v>9.7603319921230003E-2</v>
      </c>
      <c r="AA536" s="14">
        <v>0.121243956283706</v>
      </c>
      <c r="AB536" s="14"/>
      <c r="AC536" s="14">
        <v>8.7827652913623905E-2</v>
      </c>
      <c r="AD536" s="14">
        <v>8.3240883654783202E-2</v>
      </c>
      <c r="AE536" s="14">
        <v>0.134061642944273</v>
      </c>
      <c r="AF536" s="14">
        <v>0.118582927557531</v>
      </c>
      <c r="AG536" s="14"/>
      <c r="AH536" s="14">
        <v>7.9585969000981693E-2</v>
      </c>
      <c r="AI536" s="14">
        <v>9.8893499994364198E-2</v>
      </c>
      <c r="AJ536" s="14">
        <v>0.12795904298951799</v>
      </c>
      <c r="AK536" s="14">
        <v>0.13908178287564499</v>
      </c>
      <c r="AL536" s="14"/>
      <c r="AM536" s="14">
        <v>0.10947709977779101</v>
      </c>
      <c r="AN536" s="14">
        <v>0.12598709899609301</v>
      </c>
      <c r="AO536" s="14">
        <v>0.11479312632503701</v>
      </c>
      <c r="AP536" s="14">
        <v>0.118906567710412</v>
      </c>
      <c r="AQ536" s="14"/>
      <c r="AR536" s="14">
        <v>8.8308122917090198E-2</v>
      </c>
      <c r="AS536" s="14">
        <v>0.125006528217392</v>
      </c>
      <c r="AT536" s="14">
        <v>0.15328281237660399</v>
      </c>
      <c r="AU536" s="14">
        <v>0.16661388501334001</v>
      </c>
      <c r="AV536" s="14"/>
      <c r="AW536" s="14">
        <v>3.8351698746485099E-2</v>
      </c>
      <c r="AX536" s="14">
        <v>9.8881924450938505E-2</v>
      </c>
      <c r="AY536" s="14">
        <v>0.143471664173144</v>
      </c>
      <c r="AZ536" s="14">
        <v>0.256090280916141</v>
      </c>
      <c r="BA536" s="14"/>
      <c r="BB536" s="14">
        <v>0.18314729945618799</v>
      </c>
      <c r="BC536" s="14">
        <v>0.128008316177666</v>
      </c>
      <c r="BD536" s="14">
        <v>8.3513495067923799E-2</v>
      </c>
      <c r="BE536" s="14"/>
      <c r="BF536" s="14">
        <v>0.14767432972577099</v>
      </c>
      <c r="BG536" s="14">
        <v>7.8437686580682703E-2</v>
      </c>
      <c r="BH536" s="14">
        <v>6.6658320495163695E-2</v>
      </c>
      <c r="BI536" s="14"/>
      <c r="BJ536" s="14">
        <v>0.111769604940925</v>
      </c>
      <c r="BK536" s="14">
        <v>0.125161260235023</v>
      </c>
      <c r="BL536" s="14">
        <v>0.12261869520002899</v>
      </c>
      <c r="BM536" s="14"/>
      <c r="BN536" s="14">
        <v>9.1655117076908793E-2</v>
      </c>
      <c r="BO536" s="14">
        <v>0.112258438500303</v>
      </c>
      <c r="BP536" s="14">
        <v>0.111190658824928</v>
      </c>
      <c r="BQ536" s="14">
        <v>9.86017414636252E-2</v>
      </c>
      <c r="BR536" s="14">
        <v>0.10170945009028</v>
      </c>
      <c r="BS536" s="14">
        <v>0.122603073734942</v>
      </c>
      <c r="BT536" s="14">
        <v>0.13478597827983199</v>
      </c>
      <c r="BU536" s="14">
        <v>0.13232971431114901</v>
      </c>
      <c r="BV536" s="14"/>
      <c r="BW536" s="14">
        <v>0.106845745197141</v>
      </c>
      <c r="BX536" s="14">
        <v>0.11304060449982101</v>
      </c>
      <c r="BY536" s="14"/>
      <c r="BZ536" s="14">
        <v>0.114182207218961</v>
      </c>
      <c r="CA536" s="14">
        <v>0.11130787748337199</v>
      </c>
      <c r="CB536" s="14"/>
      <c r="CC536" s="14">
        <v>6.05833517247149E-2</v>
      </c>
      <c r="CD536" s="14">
        <v>0.16955698910105399</v>
      </c>
    </row>
    <row r="537" spans="2:82" x14ac:dyDescent="0.25">
      <c r="B537" t="s">
        <v>385</v>
      </c>
      <c r="C537" s="14">
        <v>0.10164781524531601</v>
      </c>
      <c r="D537" s="14">
        <v>9.8344437515255401E-2</v>
      </c>
      <c r="E537" s="14">
        <v>0.105052744808676</v>
      </c>
      <c r="F537" s="14"/>
      <c r="G537" s="14">
        <v>8.5503950572183504E-2</v>
      </c>
      <c r="H537" s="14">
        <v>0.11236530076561201</v>
      </c>
      <c r="I537" s="14">
        <v>0.112514139498873</v>
      </c>
      <c r="J537" s="14"/>
      <c r="K537" s="14">
        <v>5.40875195075948E-2</v>
      </c>
      <c r="L537" s="14">
        <v>7.1306948528855593E-2</v>
      </c>
      <c r="M537" s="14">
        <v>9.7490961421464101E-2</v>
      </c>
      <c r="N537" s="14">
        <v>0.224151309764278</v>
      </c>
      <c r="O537" s="14"/>
      <c r="P537" s="14">
        <v>6.8150073201668396E-2</v>
      </c>
      <c r="Q537" s="14">
        <v>0.12554441398989699</v>
      </c>
      <c r="R537" s="14">
        <v>0.10642365688302299</v>
      </c>
      <c r="S537" s="14">
        <v>9.4251194798969401E-2</v>
      </c>
      <c r="T537" s="14">
        <v>0.113454978962961</v>
      </c>
      <c r="U537" s="14"/>
      <c r="V537" s="14">
        <v>5.9666062784457997E-2</v>
      </c>
      <c r="W537" s="14">
        <v>8.5247604198138399E-2</v>
      </c>
      <c r="X537" s="14">
        <v>0.25460790648396597</v>
      </c>
      <c r="Y537" s="14"/>
      <c r="Z537" s="14">
        <v>9.4709453546062194E-2</v>
      </c>
      <c r="AA537" s="14">
        <v>0.10766787964796699</v>
      </c>
      <c r="AB537" s="14"/>
      <c r="AC537" s="14">
        <v>0.29813042896821701</v>
      </c>
      <c r="AD537" s="14">
        <v>0.17559836206620799</v>
      </c>
      <c r="AE537" s="14">
        <v>6.6427220418430896E-2</v>
      </c>
      <c r="AF537" s="14">
        <v>4.1502936981219998E-2</v>
      </c>
      <c r="AG537" s="14"/>
      <c r="AH537" s="14">
        <v>0.20125399568815999</v>
      </c>
      <c r="AI537" s="14">
        <v>0.12976895121784299</v>
      </c>
      <c r="AJ537" s="14">
        <v>3.9853391786772503E-2</v>
      </c>
      <c r="AK537" s="14">
        <v>4.5087114266249402E-2</v>
      </c>
      <c r="AL537" s="14"/>
      <c r="AM537" s="14">
        <v>0.13061906691533601</v>
      </c>
      <c r="AN537" s="14">
        <v>6.9851834357334094E-2</v>
      </c>
      <c r="AO537" s="14">
        <v>7.3857164502084099E-2</v>
      </c>
      <c r="AP537" s="14">
        <v>6.6294807025571695E-2</v>
      </c>
      <c r="AQ537" s="14"/>
      <c r="AR537" s="14">
        <v>0.110244695801403</v>
      </c>
      <c r="AS537" s="14">
        <v>6.0164686800279303E-2</v>
      </c>
      <c r="AT537" s="14">
        <v>6.1551027021836902E-2</v>
      </c>
      <c r="AU537" s="14">
        <v>8.1096232120026895E-2</v>
      </c>
      <c r="AV537" s="14"/>
      <c r="AW537" s="14">
        <v>0.217435567611588</v>
      </c>
      <c r="AX537" s="14">
        <v>9.0095564418004495E-2</v>
      </c>
      <c r="AY537" s="14">
        <v>5.4939529451073901E-2</v>
      </c>
      <c r="AZ537" s="14">
        <v>3.6322034826160803E-2</v>
      </c>
      <c r="BA537" s="14"/>
      <c r="BB537" s="14">
        <v>9.3286079030296301E-2</v>
      </c>
      <c r="BC537" s="14">
        <v>6.4503024118024305E-2</v>
      </c>
      <c r="BD537" s="14">
        <v>0.150097617620917</v>
      </c>
      <c r="BE537" s="14"/>
      <c r="BF537" s="14">
        <v>6.1173045703945703E-2</v>
      </c>
      <c r="BG537" s="14">
        <v>0.140522933599944</v>
      </c>
      <c r="BH537" s="14">
        <v>0.108805240713502</v>
      </c>
      <c r="BI537" s="14"/>
      <c r="BJ537" s="14">
        <v>6.5198237511962603E-2</v>
      </c>
      <c r="BK537" s="14">
        <v>9.8734982355328099E-2</v>
      </c>
      <c r="BL537" s="14">
        <v>0.12857710879926201</v>
      </c>
      <c r="BM537" s="14"/>
      <c r="BN537" s="14">
        <v>0.14770095865835201</v>
      </c>
      <c r="BO537" s="14">
        <v>0.12818676104896101</v>
      </c>
      <c r="BP537" s="14">
        <v>5.5762686548304997E-2</v>
      </c>
      <c r="BQ537" s="14">
        <v>0.112081837871905</v>
      </c>
      <c r="BR537" s="14">
        <v>8.1148434335296199E-2</v>
      </c>
      <c r="BS537" s="14">
        <v>7.3751990186047403E-2</v>
      </c>
      <c r="BT537" s="14">
        <v>8.1527199065884501E-2</v>
      </c>
      <c r="BU537" s="14">
        <v>8.4081301772417794E-2</v>
      </c>
      <c r="BV537" s="14"/>
      <c r="BW537" s="14">
        <v>0.1014108475793</v>
      </c>
      <c r="BX537" s="14">
        <v>0.10184064259604</v>
      </c>
      <c r="BY537" s="14"/>
      <c r="BZ537" s="14">
        <v>9.9541397419060096E-2</v>
      </c>
      <c r="CA537" s="14">
        <v>8.0873170754181906E-2</v>
      </c>
      <c r="CB537" s="14"/>
      <c r="CC537" s="14">
        <v>9.84402488015758E-2</v>
      </c>
      <c r="CD537" s="14">
        <v>8.5611305937410995E-2</v>
      </c>
    </row>
    <row r="538" spans="2:82" x14ac:dyDescent="0.25">
      <c r="B538" t="s">
        <v>407</v>
      </c>
      <c r="C538" s="14">
        <v>7.5122367732024395E-2</v>
      </c>
      <c r="D538" s="14">
        <v>7.1485541610464706E-2</v>
      </c>
      <c r="E538" s="14">
        <v>7.8834245273155898E-2</v>
      </c>
      <c r="F538" s="14"/>
      <c r="G538" s="14">
        <v>9.4103580046421303E-2</v>
      </c>
      <c r="H538" s="14">
        <v>7.2886073348546895E-2</v>
      </c>
      <c r="I538" s="14">
        <v>4.1590669575358202E-2</v>
      </c>
      <c r="J538" s="14"/>
      <c r="K538" s="14">
        <v>7.99037249473704E-2</v>
      </c>
      <c r="L538" s="14">
        <v>8.0153011370624597E-2</v>
      </c>
      <c r="M538" s="14">
        <v>7.4856988778114295E-2</v>
      </c>
      <c r="N538" s="14">
        <v>6.1623542866049999E-2</v>
      </c>
      <c r="O538" s="14"/>
      <c r="P538" s="14">
        <v>6.0668363385190903E-2</v>
      </c>
      <c r="Q538" s="14">
        <v>8.4197586106668304E-2</v>
      </c>
      <c r="R538" s="14">
        <v>5.8589990609008297E-2</v>
      </c>
      <c r="S538" s="14">
        <v>8.1408962858046496E-2</v>
      </c>
      <c r="T538" s="14">
        <v>8.9781648062286099E-2</v>
      </c>
      <c r="U538" s="14"/>
      <c r="V538" s="14">
        <v>7.9544101688643898E-2</v>
      </c>
      <c r="W538" s="14">
        <v>5.0825840222243103E-2</v>
      </c>
      <c r="X538" s="14">
        <v>8.7378153556209995E-2</v>
      </c>
      <c r="Y538" s="14"/>
      <c r="Z538" s="14">
        <v>0.103427090346057</v>
      </c>
      <c r="AA538" s="14">
        <v>5.0563796066042201E-2</v>
      </c>
      <c r="AB538" s="14"/>
      <c r="AC538" s="14">
        <v>3.34908419483122E-2</v>
      </c>
      <c r="AD538" s="14">
        <v>6.2960780401598707E-2</v>
      </c>
      <c r="AE538" s="14">
        <v>7.1828529840617605E-2</v>
      </c>
      <c r="AF538" s="14">
        <v>9.8095716893144599E-2</v>
      </c>
      <c r="AG538" s="14"/>
      <c r="AH538" s="14">
        <v>6.1235762421511103E-2</v>
      </c>
      <c r="AI538" s="14">
        <v>6.5025444756810505E-2</v>
      </c>
      <c r="AJ538" s="14">
        <v>8.5301178449524201E-2</v>
      </c>
      <c r="AK538" s="14">
        <v>9.7869272438440194E-2</v>
      </c>
      <c r="AL538" s="14"/>
      <c r="AM538" s="14">
        <v>3.8474716049284499E-2</v>
      </c>
      <c r="AN538" s="14">
        <v>8.6669673187896701E-2</v>
      </c>
      <c r="AO538" s="14">
        <v>8.9707036567493501E-2</v>
      </c>
      <c r="AP538" s="14">
        <v>7.6548873797469802E-2</v>
      </c>
      <c r="AQ538" s="14"/>
      <c r="AR538" s="14">
        <v>6.6532385554470497E-2</v>
      </c>
      <c r="AS538" s="14">
        <v>8.3119202889013893E-2</v>
      </c>
      <c r="AT538" s="14">
        <v>9.2079311278495196E-2</v>
      </c>
      <c r="AU538" s="14">
        <v>5.1907908668632E-2</v>
      </c>
      <c r="AV538" s="14"/>
      <c r="AW538" s="14">
        <v>7.2017511105077606E-2</v>
      </c>
      <c r="AX538" s="14">
        <v>8.3827444174298896E-2</v>
      </c>
      <c r="AY538" s="14">
        <v>7.0464153216987901E-2</v>
      </c>
      <c r="AZ538" s="14">
        <v>5.47238821026588E-2</v>
      </c>
      <c r="BA538" s="14"/>
      <c r="BB538" s="14">
        <v>4.6279522677794699E-2</v>
      </c>
      <c r="BC538" s="14">
        <v>7.5507685885742304E-2</v>
      </c>
      <c r="BD538" s="14">
        <v>0.12956473415290501</v>
      </c>
      <c r="BE538" s="14"/>
      <c r="BF538" s="14">
        <v>7.8492766151235099E-2</v>
      </c>
      <c r="BG538" s="14">
        <v>6.7857705229523502E-2</v>
      </c>
      <c r="BH538" s="14">
        <v>6.9158171444793304E-2</v>
      </c>
      <c r="BI538" s="14"/>
      <c r="BJ538" s="14">
        <v>7.8267162328584203E-2</v>
      </c>
      <c r="BK538" s="14">
        <v>6.8738210751777107E-2</v>
      </c>
      <c r="BL538" s="14">
        <v>5.8884224545438998E-2</v>
      </c>
      <c r="BM538" s="14"/>
      <c r="BN538" s="14">
        <v>7.7440535865877E-2</v>
      </c>
      <c r="BO538" s="14">
        <v>6.6024192227757905E-2</v>
      </c>
      <c r="BP538" s="14">
        <v>8.0119853822746195E-2</v>
      </c>
      <c r="BQ538" s="14">
        <v>4.8577733991861001E-2</v>
      </c>
      <c r="BR538" s="14">
        <v>0.11908697498567899</v>
      </c>
      <c r="BS538" s="14">
        <v>7.8336244347402301E-2</v>
      </c>
      <c r="BT538" s="14">
        <v>4.4459362500967499E-2</v>
      </c>
      <c r="BU538" s="14">
        <v>5.4735050901337498E-2</v>
      </c>
      <c r="BV538" s="14"/>
      <c r="BW538" s="14">
        <v>8.9230540566504396E-2</v>
      </c>
      <c r="BX538" s="14">
        <v>6.3642144978610704E-2</v>
      </c>
      <c r="BY538" s="14"/>
      <c r="BZ538" s="14">
        <v>6.8357728378876603E-2</v>
      </c>
      <c r="CA538" s="14">
        <v>8.6576744212017998E-2</v>
      </c>
      <c r="CB538" s="14"/>
      <c r="CC538" s="14">
        <v>8.3558701849459405E-2</v>
      </c>
      <c r="CD538" s="14">
        <v>6.6744862122333395E-2</v>
      </c>
    </row>
    <row r="539" spans="2:82" x14ac:dyDescent="0.25">
      <c r="B539" t="s">
        <v>408</v>
      </c>
      <c r="C539" s="14">
        <v>6.9316673935472403E-2</v>
      </c>
      <c r="D539" s="14">
        <v>7.58775188591468E-2</v>
      </c>
      <c r="E539" s="14">
        <v>6.2825080329565394E-2</v>
      </c>
      <c r="F539" s="14"/>
      <c r="G539" s="14">
        <v>7.6571784065843695E-2</v>
      </c>
      <c r="H539" s="14">
        <v>6.1041659944164203E-2</v>
      </c>
      <c r="I539" s="14">
        <v>7.1359031416998606E-2</v>
      </c>
      <c r="J539" s="14"/>
      <c r="K539" s="14">
        <v>9.14869534253311E-2</v>
      </c>
      <c r="L539" s="14">
        <v>4.7876493616957401E-2</v>
      </c>
      <c r="M539" s="14">
        <v>5.8324124498193401E-2</v>
      </c>
      <c r="N539" s="14">
        <v>6.5614880504872505E-2</v>
      </c>
      <c r="O539" s="14"/>
      <c r="P539" s="14">
        <v>8.2130755525842494E-2</v>
      </c>
      <c r="Q539" s="14">
        <v>6.8333623993380901E-2</v>
      </c>
      <c r="R539" s="14">
        <v>6.7174612337332601E-2</v>
      </c>
      <c r="S539" s="14">
        <v>6.7791820628959304E-2</v>
      </c>
      <c r="T539" s="14">
        <v>6.5244921508447198E-2</v>
      </c>
      <c r="U539" s="14"/>
      <c r="V539" s="14">
        <v>7.9869365217774296E-2</v>
      </c>
      <c r="W539" s="14">
        <v>7.9961057191079696E-2</v>
      </c>
      <c r="X539" s="14">
        <v>2.3759033953635E-2</v>
      </c>
      <c r="Y539" s="14"/>
      <c r="Z539" s="14">
        <v>7.7289542918212606E-2</v>
      </c>
      <c r="AA539" s="14">
        <v>6.2399020052546203E-2</v>
      </c>
      <c r="AB539" s="14"/>
      <c r="AC539" s="14">
        <v>9.87297112918957E-2</v>
      </c>
      <c r="AD539" s="14">
        <v>5.7441656651032701E-2</v>
      </c>
      <c r="AE539" s="14">
        <v>6.9890818962648399E-2</v>
      </c>
      <c r="AF539" s="14">
        <v>7.5539051778023406E-2</v>
      </c>
      <c r="AG539" s="14"/>
      <c r="AH539" s="14">
        <v>4.2652794120176203E-2</v>
      </c>
      <c r="AI539" s="14">
        <v>6.7921512402824097E-2</v>
      </c>
      <c r="AJ539" s="14">
        <v>6.38355311002098E-2</v>
      </c>
      <c r="AK539" s="14">
        <v>0.104519346286388</v>
      </c>
      <c r="AL539" s="14"/>
      <c r="AM539" s="14">
        <v>8.0562960429310396E-2</v>
      </c>
      <c r="AN539" s="14">
        <v>7.7731706004538603E-2</v>
      </c>
      <c r="AO539" s="14">
        <v>7.3107617292688096E-2</v>
      </c>
      <c r="AP539" s="14">
        <v>7.7205859884598202E-2</v>
      </c>
      <c r="AQ539" s="14"/>
      <c r="AR539" s="14">
        <v>4.6679827431135197E-2</v>
      </c>
      <c r="AS539" s="14">
        <v>8.91480778763767E-2</v>
      </c>
      <c r="AT539" s="14">
        <v>9.2136723239749294E-2</v>
      </c>
      <c r="AU539" s="14">
        <v>0.121270693582147</v>
      </c>
      <c r="AV539" s="14"/>
      <c r="AW539" s="14">
        <v>4.0436794541212802E-2</v>
      </c>
      <c r="AX539" s="14">
        <v>7.2917637708458397E-2</v>
      </c>
      <c r="AY539" s="14">
        <v>7.4957561041806703E-2</v>
      </c>
      <c r="AZ539" s="14">
        <v>0.118678869395548</v>
      </c>
      <c r="BA539" s="14"/>
      <c r="BB539" s="14">
        <v>6.9897720067529798E-2</v>
      </c>
      <c r="BC539" s="14">
        <v>9.1322136005545299E-2</v>
      </c>
      <c r="BD539" s="14">
        <v>5.5045396470898698E-2</v>
      </c>
      <c r="BE539" s="14"/>
      <c r="BF539" s="14">
        <v>9.0888752266952005E-2</v>
      </c>
      <c r="BG539" s="14">
        <v>4.9453386078204598E-2</v>
      </c>
      <c r="BH539" s="14">
        <v>4.9182663269069497E-2</v>
      </c>
      <c r="BI539" s="14"/>
      <c r="BJ539" s="14">
        <v>6.8801279765730694E-2</v>
      </c>
      <c r="BK539" s="14">
        <v>7.7490087762466506E-2</v>
      </c>
      <c r="BL539" s="14">
        <v>9.4382997649036404E-2</v>
      </c>
      <c r="BM539" s="14"/>
      <c r="BN539" s="14">
        <v>0.10221504454673901</v>
      </c>
      <c r="BO539" s="14">
        <v>5.8337322757042599E-2</v>
      </c>
      <c r="BP539" s="14">
        <v>3.9690258178458303E-2</v>
      </c>
      <c r="BQ539" s="14">
        <v>9.8738026626539299E-2</v>
      </c>
      <c r="BR539" s="14">
        <v>6.7793138304294107E-2</v>
      </c>
      <c r="BS539" s="14">
        <v>6.5215647548228894E-2</v>
      </c>
      <c r="BT539" s="14">
        <v>0.10771399826957399</v>
      </c>
      <c r="BU539" s="14">
        <v>8.9792452060492106E-2</v>
      </c>
      <c r="BV539" s="14"/>
      <c r="BW539" s="14">
        <v>6.7727085488351796E-2</v>
      </c>
      <c r="BX539" s="14">
        <v>7.0610167407185301E-2</v>
      </c>
      <c r="BY539" s="14"/>
      <c r="BZ539" s="14">
        <v>7.0021039234318905E-2</v>
      </c>
      <c r="CA539" s="14">
        <v>7.6259461554872898E-2</v>
      </c>
      <c r="CB539" s="14"/>
      <c r="CC539" s="14">
        <v>7.0679626850250393E-2</v>
      </c>
      <c r="CD539" s="14">
        <v>7.4363242404390906E-2</v>
      </c>
    </row>
    <row r="540" spans="2:82" x14ac:dyDescent="0.25">
      <c r="B540" t="s">
        <v>103</v>
      </c>
      <c r="C540" s="14">
        <v>6.4976079434696604E-2</v>
      </c>
      <c r="D540" s="14">
        <v>5.51425123796195E-2</v>
      </c>
      <c r="E540" s="14">
        <v>7.4874561130113398E-2</v>
      </c>
      <c r="F540" s="14"/>
      <c r="G540" s="14">
        <v>7.3300593655991106E-2</v>
      </c>
      <c r="H540" s="14">
        <v>5.8558971377390197E-2</v>
      </c>
      <c r="I540" s="14">
        <v>6.1156498591310601E-2</v>
      </c>
      <c r="J540" s="14"/>
      <c r="K540" s="14">
        <v>5.2274876842031102E-2</v>
      </c>
      <c r="L540" s="14">
        <v>4.9889000123967797E-2</v>
      </c>
      <c r="M540" s="14">
        <v>7.1007735223932597E-2</v>
      </c>
      <c r="N540" s="14">
        <v>9.9309659495361094E-2</v>
      </c>
      <c r="O540" s="14"/>
      <c r="P540" s="14">
        <v>5.3405804909616598E-2</v>
      </c>
      <c r="Q540" s="14">
        <v>6.2109031202818403E-2</v>
      </c>
      <c r="R540" s="14">
        <v>6.5563384203352795E-2</v>
      </c>
      <c r="S540" s="14">
        <v>6.79503347259659E-2</v>
      </c>
      <c r="T540" s="14">
        <v>7.1184947195708906E-2</v>
      </c>
      <c r="U540" s="14"/>
      <c r="V540" s="14">
        <v>5.9360702207705798E-2</v>
      </c>
      <c r="W540" s="14">
        <v>4.8560590166466799E-2</v>
      </c>
      <c r="X540" s="14">
        <v>0.100937614410452</v>
      </c>
      <c r="Y540" s="14"/>
      <c r="Z540" s="14">
        <v>5.0492829027198399E-2</v>
      </c>
      <c r="AA540" s="14">
        <v>7.7542460951276995E-2</v>
      </c>
      <c r="AB540" s="14"/>
      <c r="AC540" s="14">
        <v>8.95092081679702E-2</v>
      </c>
      <c r="AD540" s="14">
        <v>7.7968068927525794E-2</v>
      </c>
      <c r="AE540" s="14">
        <v>5.0225116809713602E-2</v>
      </c>
      <c r="AF540" s="14">
        <v>5.5021206483187202E-2</v>
      </c>
      <c r="AG540" s="14"/>
      <c r="AH540" s="14">
        <v>9.8471414275793506E-2</v>
      </c>
      <c r="AI540" s="14">
        <v>7.1985072261787297E-2</v>
      </c>
      <c r="AJ540" s="14">
        <v>4.7220341725882298E-2</v>
      </c>
      <c r="AK540" s="14">
        <v>3.4900295960036201E-2</v>
      </c>
      <c r="AL540" s="14"/>
      <c r="AM540" s="14">
        <v>4.1717747906855E-2</v>
      </c>
      <c r="AN540" s="14">
        <v>4.7177427308577102E-2</v>
      </c>
      <c r="AO540" s="14">
        <v>6.3729376554442399E-2</v>
      </c>
      <c r="AP540" s="14">
        <v>5.72212965170215E-2</v>
      </c>
      <c r="AQ540" s="14"/>
      <c r="AR540" s="14">
        <v>6.7812013071027993E-2</v>
      </c>
      <c r="AS540" s="14">
        <v>4.5456491995911903E-2</v>
      </c>
      <c r="AT540" s="14">
        <v>2.4438107773123E-2</v>
      </c>
      <c r="AU540" s="14">
        <v>5.7921943644468898E-2</v>
      </c>
      <c r="AV540" s="14"/>
      <c r="AW540" s="14">
        <v>6.4258712646813404E-2</v>
      </c>
      <c r="AX540" s="14">
        <v>5.6598943117405598E-2</v>
      </c>
      <c r="AY540" s="14">
        <v>7.645890324257E-2</v>
      </c>
      <c r="AZ540" s="14">
        <v>5.4340260523365297E-2</v>
      </c>
      <c r="BA540" s="14"/>
      <c r="BB540" s="14">
        <v>3.8019779093882197E-2</v>
      </c>
      <c r="BC540" s="14">
        <v>7.4254664915540503E-2</v>
      </c>
      <c r="BD540" s="14">
        <v>5.4859231901597E-2</v>
      </c>
      <c r="BE540" s="14"/>
      <c r="BF540" s="14">
        <v>6.8154875939960002E-2</v>
      </c>
      <c r="BG540" s="14">
        <v>6.5628565827196297E-2</v>
      </c>
      <c r="BH540" s="14">
        <v>3.7123648544617902E-2</v>
      </c>
      <c r="BI540" s="14"/>
      <c r="BJ540" s="14">
        <v>5.7842682583447103E-2</v>
      </c>
      <c r="BK540" s="14">
        <v>5.34186331142937E-2</v>
      </c>
      <c r="BL540" s="14">
        <v>5.9285643214227697E-2</v>
      </c>
      <c r="BM540" s="14"/>
      <c r="BN540" s="14">
        <v>6.3583280607262302E-2</v>
      </c>
      <c r="BO540" s="14">
        <v>5.8425672567483898E-2</v>
      </c>
      <c r="BP540" s="14">
        <v>6.4328139368175996E-2</v>
      </c>
      <c r="BQ540" s="14">
        <v>2.41710260979386E-2</v>
      </c>
      <c r="BR540" s="14">
        <v>5.0842151283788398E-2</v>
      </c>
      <c r="BS540" s="14">
        <v>5.9424856951560197E-2</v>
      </c>
      <c r="BT540" s="14">
        <v>8.0517453853360899E-2</v>
      </c>
      <c r="BU540" s="14">
        <v>6.5257214958365894E-2</v>
      </c>
      <c r="BV540" s="14"/>
      <c r="BW540" s="14">
        <v>5.1313918955539502E-2</v>
      </c>
      <c r="BX540" s="14">
        <v>7.6093369209477693E-2</v>
      </c>
      <c r="BY540" s="14"/>
      <c r="BZ540" s="14">
        <v>5.8595391552907099E-2</v>
      </c>
      <c r="CA540" s="14">
        <v>4.3083896297322698E-2</v>
      </c>
      <c r="CB540" s="14"/>
      <c r="CC540" s="14">
        <v>6.0508467057930899E-2</v>
      </c>
      <c r="CD540" s="14">
        <v>4.3976306818093301E-2</v>
      </c>
    </row>
    <row r="541" spans="2:82" x14ac:dyDescent="0.25">
      <c r="B541" t="s">
        <v>151</v>
      </c>
      <c r="C541" s="14">
        <v>1.9068682402947301E-2</v>
      </c>
      <c r="D541" s="14">
        <v>2.0989851248959301E-2</v>
      </c>
      <c r="E541" s="14">
        <v>1.7166564261449101E-2</v>
      </c>
      <c r="F541" s="14"/>
      <c r="G541" s="14">
        <v>1.2479920299495101E-2</v>
      </c>
      <c r="H541" s="14">
        <v>2.1753467456892099E-2</v>
      </c>
      <c r="I541" s="14">
        <v>2.6886396444585899E-2</v>
      </c>
      <c r="J541" s="14"/>
      <c r="K541" s="14">
        <v>2.0314660529134599E-2</v>
      </c>
      <c r="L541" s="14">
        <v>1.2728608423155799E-2</v>
      </c>
      <c r="M541" s="14">
        <v>1.9298018131178402E-2</v>
      </c>
      <c r="N541" s="14">
        <v>2.1386032060662599E-2</v>
      </c>
      <c r="O541" s="14"/>
      <c r="P541" s="14">
        <v>7.16755303709872E-3</v>
      </c>
      <c r="Q541" s="14">
        <v>1.2322681219410299E-2</v>
      </c>
      <c r="R541" s="14">
        <v>1.09992665612372E-2</v>
      </c>
      <c r="S541" s="14">
        <v>2.5009818475310201E-2</v>
      </c>
      <c r="T541" s="14">
        <v>3.5669407221362602E-2</v>
      </c>
      <c r="U541" s="14"/>
      <c r="V541" s="14">
        <v>1.6475050046985299E-2</v>
      </c>
      <c r="W541" s="14">
        <v>2.2152871682147499E-2</v>
      </c>
      <c r="X541" s="14">
        <v>2.40523492021004E-2</v>
      </c>
      <c r="Y541" s="14"/>
      <c r="Z541" s="14">
        <v>1.5235344603741501E-2</v>
      </c>
      <c r="AA541" s="14">
        <v>2.2394675112554101E-2</v>
      </c>
      <c r="AB541" s="14"/>
      <c r="AC541" s="14">
        <v>2.22339975867843E-2</v>
      </c>
      <c r="AD541" s="14">
        <v>1.8919957029516099E-2</v>
      </c>
      <c r="AE541" s="14">
        <v>1.6387077427650099E-2</v>
      </c>
      <c r="AF541" s="14">
        <v>2.3538065448457102E-2</v>
      </c>
      <c r="AG541" s="14"/>
      <c r="AH541" s="14">
        <v>3.1062829123579501E-2</v>
      </c>
      <c r="AI541" s="14">
        <v>1.7130223021126899E-2</v>
      </c>
      <c r="AJ541" s="14">
        <v>1.32405134020918E-2</v>
      </c>
      <c r="AK541" s="14">
        <v>3.1131187597002199E-2</v>
      </c>
      <c r="AL541" s="14"/>
      <c r="AM541" s="14">
        <v>3.5917832868153303E-2</v>
      </c>
      <c r="AN541" s="14">
        <v>1.7373954209320499E-2</v>
      </c>
      <c r="AO541" s="14">
        <v>3.1065263346209998E-3</v>
      </c>
      <c r="AP541" s="14">
        <v>1.39783884860014E-2</v>
      </c>
      <c r="AQ541" s="14"/>
      <c r="AR541" s="14">
        <v>3.61466984248029E-3</v>
      </c>
      <c r="AS541" s="14">
        <v>1.12088921247779E-2</v>
      </c>
      <c r="AT541" s="14">
        <v>3.0529326229058702E-2</v>
      </c>
      <c r="AU541" s="14">
        <v>5.2328316069111702E-2</v>
      </c>
      <c r="AV541" s="14"/>
      <c r="AW541" s="14">
        <v>1.1962500734427801E-2</v>
      </c>
      <c r="AX541" s="14">
        <v>2.2060960759700501E-2</v>
      </c>
      <c r="AY541" s="14">
        <v>1.5934429746600899E-2</v>
      </c>
      <c r="AZ541" s="14">
        <v>4.4972126678920102E-2</v>
      </c>
      <c r="BA541" s="14"/>
      <c r="BB541" s="14">
        <v>2.6124444643664799E-2</v>
      </c>
      <c r="BC541" s="14">
        <v>2.6876761073594602E-2</v>
      </c>
      <c r="BD541" s="14">
        <v>3.7344116712499098E-2</v>
      </c>
      <c r="BE541" s="14"/>
      <c r="BF541" s="14">
        <v>2.2086752813766E-2</v>
      </c>
      <c r="BG541" s="14">
        <v>1.6609358119458399E-2</v>
      </c>
      <c r="BH541" s="14">
        <v>9.9207620590971695E-3</v>
      </c>
      <c r="BI541" s="14"/>
      <c r="BJ541" s="14">
        <v>1.1952245758945299E-2</v>
      </c>
      <c r="BK541" s="14">
        <v>1.3373167940609301E-2</v>
      </c>
      <c r="BL541" s="14">
        <v>5.4540218475741697E-2</v>
      </c>
      <c r="BM541" s="14"/>
      <c r="BN541" s="14">
        <v>1.7852190078073302E-2</v>
      </c>
      <c r="BO541" s="14">
        <v>1.9445774760308E-2</v>
      </c>
      <c r="BP541" s="14">
        <v>0</v>
      </c>
      <c r="BQ541" s="14">
        <v>0</v>
      </c>
      <c r="BR541" s="14">
        <v>2.5685147625019299E-2</v>
      </c>
      <c r="BS541" s="14">
        <v>1.8469227964631602E-2</v>
      </c>
      <c r="BT541" s="14">
        <v>1.7854786936842101E-2</v>
      </c>
      <c r="BU541" s="14">
        <v>1.2163333461909599E-2</v>
      </c>
      <c r="BV541" s="14"/>
      <c r="BW541" s="14">
        <v>2.46877351727556E-2</v>
      </c>
      <c r="BX541" s="14">
        <v>1.4496298847868599E-2</v>
      </c>
      <c r="BY541" s="14"/>
      <c r="BZ541" s="14">
        <v>2.4084939881684701E-2</v>
      </c>
      <c r="CA541" s="14">
        <v>1.11329460966664E-2</v>
      </c>
      <c r="CB541" s="14"/>
      <c r="CC541" s="14">
        <v>1.5701977523282899E-2</v>
      </c>
      <c r="CD541" s="14">
        <v>2.2622515805655202E-2</v>
      </c>
    </row>
    <row r="542" spans="2:82" x14ac:dyDescent="0.25">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c r="BC542" s="14"/>
      <c r="BD542" s="14"/>
      <c r="BE542" s="14"/>
      <c r="BF542" s="14"/>
      <c r="BG542" s="14"/>
      <c r="BH542" s="14"/>
      <c r="BI542" s="14"/>
      <c r="BJ542" s="14"/>
      <c r="BK542" s="14"/>
      <c r="BL542" s="14"/>
      <c r="BM542" s="14"/>
      <c r="BN542" s="14"/>
      <c r="BO542" s="14"/>
      <c r="BP542" s="14"/>
      <c r="BQ542" s="14"/>
      <c r="BR542" s="14"/>
      <c r="BS542" s="14"/>
      <c r="BT542" s="14"/>
      <c r="BU542" s="14"/>
      <c r="BV542" s="14"/>
      <c r="BW542" s="14"/>
      <c r="BX542" s="14"/>
      <c r="BY542" s="14"/>
      <c r="BZ542" s="14"/>
      <c r="CA542" s="14"/>
      <c r="CB542" s="14"/>
      <c r="CC542" s="14"/>
      <c r="CD542" s="14"/>
    </row>
    <row r="543" spans="2:82" x14ac:dyDescent="0.25">
      <c r="B543" s="6" t="s">
        <v>418</v>
      </c>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c r="BB543" s="14"/>
      <c r="BC543" s="14"/>
      <c r="BD543" s="14"/>
      <c r="BE543" s="14"/>
      <c r="BF543" s="14"/>
      <c r="BG543" s="14"/>
      <c r="BH543" s="14"/>
      <c r="BI543" s="14"/>
      <c r="BJ543" s="14"/>
      <c r="BK543" s="14"/>
      <c r="BL543" s="14"/>
      <c r="BM543" s="14"/>
      <c r="BN543" s="14"/>
      <c r="BO543" s="14"/>
      <c r="BP543" s="14"/>
      <c r="BQ543" s="14"/>
      <c r="BR543" s="14"/>
      <c r="BS543" s="14"/>
      <c r="BT543" s="14"/>
      <c r="BU543" s="14"/>
      <c r="BV543" s="14"/>
      <c r="BW543" s="14"/>
      <c r="BX543" s="14"/>
      <c r="BY543" s="14"/>
      <c r="BZ543" s="14"/>
      <c r="CA543" s="14"/>
      <c r="CB543" s="14"/>
      <c r="CC543" s="14"/>
      <c r="CD543" s="14"/>
    </row>
    <row r="544" spans="2:82" x14ac:dyDescent="0.25">
      <c r="B544" s="24" t="s">
        <v>107</v>
      </c>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c r="BH544" s="14"/>
      <c r="BI544" s="14"/>
      <c r="BJ544" s="14"/>
      <c r="BK544" s="14"/>
      <c r="BL544" s="14"/>
      <c r="BM544" s="14"/>
      <c r="BN544" s="14"/>
      <c r="BO544" s="14"/>
      <c r="BP544" s="14"/>
      <c r="BQ544" s="14"/>
      <c r="BR544" s="14"/>
      <c r="BS544" s="14"/>
      <c r="BT544" s="14"/>
      <c r="BU544" s="14"/>
      <c r="BV544" s="14"/>
      <c r="BW544" s="14"/>
      <c r="BX544" s="14"/>
      <c r="BY544" s="14"/>
      <c r="BZ544" s="14"/>
      <c r="CA544" s="14"/>
      <c r="CB544" s="14"/>
      <c r="CC544" s="14"/>
      <c r="CD544" s="14"/>
    </row>
    <row r="545" spans="2:82" x14ac:dyDescent="0.25">
      <c r="B545" t="s">
        <v>414</v>
      </c>
      <c r="C545" s="14">
        <v>3.0058295342945299E-2</v>
      </c>
      <c r="D545" s="14">
        <v>3.3228299816441903E-2</v>
      </c>
      <c r="E545" s="14">
        <v>2.69183208274878E-2</v>
      </c>
      <c r="F545" s="14"/>
      <c r="G545" s="14">
        <v>1.9805993022099299E-2</v>
      </c>
      <c r="H545" s="14">
        <v>3.19458273864376E-2</v>
      </c>
      <c r="I545" s="14">
        <v>4.6808747823346E-2</v>
      </c>
      <c r="J545" s="14"/>
      <c r="K545" s="14">
        <v>2.7730913294244399E-2</v>
      </c>
      <c r="L545" s="14">
        <v>2.4942760550080999E-2</v>
      </c>
      <c r="M545" s="14">
        <v>4.84537301989117E-2</v>
      </c>
      <c r="N545" s="14">
        <v>2.85213598718141E-2</v>
      </c>
      <c r="O545" s="14"/>
      <c r="P545" s="14">
        <v>1.7952044443554901E-2</v>
      </c>
      <c r="Q545" s="14">
        <v>4.1070413176847197E-2</v>
      </c>
      <c r="R545" s="14">
        <v>4.3419423406839998E-2</v>
      </c>
      <c r="S545" s="14">
        <v>2.65046782878775E-2</v>
      </c>
      <c r="T545" s="14">
        <v>1.79041294648376E-2</v>
      </c>
      <c r="U545" s="14"/>
      <c r="V545" s="14">
        <v>2.89060048246071E-2</v>
      </c>
      <c r="W545" s="14">
        <v>3.4026405478825399E-2</v>
      </c>
      <c r="X545" s="14">
        <v>2.9440707389807402E-2</v>
      </c>
      <c r="Y545" s="14"/>
      <c r="Z545" s="14">
        <v>2.5888459166464099E-2</v>
      </c>
      <c r="AA545" s="14">
        <v>3.3676250621007202E-2</v>
      </c>
      <c r="AB545" s="14"/>
      <c r="AC545" s="14">
        <v>4.49257734905558E-2</v>
      </c>
      <c r="AD545" s="14">
        <v>3.08544650027722E-2</v>
      </c>
      <c r="AE545" s="14">
        <v>2.3155032464815799E-2</v>
      </c>
      <c r="AF545" s="14">
        <v>3.2688687228647997E-2</v>
      </c>
      <c r="AG545" s="14"/>
      <c r="AH545" s="14">
        <v>3.72869630718385E-2</v>
      </c>
      <c r="AI545" s="14">
        <v>3.21202466487676E-2</v>
      </c>
      <c r="AJ545" s="14">
        <v>2.4347219106042001E-2</v>
      </c>
      <c r="AK545" s="14">
        <v>3.15685918287925E-2</v>
      </c>
      <c r="AL545" s="14"/>
      <c r="AM545" s="14">
        <v>5.0620901708443397E-2</v>
      </c>
      <c r="AN545" s="14">
        <v>2.1501133537592101E-2</v>
      </c>
      <c r="AO545" s="14">
        <v>2.2368036157891898E-2</v>
      </c>
      <c r="AP545" s="14">
        <v>2.93732770376747E-2</v>
      </c>
      <c r="AQ545" s="14"/>
      <c r="AR545" s="14">
        <v>3.6527823898344997E-2</v>
      </c>
      <c r="AS545" s="14">
        <v>2.7757509975064501E-2</v>
      </c>
      <c r="AT545" s="14">
        <v>2.4594371778801999E-2</v>
      </c>
      <c r="AU545" s="14">
        <v>4.6116932693523703E-2</v>
      </c>
      <c r="AV545" s="14"/>
      <c r="AW545" s="14">
        <v>1.45810484793836E-2</v>
      </c>
      <c r="AX545" s="14">
        <v>3.0899606109014401E-2</v>
      </c>
      <c r="AY545" s="14">
        <v>3.4621953397072698E-2</v>
      </c>
      <c r="AZ545" s="14">
        <v>5.4464191746409603E-2</v>
      </c>
      <c r="BA545" s="14"/>
      <c r="BB545" s="14">
        <v>4.6941983633924197E-2</v>
      </c>
      <c r="BC545" s="14">
        <v>4.8509953513519402E-2</v>
      </c>
      <c r="BD545" s="14">
        <v>8.9391352654928508E-3</v>
      </c>
      <c r="BE545" s="14"/>
      <c r="BF545" s="14">
        <v>3.2033370672757099E-2</v>
      </c>
      <c r="BG545" s="14">
        <v>1.6682438206918299E-2</v>
      </c>
      <c r="BH545" s="14">
        <v>3.9635155175099697E-2</v>
      </c>
      <c r="BI545" s="14"/>
      <c r="BJ545" s="14">
        <v>3.09801769360252E-2</v>
      </c>
      <c r="BK545" s="14">
        <v>3.07559701281446E-2</v>
      </c>
      <c r="BL545" s="14">
        <v>2.4465176646326199E-2</v>
      </c>
      <c r="BM545" s="14"/>
      <c r="BN545" s="14">
        <v>3.84262723810758E-2</v>
      </c>
      <c r="BO545" s="14">
        <v>3.8588159586555398E-2</v>
      </c>
      <c r="BP545" s="14">
        <v>2.4358128270978101E-2</v>
      </c>
      <c r="BQ545" s="14">
        <v>2.4924301512096202E-2</v>
      </c>
      <c r="BR545" s="14">
        <v>2.9897515855479E-2</v>
      </c>
      <c r="BS545" s="14">
        <v>2.26587372706374E-2</v>
      </c>
      <c r="BT545" s="14">
        <v>3.5793285295230598E-2</v>
      </c>
      <c r="BU545" s="14">
        <v>2.4446746653353599E-2</v>
      </c>
      <c r="BV545" s="14"/>
      <c r="BW545" s="14">
        <v>2.5654699375668701E-2</v>
      </c>
      <c r="BX545" s="14">
        <v>3.36416270198025E-2</v>
      </c>
      <c r="BY545" s="14"/>
      <c r="BZ545" s="14">
        <v>2.7515340263493501E-2</v>
      </c>
      <c r="CA545" s="14">
        <v>3.6256546861157098E-2</v>
      </c>
      <c r="CB545" s="14"/>
      <c r="CC545" s="14">
        <v>2.1851575401333399E-2</v>
      </c>
      <c r="CD545" s="14">
        <v>4.0690390314014301E-2</v>
      </c>
    </row>
    <row r="546" spans="2:82" x14ac:dyDescent="0.25">
      <c r="B546" t="s">
        <v>159</v>
      </c>
      <c r="C546" s="14">
        <v>8.1514906655050595E-2</v>
      </c>
      <c r="D546" s="14">
        <v>9.6344009775889403E-2</v>
      </c>
      <c r="E546" s="14">
        <v>6.6767241661544796E-2</v>
      </c>
      <c r="F546" s="14"/>
      <c r="G546" s="14">
        <v>8.5488889532918E-2</v>
      </c>
      <c r="H546" s="14">
        <v>7.9034695892762796E-2</v>
      </c>
      <c r="I546" s="14">
        <v>7.8523627993602504E-2</v>
      </c>
      <c r="J546" s="14"/>
      <c r="K546" s="14">
        <v>8.7116258202863006E-2</v>
      </c>
      <c r="L546" s="14">
        <v>8.1729299205321904E-2</v>
      </c>
      <c r="M546" s="14">
        <v>8.1547333434766195E-2</v>
      </c>
      <c r="N546" s="14">
        <v>7.5574025072186496E-2</v>
      </c>
      <c r="O546" s="14"/>
      <c r="P546" s="14">
        <v>8.2049261357053996E-2</v>
      </c>
      <c r="Q546" s="14">
        <v>7.5031911912704502E-2</v>
      </c>
      <c r="R546" s="14">
        <v>9.7893479042153494E-2</v>
      </c>
      <c r="S546" s="14">
        <v>8.2937591704761698E-2</v>
      </c>
      <c r="T546" s="14">
        <v>6.2500869909976595E-2</v>
      </c>
      <c r="U546" s="14"/>
      <c r="V546" s="14">
        <v>9.3326466280658896E-2</v>
      </c>
      <c r="W546" s="14">
        <v>7.2530770929689001E-2</v>
      </c>
      <c r="X546" s="14">
        <v>5.3301946354604703E-2</v>
      </c>
      <c r="Y546" s="14"/>
      <c r="Z546" s="14">
        <v>6.9862807364371698E-2</v>
      </c>
      <c r="AA546" s="14">
        <v>9.16248419966324E-2</v>
      </c>
      <c r="AB546" s="14"/>
      <c r="AC546" s="14">
        <v>9.9939438002327699E-2</v>
      </c>
      <c r="AD546" s="14">
        <v>7.3091663766441106E-2</v>
      </c>
      <c r="AE546" s="14">
        <v>0.102047777215198</v>
      </c>
      <c r="AF546" s="14">
        <v>7.4491447729292004E-2</v>
      </c>
      <c r="AG546" s="14"/>
      <c r="AH546" s="14">
        <v>0.103880665250132</v>
      </c>
      <c r="AI546" s="14">
        <v>7.5140963801611393E-2</v>
      </c>
      <c r="AJ546" s="14">
        <v>9.0669936696476897E-2</v>
      </c>
      <c r="AK546" s="14">
        <v>8.0014767837212994E-2</v>
      </c>
      <c r="AL546" s="14"/>
      <c r="AM546" s="14">
        <v>8.0232486264432995E-2</v>
      </c>
      <c r="AN546" s="14">
        <v>7.3422092405415307E-2</v>
      </c>
      <c r="AO546" s="14">
        <v>8.8991155010140904E-2</v>
      </c>
      <c r="AP546" s="14">
        <v>8.5347141555025902E-2</v>
      </c>
      <c r="AQ546" s="14"/>
      <c r="AR546" s="14">
        <v>7.8061427729945204E-2</v>
      </c>
      <c r="AS546" s="14">
        <v>8.32697244704068E-2</v>
      </c>
      <c r="AT546" s="14">
        <v>9.7953424176647902E-2</v>
      </c>
      <c r="AU546" s="14">
        <v>0.109347186136588</v>
      </c>
      <c r="AV546" s="14"/>
      <c r="AW546" s="14">
        <v>6.9090667868836997E-2</v>
      </c>
      <c r="AX546" s="14">
        <v>8.1250590372547699E-2</v>
      </c>
      <c r="AY546" s="14">
        <v>9.2035785968699296E-2</v>
      </c>
      <c r="AZ546" s="14">
        <v>6.4212494674749404E-2</v>
      </c>
      <c r="BA546" s="14"/>
      <c r="BB546" s="14">
        <v>0.10517356114248801</v>
      </c>
      <c r="BC546" s="14">
        <v>7.9994613201018597E-2</v>
      </c>
      <c r="BD546" s="14">
        <v>0.101934533438959</v>
      </c>
      <c r="BE546" s="14"/>
      <c r="BF546" s="14">
        <v>7.8994069955526103E-2</v>
      </c>
      <c r="BG546" s="14">
        <v>6.9856800390527302E-2</v>
      </c>
      <c r="BH546" s="14">
        <v>0.101708773360353</v>
      </c>
      <c r="BI546" s="14"/>
      <c r="BJ546" s="14">
        <v>7.9171328347108105E-2</v>
      </c>
      <c r="BK546" s="14">
        <v>7.4229224630644894E-2</v>
      </c>
      <c r="BL546" s="14">
        <v>8.35224879054456E-2</v>
      </c>
      <c r="BM546" s="14"/>
      <c r="BN546" s="14">
        <v>0.10298254989884</v>
      </c>
      <c r="BO546" s="14">
        <v>8.5504287297857806E-2</v>
      </c>
      <c r="BP546" s="14">
        <v>7.1507047815760602E-2</v>
      </c>
      <c r="BQ546" s="14">
        <v>7.4563770104893304E-2</v>
      </c>
      <c r="BR546" s="14">
        <v>8.9207816770214707E-2</v>
      </c>
      <c r="BS546" s="14">
        <v>5.5248554404037503E-2</v>
      </c>
      <c r="BT546" s="14">
        <v>0.107833066229685</v>
      </c>
      <c r="BU546" s="14">
        <v>8.3972291696214299E-2</v>
      </c>
      <c r="BV546" s="14"/>
      <c r="BW546" s="14">
        <v>7.0219924369280401E-2</v>
      </c>
      <c r="BX546" s="14">
        <v>9.0705955996294496E-2</v>
      </c>
      <c r="BY546" s="14"/>
      <c r="BZ546" s="14">
        <v>6.7375847118752705E-2</v>
      </c>
      <c r="CA546" s="14">
        <v>0.108723994517767</v>
      </c>
      <c r="CB546" s="14"/>
      <c r="CC546" s="14">
        <v>6.3671076704862301E-2</v>
      </c>
      <c r="CD546" s="14">
        <v>0.104843554242066</v>
      </c>
    </row>
    <row r="547" spans="2:82" x14ac:dyDescent="0.25">
      <c r="B547" t="s">
        <v>415</v>
      </c>
      <c r="C547" s="14">
        <v>0.24991933702709099</v>
      </c>
      <c r="D547" s="14">
        <v>0.243791940309663</v>
      </c>
      <c r="E547" s="14">
        <v>0.256296417114663</v>
      </c>
      <c r="F547" s="14"/>
      <c r="G547" s="14">
        <v>0.20801162827413999</v>
      </c>
      <c r="H547" s="14">
        <v>0.27964792547245598</v>
      </c>
      <c r="I547" s="14">
        <v>0.27430802544303101</v>
      </c>
      <c r="J547" s="14"/>
      <c r="K547" s="14">
        <v>0.209253244091966</v>
      </c>
      <c r="L547" s="14">
        <v>0.27489946466565501</v>
      </c>
      <c r="M547" s="14">
        <v>0.24620144507118399</v>
      </c>
      <c r="N547" s="14">
        <v>0.28657080884943698</v>
      </c>
      <c r="O547" s="14"/>
      <c r="P547" s="14">
        <v>0.26075366619559998</v>
      </c>
      <c r="Q547" s="14">
        <v>0.25303563098034998</v>
      </c>
      <c r="R547" s="14">
        <v>0.23480522542544</v>
      </c>
      <c r="S547" s="14">
        <v>0.234047514527953</v>
      </c>
      <c r="T547" s="14">
        <v>0.28653638477349802</v>
      </c>
      <c r="U547" s="14"/>
      <c r="V547" s="14">
        <v>0.23884924246457201</v>
      </c>
      <c r="W547" s="14">
        <v>0.25061618214099801</v>
      </c>
      <c r="X547" s="14">
        <v>0.28477974453681199</v>
      </c>
      <c r="Y547" s="14"/>
      <c r="Z547" s="14">
        <v>0.20825006036017399</v>
      </c>
      <c r="AA547" s="14">
        <v>0.28607365414400798</v>
      </c>
      <c r="AB547" s="14"/>
      <c r="AC547" s="14">
        <v>0.35370911432867003</v>
      </c>
      <c r="AD547" s="14">
        <v>0.24845809822362999</v>
      </c>
      <c r="AE547" s="14">
        <v>0.232142167598787</v>
      </c>
      <c r="AF547" s="14">
        <v>0.239104197279568</v>
      </c>
      <c r="AG547" s="14"/>
      <c r="AH547" s="14">
        <v>0.28111092855270597</v>
      </c>
      <c r="AI547" s="14">
        <v>0.24405965851244099</v>
      </c>
      <c r="AJ547" s="14">
        <v>0.22657578375790099</v>
      </c>
      <c r="AK547" s="14">
        <v>0.27926542559808298</v>
      </c>
      <c r="AL547" s="14"/>
      <c r="AM547" s="14">
        <v>0.211628055410988</v>
      </c>
      <c r="AN547" s="14">
        <v>0.25293433321287201</v>
      </c>
      <c r="AO547" s="14">
        <v>0.26813192243836997</v>
      </c>
      <c r="AP547" s="14">
        <v>0.228706503211596</v>
      </c>
      <c r="AQ547" s="14"/>
      <c r="AR547" s="14">
        <v>0.25374969521343599</v>
      </c>
      <c r="AS547" s="14">
        <v>0.24352889641817199</v>
      </c>
      <c r="AT547" s="14">
        <v>0.18904732910307601</v>
      </c>
      <c r="AU547" s="14">
        <v>0.18535214607523601</v>
      </c>
      <c r="AV547" s="14"/>
      <c r="AW547" s="14">
        <v>0.245717177716547</v>
      </c>
      <c r="AX547" s="14">
        <v>0.25139966188364499</v>
      </c>
      <c r="AY547" s="14">
        <v>0.251266524085966</v>
      </c>
      <c r="AZ547" s="14">
        <v>0.246954411521592</v>
      </c>
      <c r="BA547" s="14"/>
      <c r="BB547" s="14">
        <v>0.27154893564250698</v>
      </c>
      <c r="BC547" s="14">
        <v>0.25261676848632297</v>
      </c>
      <c r="BD547" s="14">
        <v>0.240093152517452</v>
      </c>
      <c r="BE547" s="14"/>
      <c r="BF547" s="14">
        <v>0.222932489828297</v>
      </c>
      <c r="BG547" s="14">
        <v>0.33214533227987197</v>
      </c>
      <c r="BH547" s="14">
        <v>0.20266832007797</v>
      </c>
      <c r="BI547" s="14"/>
      <c r="BJ547" s="14">
        <v>0.25048263581579999</v>
      </c>
      <c r="BK547" s="14">
        <v>0.23265292057745501</v>
      </c>
      <c r="BL547" s="14">
        <v>0.22241401382856499</v>
      </c>
      <c r="BM547" s="14"/>
      <c r="BN547" s="14">
        <v>0.27466100058114501</v>
      </c>
      <c r="BO547" s="14">
        <v>0.25645666982071702</v>
      </c>
      <c r="BP547" s="14">
        <v>0.24850200529830099</v>
      </c>
      <c r="BQ547" s="14">
        <v>0.29726721885609902</v>
      </c>
      <c r="BR547" s="14">
        <v>0.24323321647610099</v>
      </c>
      <c r="BS547" s="14">
        <v>0.223559333505986</v>
      </c>
      <c r="BT547" s="14">
        <v>0.208520135628881</v>
      </c>
      <c r="BU547" s="14">
        <v>0.271196125460408</v>
      </c>
      <c r="BV547" s="14"/>
      <c r="BW547" s="14">
        <v>0.217666805985297</v>
      </c>
      <c r="BX547" s="14">
        <v>0.276164141727545</v>
      </c>
      <c r="BY547" s="14"/>
      <c r="BZ547" s="14">
        <v>0.22244967682066299</v>
      </c>
      <c r="CA547" s="14">
        <v>0.26201581492544401</v>
      </c>
      <c r="CB547" s="14"/>
      <c r="CC547" s="14">
        <v>0.200020815974425</v>
      </c>
      <c r="CD547" s="14">
        <v>0.27863201316322</v>
      </c>
    </row>
    <row r="548" spans="2:82" x14ac:dyDescent="0.25">
      <c r="B548" t="s">
        <v>161</v>
      </c>
      <c r="C548" s="14">
        <v>0.33003613433020601</v>
      </c>
      <c r="D548" s="14">
        <v>0.32071867126166997</v>
      </c>
      <c r="E548" s="14">
        <v>0.33902369113941699</v>
      </c>
      <c r="F548" s="14"/>
      <c r="G548" s="14">
        <v>0.346020033365389</v>
      </c>
      <c r="H548" s="14">
        <v>0.32974846293438398</v>
      </c>
      <c r="I548" s="14">
        <v>0.29860443848238699</v>
      </c>
      <c r="J548" s="14"/>
      <c r="K548" s="14">
        <v>0.36068129893169099</v>
      </c>
      <c r="L548" s="14">
        <v>0.32230898849205503</v>
      </c>
      <c r="M548" s="14">
        <v>0.32327737314820698</v>
      </c>
      <c r="N548" s="14">
        <v>0.297607931599911</v>
      </c>
      <c r="O548" s="14"/>
      <c r="P548" s="14">
        <v>0.31845445173227999</v>
      </c>
      <c r="Q548" s="14">
        <v>0.325951562756639</v>
      </c>
      <c r="R548" s="14">
        <v>0.31737627731585399</v>
      </c>
      <c r="S548" s="14">
        <v>0.35163343005367698</v>
      </c>
      <c r="T548" s="14">
        <v>0.32240400301420402</v>
      </c>
      <c r="U548" s="14"/>
      <c r="V548" s="14">
        <v>0.32709451610927198</v>
      </c>
      <c r="W548" s="14">
        <v>0.366050538616152</v>
      </c>
      <c r="X548" s="14">
        <v>0.30024519613901202</v>
      </c>
      <c r="Y548" s="14"/>
      <c r="Z548" s="14">
        <v>0.33591686346176702</v>
      </c>
      <c r="AA548" s="14">
        <v>0.32493372404359</v>
      </c>
      <c r="AB548" s="14"/>
      <c r="AC548" s="14">
        <v>0.24391444972161799</v>
      </c>
      <c r="AD548" s="14">
        <v>0.31950501814413401</v>
      </c>
      <c r="AE548" s="14">
        <v>0.34305159888102899</v>
      </c>
      <c r="AF548" s="14">
        <v>0.34254632437268601</v>
      </c>
      <c r="AG548" s="14"/>
      <c r="AH548" s="14">
        <v>0.28952915744305102</v>
      </c>
      <c r="AI548" s="14">
        <v>0.33329100377316001</v>
      </c>
      <c r="AJ548" s="14">
        <v>0.34372066304639398</v>
      </c>
      <c r="AK548" s="14">
        <v>0.33063015730026202</v>
      </c>
      <c r="AL548" s="14"/>
      <c r="AM548" s="14">
        <v>0.37552436572325598</v>
      </c>
      <c r="AN548" s="14">
        <v>0.33939925188356901</v>
      </c>
      <c r="AO548" s="14">
        <v>0.28220309984685299</v>
      </c>
      <c r="AP548" s="14">
        <v>0.34329097953639398</v>
      </c>
      <c r="AQ548" s="14"/>
      <c r="AR548" s="14">
        <v>0.349393238634085</v>
      </c>
      <c r="AS548" s="14">
        <v>0.33902097610830201</v>
      </c>
      <c r="AT548" s="14">
        <v>0.351642463106703</v>
      </c>
      <c r="AU548" s="14">
        <v>0.312071580162393</v>
      </c>
      <c r="AV548" s="14"/>
      <c r="AW548" s="14">
        <v>0.33417047509417902</v>
      </c>
      <c r="AX548" s="14">
        <v>0.34239104564198902</v>
      </c>
      <c r="AY548" s="14">
        <v>0.31332831280288798</v>
      </c>
      <c r="AZ548" s="14">
        <v>0.33247188047749199</v>
      </c>
      <c r="BA548" s="14"/>
      <c r="BB548" s="14">
        <v>0.29445190368250601</v>
      </c>
      <c r="BC548" s="14">
        <v>0.35042464368617599</v>
      </c>
      <c r="BD548" s="14">
        <v>0.29675987908063201</v>
      </c>
      <c r="BE548" s="14"/>
      <c r="BF548" s="14">
        <v>0.35324080953527798</v>
      </c>
      <c r="BG548" s="14">
        <v>0.30347704630017303</v>
      </c>
      <c r="BH548" s="14">
        <v>0.32089661876618297</v>
      </c>
      <c r="BI548" s="14"/>
      <c r="BJ548" s="14">
        <v>0.32996242445969898</v>
      </c>
      <c r="BK548" s="14">
        <v>0.37647954653327598</v>
      </c>
      <c r="BL548" s="14">
        <v>0.33476199709214899</v>
      </c>
      <c r="BM548" s="14"/>
      <c r="BN548" s="14">
        <v>0.28152599576464199</v>
      </c>
      <c r="BO548" s="14">
        <v>0.28872415185268802</v>
      </c>
      <c r="BP548" s="14">
        <v>0.43166279440400102</v>
      </c>
      <c r="BQ548" s="14">
        <v>0.27048634932823601</v>
      </c>
      <c r="BR548" s="14">
        <v>0.35776679079426199</v>
      </c>
      <c r="BS548" s="14">
        <v>0.36866407742337398</v>
      </c>
      <c r="BT548" s="14">
        <v>0.314875112173094</v>
      </c>
      <c r="BU548" s="14">
        <v>0.32610863140490998</v>
      </c>
      <c r="BV548" s="14"/>
      <c r="BW548" s="14">
        <v>0.328955507564891</v>
      </c>
      <c r="BX548" s="14">
        <v>0.33091547116033099</v>
      </c>
      <c r="BY548" s="14"/>
      <c r="BZ548" s="14">
        <v>0.34466825303963</v>
      </c>
      <c r="CA548" s="14">
        <v>0.32413946959476497</v>
      </c>
      <c r="CB548" s="14"/>
      <c r="CC548" s="14">
        <v>0.344455242975994</v>
      </c>
      <c r="CD548" s="14">
        <v>0.32827555130720198</v>
      </c>
    </row>
    <row r="549" spans="2:82" x14ac:dyDescent="0.25">
      <c r="B549" t="s">
        <v>416</v>
      </c>
      <c r="C549" s="14">
        <v>0.28947717563265202</v>
      </c>
      <c r="D549" s="14">
        <v>0.27989411354559102</v>
      </c>
      <c r="E549" s="14">
        <v>0.29901001622396201</v>
      </c>
      <c r="F549" s="14"/>
      <c r="G549" s="14">
        <v>0.31946694364244599</v>
      </c>
      <c r="H549" s="14">
        <v>0.26428282836620498</v>
      </c>
      <c r="I549" s="14">
        <v>0.27987434559410002</v>
      </c>
      <c r="J549" s="14"/>
      <c r="K549" s="14">
        <v>0.30790131363304801</v>
      </c>
      <c r="L549" s="14">
        <v>0.27842140989175201</v>
      </c>
      <c r="M549" s="14">
        <v>0.28127454554016601</v>
      </c>
      <c r="N549" s="14">
        <v>0.27139028642468899</v>
      </c>
      <c r="O549" s="14"/>
      <c r="P549" s="14">
        <v>0.31008981955181703</v>
      </c>
      <c r="Q549" s="14">
        <v>0.28613717324343702</v>
      </c>
      <c r="R549" s="14">
        <v>0.28702152298857903</v>
      </c>
      <c r="S549" s="14">
        <v>0.28163884550614099</v>
      </c>
      <c r="T549" s="14">
        <v>0.292762717969695</v>
      </c>
      <c r="U549" s="14"/>
      <c r="V549" s="14">
        <v>0.30027558922044501</v>
      </c>
      <c r="W549" s="14">
        <v>0.27440288695598902</v>
      </c>
      <c r="X549" s="14">
        <v>0.27116252725937701</v>
      </c>
      <c r="Y549" s="14"/>
      <c r="Z549" s="14">
        <v>0.34390061466586502</v>
      </c>
      <c r="AA549" s="14">
        <v>0.242256718960741</v>
      </c>
      <c r="AB549" s="14"/>
      <c r="AC549" s="14">
        <v>0.21269385410235001</v>
      </c>
      <c r="AD549" s="14">
        <v>0.30270059242335001</v>
      </c>
      <c r="AE549" s="14">
        <v>0.27817120865351602</v>
      </c>
      <c r="AF549" s="14">
        <v>0.305135563265585</v>
      </c>
      <c r="AG549" s="14"/>
      <c r="AH549" s="14">
        <v>0.238870702657733</v>
      </c>
      <c r="AI549" s="14">
        <v>0.29642400375832101</v>
      </c>
      <c r="AJ549" s="14">
        <v>0.30337927921694502</v>
      </c>
      <c r="AK549" s="14">
        <v>0.27147375098476201</v>
      </c>
      <c r="AL549" s="14"/>
      <c r="AM549" s="14">
        <v>0.27012025554390201</v>
      </c>
      <c r="AN549" s="14">
        <v>0.29943631084549799</v>
      </c>
      <c r="AO549" s="14">
        <v>0.33190859432929598</v>
      </c>
      <c r="AP549" s="14">
        <v>0.29808421493395298</v>
      </c>
      <c r="AQ549" s="14"/>
      <c r="AR549" s="14">
        <v>0.26486704307709003</v>
      </c>
      <c r="AS549" s="14">
        <v>0.29500408227880698</v>
      </c>
      <c r="AT549" s="14">
        <v>0.330672244524087</v>
      </c>
      <c r="AU549" s="14">
        <v>0.347112154932259</v>
      </c>
      <c r="AV549" s="14"/>
      <c r="AW549" s="14">
        <v>0.30546914885395798</v>
      </c>
      <c r="AX549" s="14">
        <v>0.27337309703338503</v>
      </c>
      <c r="AY549" s="14">
        <v>0.29589032678188398</v>
      </c>
      <c r="AZ549" s="14">
        <v>0.30189702157975801</v>
      </c>
      <c r="BA549" s="14"/>
      <c r="BB549" s="14">
        <v>0.27326115799545803</v>
      </c>
      <c r="BC549" s="14">
        <v>0.26845402111296301</v>
      </c>
      <c r="BD549" s="14">
        <v>0.343032528844674</v>
      </c>
      <c r="BE549" s="14"/>
      <c r="BF549" s="14">
        <v>0.30582071291361301</v>
      </c>
      <c r="BG549" s="14">
        <v>0.24920582464382901</v>
      </c>
      <c r="BH549" s="14">
        <v>0.31035776673168802</v>
      </c>
      <c r="BI549" s="14"/>
      <c r="BJ549" s="14">
        <v>0.292342284061475</v>
      </c>
      <c r="BK549" s="14">
        <v>0.27838000072771502</v>
      </c>
      <c r="BL549" s="14">
        <v>0.334836324527514</v>
      </c>
      <c r="BM549" s="14"/>
      <c r="BN549" s="14">
        <v>0.28476718958133002</v>
      </c>
      <c r="BO549" s="14">
        <v>0.29971696273694998</v>
      </c>
      <c r="BP549" s="14">
        <v>0.20842972859905801</v>
      </c>
      <c r="BQ549" s="14">
        <v>0.29538510023922598</v>
      </c>
      <c r="BR549" s="14">
        <v>0.26292224646161799</v>
      </c>
      <c r="BS549" s="14">
        <v>0.32161942308927399</v>
      </c>
      <c r="BT549" s="14">
        <v>0.32366155192917401</v>
      </c>
      <c r="BU549" s="14">
        <v>0.27631958570139498</v>
      </c>
      <c r="BV549" s="14"/>
      <c r="BW549" s="14">
        <v>0.33859934353241999</v>
      </c>
      <c r="BX549" s="14">
        <v>0.249505066115983</v>
      </c>
      <c r="BY549" s="14"/>
      <c r="BZ549" s="14">
        <v>0.321170701887667</v>
      </c>
      <c r="CA549" s="14">
        <v>0.26465138619629802</v>
      </c>
      <c r="CB549" s="14"/>
      <c r="CC549" s="14">
        <v>0.353285125606773</v>
      </c>
      <c r="CD549" s="14">
        <v>0.24083445134510401</v>
      </c>
    </row>
    <row r="550" spans="2:82" x14ac:dyDescent="0.25">
      <c r="B550" t="s">
        <v>103</v>
      </c>
      <c r="C550" s="14">
        <v>1.8994151012055E-2</v>
      </c>
      <c r="D550" s="14">
        <v>2.6022965290745E-2</v>
      </c>
      <c r="E550" s="14">
        <v>1.19843130329253E-2</v>
      </c>
      <c r="F550" s="14"/>
      <c r="G550" s="14">
        <v>2.1206512163006799E-2</v>
      </c>
      <c r="H550" s="14">
        <v>1.5340259947755199E-2</v>
      </c>
      <c r="I550" s="14">
        <v>2.1880814663534202E-2</v>
      </c>
      <c r="J550" s="14"/>
      <c r="K550" s="14">
        <v>7.31697184618804E-3</v>
      </c>
      <c r="L550" s="14">
        <v>1.7698077195135001E-2</v>
      </c>
      <c r="M550" s="14">
        <v>1.9245572606765501E-2</v>
      </c>
      <c r="N550" s="14">
        <v>4.0335588181961701E-2</v>
      </c>
      <c r="O550" s="14"/>
      <c r="P550" s="14">
        <v>1.0700756719694501E-2</v>
      </c>
      <c r="Q550" s="14">
        <v>1.87733079300221E-2</v>
      </c>
      <c r="R550" s="14">
        <v>1.9484071821134302E-2</v>
      </c>
      <c r="S550" s="14">
        <v>2.32379399195894E-2</v>
      </c>
      <c r="T550" s="14">
        <v>1.7891894867788801E-2</v>
      </c>
      <c r="U550" s="14"/>
      <c r="V550" s="14">
        <v>1.1548181100445301E-2</v>
      </c>
      <c r="W550" s="14">
        <v>2.37321587834593E-3</v>
      </c>
      <c r="X550" s="14">
        <v>6.1069878320386302E-2</v>
      </c>
      <c r="Y550" s="14"/>
      <c r="Z550" s="14">
        <v>1.6181194981357901E-2</v>
      </c>
      <c r="AA550" s="14">
        <v>2.14348102340211E-2</v>
      </c>
      <c r="AB550" s="14"/>
      <c r="AC550" s="14">
        <v>4.4817370354478102E-2</v>
      </c>
      <c r="AD550" s="14">
        <v>2.5390162439672799E-2</v>
      </c>
      <c r="AE550" s="14">
        <v>2.1432215186655001E-2</v>
      </c>
      <c r="AF550" s="14">
        <v>6.0337801242215296E-3</v>
      </c>
      <c r="AG550" s="14"/>
      <c r="AH550" s="14">
        <v>4.9321583024540497E-2</v>
      </c>
      <c r="AI550" s="14">
        <v>1.89641235056991E-2</v>
      </c>
      <c r="AJ550" s="14">
        <v>1.1307118176240701E-2</v>
      </c>
      <c r="AK550" s="14">
        <v>7.0473064508873402E-3</v>
      </c>
      <c r="AL550" s="14"/>
      <c r="AM550" s="14">
        <v>1.1873935348977901E-2</v>
      </c>
      <c r="AN550" s="14">
        <v>1.33068781150534E-2</v>
      </c>
      <c r="AO550" s="14">
        <v>6.3971922174484198E-3</v>
      </c>
      <c r="AP550" s="14">
        <v>1.51978837253558E-2</v>
      </c>
      <c r="AQ550" s="14"/>
      <c r="AR550" s="14">
        <v>1.7400771447098898E-2</v>
      </c>
      <c r="AS550" s="14">
        <v>1.14188107492479E-2</v>
      </c>
      <c r="AT550" s="14">
        <v>6.0901673106834803E-3</v>
      </c>
      <c r="AU550" s="14">
        <v>0</v>
      </c>
      <c r="AV550" s="14"/>
      <c r="AW550" s="14">
        <v>3.09714819870959E-2</v>
      </c>
      <c r="AX550" s="14">
        <v>2.0685998959418101E-2</v>
      </c>
      <c r="AY550" s="14">
        <v>1.28570969634909E-2</v>
      </c>
      <c r="AZ550" s="14">
        <v>0</v>
      </c>
      <c r="BA550" s="14"/>
      <c r="BB550" s="14">
        <v>8.6224579031151504E-3</v>
      </c>
      <c r="BC550" s="14">
        <v>0</v>
      </c>
      <c r="BD550" s="14">
        <v>9.2407708527897196E-3</v>
      </c>
      <c r="BE550" s="14"/>
      <c r="BF550" s="14">
        <v>6.9785470945282497E-3</v>
      </c>
      <c r="BG550" s="14">
        <v>2.8632558178680802E-2</v>
      </c>
      <c r="BH550" s="14">
        <v>2.47333658887063E-2</v>
      </c>
      <c r="BI550" s="14"/>
      <c r="BJ550" s="14">
        <v>1.7061150379893E-2</v>
      </c>
      <c r="BK550" s="14">
        <v>7.5023374027641601E-3</v>
      </c>
      <c r="BL550" s="14">
        <v>0</v>
      </c>
      <c r="BM550" s="14"/>
      <c r="BN550" s="14">
        <v>1.7636991792966801E-2</v>
      </c>
      <c r="BO550" s="14">
        <v>3.1009768705230801E-2</v>
      </c>
      <c r="BP550" s="14">
        <v>1.5540295611901799E-2</v>
      </c>
      <c r="BQ550" s="14">
        <v>3.7373259959449498E-2</v>
      </c>
      <c r="BR550" s="14">
        <v>1.6972413642325899E-2</v>
      </c>
      <c r="BS550" s="14">
        <v>8.2498743066920094E-3</v>
      </c>
      <c r="BT550" s="14">
        <v>9.3168487439357402E-3</v>
      </c>
      <c r="BU550" s="14">
        <v>1.79566190837194E-2</v>
      </c>
      <c r="BV550" s="14"/>
      <c r="BW550" s="14">
        <v>1.8903719172442698E-2</v>
      </c>
      <c r="BX550" s="14">
        <v>1.90677379800437E-2</v>
      </c>
      <c r="BY550" s="14"/>
      <c r="BZ550" s="14">
        <v>1.6820180869792901E-2</v>
      </c>
      <c r="CA550" s="14">
        <v>4.2127879045684201E-3</v>
      </c>
      <c r="CB550" s="14"/>
      <c r="CC550" s="14">
        <v>1.67161633366123E-2</v>
      </c>
      <c r="CD550" s="14">
        <v>6.7240396283942501E-3</v>
      </c>
    </row>
    <row r="551" spans="2:82" x14ac:dyDescent="0.25">
      <c r="B551" t="s">
        <v>164</v>
      </c>
      <c r="C551" s="14">
        <v>0.111573201997996</v>
      </c>
      <c r="D551" s="14">
        <v>0.12957230959233099</v>
      </c>
      <c r="E551" s="14">
        <v>9.3685562489032606E-2</v>
      </c>
      <c r="F551" s="14"/>
      <c r="G551" s="14">
        <v>0.105294882555017</v>
      </c>
      <c r="H551" s="14">
        <v>0.11098052327919999</v>
      </c>
      <c r="I551" s="14">
        <v>0.125332375816949</v>
      </c>
      <c r="J551" s="14"/>
      <c r="K551" s="14">
        <v>0.11484717149710701</v>
      </c>
      <c r="L551" s="14">
        <v>0.106672059755403</v>
      </c>
      <c r="M551" s="14">
        <v>0.130001063633678</v>
      </c>
      <c r="N551" s="14">
        <v>0.104095384944001</v>
      </c>
      <c r="O551" s="14"/>
      <c r="P551" s="14">
        <v>0.10000130580060899</v>
      </c>
      <c r="Q551" s="14">
        <v>0.116102325089552</v>
      </c>
      <c r="R551" s="14">
        <v>0.141312902448993</v>
      </c>
      <c r="S551" s="14">
        <v>0.10944226999263899</v>
      </c>
      <c r="T551" s="14">
        <v>8.0404999374814198E-2</v>
      </c>
      <c r="U551" s="14"/>
      <c r="V551" s="14">
        <v>0.122232471105266</v>
      </c>
      <c r="W551" s="14">
        <v>0.106557176408514</v>
      </c>
      <c r="X551" s="14">
        <v>8.2742653744412004E-2</v>
      </c>
      <c r="Y551" s="14"/>
      <c r="Z551" s="14">
        <v>9.5751266530835794E-2</v>
      </c>
      <c r="AA551" s="14">
        <v>0.12530109261764</v>
      </c>
      <c r="AB551" s="14"/>
      <c r="AC551" s="14">
        <v>0.14486521149288301</v>
      </c>
      <c r="AD551" s="14">
        <v>0.103946128769213</v>
      </c>
      <c r="AE551" s="14">
        <v>0.12520280968001399</v>
      </c>
      <c r="AF551" s="14">
        <v>0.10718013495794</v>
      </c>
      <c r="AG551" s="14"/>
      <c r="AH551" s="14">
        <v>0.14116762832197</v>
      </c>
      <c r="AI551" s="14">
        <v>0.10726121045037899</v>
      </c>
      <c r="AJ551" s="14">
        <v>0.11501715580251901</v>
      </c>
      <c r="AK551" s="14">
        <v>0.11158335966600499</v>
      </c>
      <c r="AL551" s="14"/>
      <c r="AM551" s="14">
        <v>0.13085338797287599</v>
      </c>
      <c r="AN551" s="14">
        <v>9.4923225943007394E-2</v>
      </c>
      <c r="AO551" s="14">
        <v>0.111359191168033</v>
      </c>
      <c r="AP551" s="14">
        <v>0.114720418592701</v>
      </c>
      <c r="AQ551" s="14"/>
      <c r="AR551" s="14">
        <v>0.11458925162829001</v>
      </c>
      <c r="AS551" s="14">
        <v>0.111027234445471</v>
      </c>
      <c r="AT551" s="14">
        <v>0.12254779595545</v>
      </c>
      <c r="AU551" s="14">
        <v>0.15546411883011199</v>
      </c>
      <c r="AV551" s="14"/>
      <c r="AW551" s="14">
        <v>8.3671716348220598E-2</v>
      </c>
      <c r="AX551" s="14">
        <v>0.11215019648156201</v>
      </c>
      <c r="AY551" s="14">
        <v>0.12665773936577199</v>
      </c>
      <c r="AZ551" s="14">
        <v>0.118676686421159</v>
      </c>
      <c r="BA551" s="14"/>
      <c r="BB551" s="14">
        <v>0.15211554477641301</v>
      </c>
      <c r="BC551" s="14">
        <v>0.128504566714538</v>
      </c>
      <c r="BD551" s="14">
        <v>0.11087366870445201</v>
      </c>
      <c r="BE551" s="14"/>
      <c r="BF551" s="14">
        <v>0.111027440628283</v>
      </c>
      <c r="BG551" s="14">
        <v>8.65392385974455E-2</v>
      </c>
      <c r="BH551" s="14">
        <v>0.141343928535452</v>
      </c>
      <c r="BI551" s="14"/>
      <c r="BJ551" s="14">
        <v>0.110151505283133</v>
      </c>
      <c r="BK551" s="14">
        <v>0.10498519475878999</v>
      </c>
      <c r="BL551" s="14">
        <v>0.107987664551772</v>
      </c>
      <c r="BM551" s="14"/>
      <c r="BN551" s="14">
        <v>0.141408822279916</v>
      </c>
      <c r="BO551" s="14">
        <v>0.124092446884413</v>
      </c>
      <c r="BP551" s="14">
        <v>9.5865176086738599E-2</v>
      </c>
      <c r="BQ551" s="14">
        <v>9.9488071616989499E-2</v>
      </c>
      <c r="BR551" s="14">
        <v>0.119105332625694</v>
      </c>
      <c r="BS551" s="14">
        <v>7.7907291674674806E-2</v>
      </c>
      <c r="BT551" s="14">
        <v>0.14362635152491501</v>
      </c>
      <c r="BU551" s="14">
        <v>0.10841903834956799</v>
      </c>
      <c r="BV551" s="14"/>
      <c r="BW551" s="14">
        <v>9.5874623744949095E-2</v>
      </c>
      <c r="BX551" s="14">
        <v>0.124347583016097</v>
      </c>
      <c r="BY551" s="14"/>
      <c r="BZ551" s="14">
        <v>9.4891187382246306E-2</v>
      </c>
      <c r="CA551" s="14">
        <v>0.14498054137892399</v>
      </c>
      <c r="CB551" s="14"/>
      <c r="CC551" s="14">
        <v>8.5522652106195599E-2</v>
      </c>
      <c r="CD551" s="14">
        <v>0.14553394455608001</v>
      </c>
    </row>
    <row r="552" spans="2:82" x14ac:dyDescent="0.25">
      <c r="B552" t="s">
        <v>165</v>
      </c>
      <c r="C552" s="14">
        <v>0.61951330996285803</v>
      </c>
      <c r="D552" s="14">
        <v>0.60061278480726099</v>
      </c>
      <c r="E552" s="14">
        <v>0.63803370736337905</v>
      </c>
      <c r="F552" s="14"/>
      <c r="G552" s="14">
        <v>0.66548697700783599</v>
      </c>
      <c r="H552" s="14">
        <v>0.59403129130058796</v>
      </c>
      <c r="I552" s="14">
        <v>0.57847878407648701</v>
      </c>
      <c r="J552" s="14"/>
      <c r="K552" s="14">
        <v>0.66858261256473905</v>
      </c>
      <c r="L552" s="14">
        <v>0.60073039838380704</v>
      </c>
      <c r="M552" s="14">
        <v>0.60455191868837299</v>
      </c>
      <c r="N552" s="14">
        <v>0.56899821802460004</v>
      </c>
      <c r="O552" s="14"/>
      <c r="P552" s="14">
        <v>0.62854427128409696</v>
      </c>
      <c r="Q552" s="14">
        <v>0.61208873600007596</v>
      </c>
      <c r="R552" s="14">
        <v>0.60439780030443202</v>
      </c>
      <c r="S552" s="14">
        <v>0.63327227555981802</v>
      </c>
      <c r="T552" s="14">
        <v>0.61516672098389902</v>
      </c>
      <c r="U552" s="14"/>
      <c r="V552" s="14">
        <v>0.62737010532971704</v>
      </c>
      <c r="W552" s="14">
        <v>0.64045342557214202</v>
      </c>
      <c r="X552" s="14">
        <v>0.57140772339838897</v>
      </c>
      <c r="Y552" s="14"/>
      <c r="Z552" s="14">
        <v>0.67981747812763205</v>
      </c>
      <c r="AA552" s="14">
        <v>0.56719044300433097</v>
      </c>
      <c r="AB552" s="14"/>
      <c r="AC552" s="14">
        <v>0.456608303823968</v>
      </c>
      <c r="AD552" s="14">
        <v>0.62220561056748402</v>
      </c>
      <c r="AE552" s="14">
        <v>0.62122280753454495</v>
      </c>
      <c r="AF552" s="14">
        <v>0.64768188763827095</v>
      </c>
      <c r="AG552" s="14"/>
      <c r="AH552" s="14">
        <v>0.52839986010078299</v>
      </c>
      <c r="AI552" s="14">
        <v>0.62971500753148102</v>
      </c>
      <c r="AJ552" s="14">
        <v>0.647099942263339</v>
      </c>
      <c r="AK552" s="14">
        <v>0.60210390828502403</v>
      </c>
      <c r="AL552" s="14"/>
      <c r="AM552" s="14">
        <v>0.64564462126715805</v>
      </c>
      <c r="AN552" s="14">
        <v>0.63883556272906705</v>
      </c>
      <c r="AO552" s="14">
        <v>0.61411169417614797</v>
      </c>
      <c r="AP552" s="14">
        <v>0.64137519447034697</v>
      </c>
      <c r="AQ552" s="14"/>
      <c r="AR552" s="14">
        <v>0.61426028171117497</v>
      </c>
      <c r="AS552" s="14">
        <v>0.63402505838710899</v>
      </c>
      <c r="AT552" s="14">
        <v>0.68231470763079005</v>
      </c>
      <c r="AU552" s="14">
        <v>0.659183735094652</v>
      </c>
      <c r="AV552" s="14"/>
      <c r="AW552" s="14">
        <v>0.639639623948137</v>
      </c>
      <c r="AX552" s="14">
        <v>0.61576414267537405</v>
      </c>
      <c r="AY552" s="14">
        <v>0.60921863958477096</v>
      </c>
      <c r="AZ552" s="14">
        <v>0.63436890205724905</v>
      </c>
      <c r="BA552" s="14"/>
      <c r="BB552" s="14">
        <v>0.56771306167796498</v>
      </c>
      <c r="BC552" s="14">
        <v>0.618878664799139</v>
      </c>
      <c r="BD552" s="14">
        <v>0.63979240792530701</v>
      </c>
      <c r="BE552" s="14"/>
      <c r="BF552" s="14">
        <v>0.65906152244889105</v>
      </c>
      <c r="BG552" s="14">
        <v>0.55268287094400204</v>
      </c>
      <c r="BH552" s="14">
        <v>0.63125438549787105</v>
      </c>
      <c r="BI552" s="14"/>
      <c r="BJ552" s="14">
        <v>0.62230470852117303</v>
      </c>
      <c r="BK552" s="14">
        <v>0.65485954726099105</v>
      </c>
      <c r="BL552" s="14">
        <v>0.66959832161966304</v>
      </c>
      <c r="BM552" s="14"/>
      <c r="BN552" s="14">
        <v>0.56629318534597195</v>
      </c>
      <c r="BO552" s="14">
        <v>0.58844111458963899</v>
      </c>
      <c r="BP552" s="14">
        <v>0.64009252300305897</v>
      </c>
      <c r="BQ552" s="14">
        <v>0.56587144956746205</v>
      </c>
      <c r="BR552" s="14">
        <v>0.62068903725587998</v>
      </c>
      <c r="BS552" s="14">
        <v>0.69028350051264797</v>
      </c>
      <c r="BT552" s="14">
        <v>0.63853666410226795</v>
      </c>
      <c r="BU552" s="14">
        <v>0.60242821710630501</v>
      </c>
      <c r="BV552" s="14"/>
      <c r="BW552" s="14">
        <v>0.66755485109731105</v>
      </c>
      <c r="BX552" s="14">
        <v>0.58042053727631404</v>
      </c>
      <c r="BY552" s="14"/>
      <c r="BZ552" s="14">
        <v>0.66583895492729805</v>
      </c>
      <c r="CA552" s="14">
        <v>0.58879085579106305</v>
      </c>
      <c r="CB552" s="14"/>
      <c r="CC552" s="14">
        <v>0.697740368582767</v>
      </c>
      <c r="CD552" s="14">
        <v>0.56911000265230605</v>
      </c>
    </row>
    <row r="553" spans="2:82" x14ac:dyDescent="0.25">
      <c r="B553" t="s">
        <v>166</v>
      </c>
      <c r="C553" s="14">
        <v>-0.507940107964862</v>
      </c>
      <c r="D553" s="14">
        <v>-0.47104047521492998</v>
      </c>
      <c r="E553" s="14">
        <v>-0.54434814487434702</v>
      </c>
      <c r="F553" s="14"/>
      <c r="G553" s="14">
        <v>-0.56019209445281803</v>
      </c>
      <c r="H553" s="14">
        <v>-0.48305076802138802</v>
      </c>
      <c r="I553" s="14">
        <v>-0.453146408259538</v>
      </c>
      <c r="J553" s="14"/>
      <c r="K553" s="14">
        <v>-0.55373544106763195</v>
      </c>
      <c r="L553" s="14">
        <v>-0.49405833862840398</v>
      </c>
      <c r="M553" s="14">
        <v>-0.47455085505469502</v>
      </c>
      <c r="N553" s="14">
        <v>-0.46490283308059999</v>
      </c>
      <c r="O553" s="14"/>
      <c r="P553" s="14">
        <v>-0.528542965483488</v>
      </c>
      <c r="Q553" s="14">
        <v>-0.49598641091052498</v>
      </c>
      <c r="R553" s="14">
        <v>-0.46308489785543899</v>
      </c>
      <c r="S553" s="14">
        <v>-0.52383000556717896</v>
      </c>
      <c r="T553" s="14">
        <v>-0.53476172160908497</v>
      </c>
      <c r="U553" s="14"/>
      <c r="V553" s="14">
        <v>-0.50513763422445102</v>
      </c>
      <c r="W553" s="14">
        <v>-0.53389624916362699</v>
      </c>
      <c r="X553" s="14">
        <v>-0.48866506965397699</v>
      </c>
      <c r="Y553" s="14"/>
      <c r="Z553" s="14">
        <v>-0.58406621159679595</v>
      </c>
      <c r="AA553" s="14">
        <v>-0.44188935038669103</v>
      </c>
      <c r="AB553" s="14"/>
      <c r="AC553" s="14">
        <v>-0.31174309233108499</v>
      </c>
      <c r="AD553" s="14">
        <v>-0.51825948179827097</v>
      </c>
      <c r="AE553" s="14">
        <v>-0.49601999785453099</v>
      </c>
      <c r="AF553" s="14">
        <v>-0.54050175268033096</v>
      </c>
      <c r="AG553" s="14"/>
      <c r="AH553" s="14">
        <v>-0.387232231778813</v>
      </c>
      <c r="AI553" s="14">
        <v>-0.52245379708110196</v>
      </c>
      <c r="AJ553" s="14">
        <v>-0.53208278646081997</v>
      </c>
      <c r="AK553" s="14">
        <v>-0.490520548619018</v>
      </c>
      <c r="AL553" s="14"/>
      <c r="AM553" s="14">
        <v>-0.514791233294281</v>
      </c>
      <c r="AN553" s="14">
        <v>-0.54391233678605899</v>
      </c>
      <c r="AO553" s="14">
        <v>-0.50275250300811603</v>
      </c>
      <c r="AP553" s="14">
        <v>-0.52665477587764697</v>
      </c>
      <c r="AQ553" s="14"/>
      <c r="AR553" s="14">
        <v>-0.49967103008288499</v>
      </c>
      <c r="AS553" s="14">
        <v>-0.52299782394163796</v>
      </c>
      <c r="AT553" s="14">
        <v>-0.55976691167533998</v>
      </c>
      <c r="AU553" s="14">
        <v>-0.50371961626454098</v>
      </c>
      <c r="AV553" s="14"/>
      <c r="AW553" s="14">
        <v>-0.55596790759991599</v>
      </c>
      <c r="AX553" s="14">
        <v>-0.50361394619381195</v>
      </c>
      <c r="AY553" s="14">
        <v>-0.482560900218999</v>
      </c>
      <c r="AZ553" s="14">
        <v>-0.51569221563609002</v>
      </c>
      <c r="BA553" s="14"/>
      <c r="BB553" s="14">
        <v>-0.415597516901552</v>
      </c>
      <c r="BC553" s="14">
        <v>-0.49037409808460097</v>
      </c>
      <c r="BD553" s="14">
        <v>-0.52891873922085397</v>
      </c>
      <c r="BE553" s="14"/>
      <c r="BF553" s="14">
        <v>-0.54803408182060798</v>
      </c>
      <c r="BG553" s="14">
        <v>-0.46614363234655698</v>
      </c>
      <c r="BH553" s="14">
        <v>-0.48991045696241903</v>
      </c>
      <c r="BI553" s="14"/>
      <c r="BJ553" s="14">
        <v>-0.51215320323804003</v>
      </c>
      <c r="BK553" s="14">
        <v>-0.54987435250220096</v>
      </c>
      <c r="BL553" s="14">
        <v>-0.56161065706789104</v>
      </c>
      <c r="BM553" s="14"/>
      <c r="BN553" s="14">
        <v>-0.42488436306605598</v>
      </c>
      <c r="BO553" s="14">
        <v>-0.46434866770522598</v>
      </c>
      <c r="BP553" s="14">
        <v>-0.54422734691632002</v>
      </c>
      <c r="BQ553" s="14">
        <v>-0.46638337795047202</v>
      </c>
      <c r="BR553" s="14">
        <v>-0.50158370463018598</v>
      </c>
      <c r="BS553" s="14">
        <v>-0.61237620883797295</v>
      </c>
      <c r="BT553" s="14">
        <v>-0.49491031257735302</v>
      </c>
      <c r="BU553" s="14">
        <v>-0.494009178756737</v>
      </c>
      <c r="BV553" s="14"/>
      <c r="BW553" s="14">
        <v>-0.57168022735236201</v>
      </c>
      <c r="BX553" s="14">
        <v>-0.45607295426021699</v>
      </c>
      <c r="BY553" s="14"/>
      <c r="BZ553" s="14">
        <v>-0.57094776754505105</v>
      </c>
      <c r="CA553" s="14">
        <v>-0.44381031441213897</v>
      </c>
      <c r="CB553" s="14"/>
      <c r="CC553" s="14">
        <v>-0.61221771647657097</v>
      </c>
      <c r="CD553" s="14">
        <v>-0.423576058096226</v>
      </c>
    </row>
    <row r="554" spans="2:82" x14ac:dyDescent="0.25">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c r="BH554" s="14"/>
      <c r="BI554" s="14"/>
      <c r="BJ554" s="14"/>
      <c r="BK554" s="14"/>
      <c r="BL554" s="14"/>
      <c r="BM554" s="14"/>
      <c r="BN554" s="14"/>
      <c r="BO554" s="14"/>
      <c r="BP554" s="14"/>
      <c r="BQ554" s="14"/>
      <c r="BR554" s="14"/>
      <c r="BS554" s="14"/>
      <c r="BT554" s="14"/>
      <c r="BU554" s="14"/>
      <c r="BV554" s="14"/>
      <c r="BW554" s="14"/>
      <c r="BX554" s="14"/>
      <c r="BY554" s="14"/>
      <c r="BZ554" s="14"/>
      <c r="CA554" s="14"/>
      <c r="CB554" s="14"/>
      <c r="CC554" s="14"/>
      <c r="CD554" s="14"/>
    </row>
    <row r="555" spans="2:82" x14ac:dyDescent="0.25">
      <c r="B555" s="6" t="s">
        <v>419</v>
      </c>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c r="BB555" s="14"/>
      <c r="BC555" s="14"/>
      <c r="BD555" s="14"/>
      <c r="BE555" s="14"/>
      <c r="BF555" s="14"/>
      <c r="BG555" s="14"/>
      <c r="BH555" s="14"/>
      <c r="BI555" s="14"/>
      <c r="BJ555" s="14"/>
      <c r="BK555" s="14"/>
      <c r="BL555" s="14"/>
      <c r="BM555" s="14"/>
      <c r="BN555" s="14"/>
      <c r="BO555" s="14"/>
      <c r="BP555" s="14"/>
      <c r="BQ555" s="14"/>
      <c r="BR555" s="14"/>
      <c r="BS555" s="14"/>
      <c r="BT555" s="14"/>
      <c r="BU555" s="14"/>
      <c r="BV555" s="14"/>
      <c r="BW555" s="14"/>
      <c r="BX555" s="14"/>
      <c r="BY555" s="14"/>
      <c r="BZ555" s="14"/>
      <c r="CA555" s="14"/>
      <c r="CB555" s="14"/>
      <c r="CC555" s="14"/>
      <c r="CD555" s="14"/>
    </row>
    <row r="556" spans="2:82" x14ac:dyDescent="0.25">
      <c r="B556" s="24" t="s">
        <v>107</v>
      </c>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c r="BB556" s="14"/>
      <c r="BC556" s="14"/>
      <c r="BD556" s="14"/>
      <c r="BE556" s="14"/>
      <c r="BF556" s="14"/>
      <c r="BG556" s="14"/>
      <c r="BH556" s="14"/>
      <c r="BI556" s="14"/>
      <c r="BJ556" s="14"/>
      <c r="BK556" s="14"/>
      <c r="BL556" s="14"/>
      <c r="BM556" s="14"/>
      <c r="BN556" s="14"/>
      <c r="BO556" s="14"/>
      <c r="BP556" s="14"/>
      <c r="BQ556" s="14"/>
      <c r="BR556" s="14"/>
      <c r="BS556" s="14"/>
      <c r="BT556" s="14"/>
      <c r="BU556" s="14"/>
      <c r="BV556" s="14"/>
      <c r="BW556" s="14"/>
      <c r="BX556" s="14"/>
      <c r="BY556" s="14"/>
      <c r="BZ556" s="14"/>
      <c r="CA556" s="14"/>
      <c r="CB556" s="14"/>
      <c r="CC556" s="14"/>
      <c r="CD556" s="14"/>
    </row>
    <row r="557" spans="2:82" x14ac:dyDescent="0.25">
      <c r="B557" t="s">
        <v>414</v>
      </c>
      <c r="C557" s="14">
        <v>0.11796826487739</v>
      </c>
      <c r="D557" s="14">
        <v>0.11268741825697901</v>
      </c>
      <c r="E557" s="14">
        <v>0.123366968354096</v>
      </c>
      <c r="F557" s="14"/>
      <c r="G557" s="14">
        <v>9.2862896726596394E-2</v>
      </c>
      <c r="H557" s="14">
        <v>0.143117217117151</v>
      </c>
      <c r="I557" s="14">
        <v>0.117880987739231</v>
      </c>
      <c r="J557" s="14"/>
      <c r="K557" s="14">
        <v>0.109645001757649</v>
      </c>
      <c r="L557" s="14">
        <v>0.110556110039062</v>
      </c>
      <c r="M557" s="14">
        <v>0.13966043262714301</v>
      </c>
      <c r="N557" s="14">
        <v>0.12809501224011399</v>
      </c>
      <c r="O557" s="14"/>
      <c r="P557" s="14">
        <v>9.3185442265545995E-2</v>
      </c>
      <c r="Q557" s="14">
        <v>0.11083984235036499</v>
      </c>
      <c r="R557" s="14">
        <v>0.14570305891079</v>
      </c>
      <c r="S557" s="14">
        <v>0.10786495259565899</v>
      </c>
      <c r="T557" s="14">
        <v>0.125495187780822</v>
      </c>
      <c r="U557" s="14"/>
      <c r="V557" s="14">
        <v>0.116916346269205</v>
      </c>
      <c r="W557" s="14">
        <v>9.2286897964933501E-2</v>
      </c>
      <c r="X557" s="14">
        <v>0.14934598150197301</v>
      </c>
      <c r="Y557" s="14"/>
      <c r="Z557" s="14">
        <v>0.10499997145376699</v>
      </c>
      <c r="AA557" s="14">
        <v>0.12922019508608301</v>
      </c>
      <c r="AB557" s="14"/>
      <c r="AC557" s="14">
        <v>0.177350880503508</v>
      </c>
      <c r="AD557" s="14">
        <v>0.10770568213694599</v>
      </c>
      <c r="AE557" s="14">
        <v>0.107798286732082</v>
      </c>
      <c r="AF557" s="14">
        <v>0.129810290575711</v>
      </c>
      <c r="AG557" s="14"/>
      <c r="AH557" s="14">
        <v>0.15339996061759401</v>
      </c>
      <c r="AI557" s="14">
        <v>0.112742194191138</v>
      </c>
      <c r="AJ557" s="14">
        <v>0.119247462285716</v>
      </c>
      <c r="AK557" s="14">
        <v>0.10855911172539399</v>
      </c>
      <c r="AL557" s="14"/>
      <c r="AM557" s="14">
        <v>0.11325408647830899</v>
      </c>
      <c r="AN557" s="14">
        <v>7.8071200069412997E-2</v>
      </c>
      <c r="AO557" s="14">
        <v>8.9312990340311704E-2</v>
      </c>
      <c r="AP557" s="14">
        <v>0.13298214388497501</v>
      </c>
      <c r="AQ557" s="14"/>
      <c r="AR557" s="14">
        <v>0.11928919604507</v>
      </c>
      <c r="AS557" s="14">
        <v>0.122479747415353</v>
      </c>
      <c r="AT557" s="14">
        <v>0.104771378686279</v>
      </c>
      <c r="AU557" s="14">
        <v>8.6931463859236502E-2</v>
      </c>
      <c r="AV557" s="14"/>
      <c r="AW557" s="14">
        <v>0.10782693711529</v>
      </c>
      <c r="AX557" s="14">
        <v>0.113764923078037</v>
      </c>
      <c r="AY557" s="14">
        <v>0.128560277160845</v>
      </c>
      <c r="AZ557" s="14">
        <v>0.119469831188473</v>
      </c>
      <c r="BA557" s="14"/>
      <c r="BB557" s="14">
        <v>0.14087690304259201</v>
      </c>
      <c r="BC557" s="14">
        <v>0.107920250040205</v>
      </c>
      <c r="BD557" s="14">
        <v>0.102032461107807</v>
      </c>
      <c r="BE557" s="14"/>
      <c r="BF557" s="14">
        <v>0.11272061401706</v>
      </c>
      <c r="BG557" s="14">
        <v>0.123787598842111</v>
      </c>
      <c r="BH557" s="14">
        <v>0.11413651760634</v>
      </c>
      <c r="BI557" s="14"/>
      <c r="BJ557" s="14">
        <v>0.112639932827026</v>
      </c>
      <c r="BK557" s="14">
        <v>0.116435303618611</v>
      </c>
      <c r="BL557" s="14">
        <v>9.8293025380789004E-2</v>
      </c>
      <c r="BM557" s="14"/>
      <c r="BN557" s="14">
        <v>0.11999276281192001</v>
      </c>
      <c r="BO557" s="14">
        <v>0.15522697939427399</v>
      </c>
      <c r="BP557" s="14">
        <v>0.120586242602258</v>
      </c>
      <c r="BQ557" s="14">
        <v>7.5135002360449399E-2</v>
      </c>
      <c r="BR557" s="14">
        <v>0.106612348181247</v>
      </c>
      <c r="BS557" s="14">
        <v>0.10067005855089101</v>
      </c>
      <c r="BT557" s="14">
        <v>0.108244340535564</v>
      </c>
      <c r="BU557" s="14">
        <v>0.15117913606507</v>
      </c>
      <c r="BV557" s="14"/>
      <c r="BW557" s="14">
        <v>0.10639951098908</v>
      </c>
      <c r="BX557" s="14">
        <v>0.12738208998255399</v>
      </c>
      <c r="BY557" s="14"/>
      <c r="BZ557" s="14">
        <v>0.10786662129025</v>
      </c>
      <c r="CA557" s="14">
        <v>0.12576129138989101</v>
      </c>
      <c r="CB557" s="14"/>
      <c r="CC557" s="14">
        <v>8.2697903758822994E-2</v>
      </c>
      <c r="CD557" s="14">
        <v>0.14945132081701301</v>
      </c>
    </row>
    <row r="558" spans="2:82" x14ac:dyDescent="0.25">
      <c r="B558" t="s">
        <v>159</v>
      </c>
      <c r="C558" s="14">
        <v>0.33526648599761899</v>
      </c>
      <c r="D558" s="14">
        <v>0.31626427632027498</v>
      </c>
      <c r="E558" s="14">
        <v>0.354603645493273</v>
      </c>
      <c r="F558" s="14"/>
      <c r="G558" s="14">
        <v>0.32861094173538902</v>
      </c>
      <c r="H558" s="14">
        <v>0.34172797357058199</v>
      </c>
      <c r="I558" s="14">
        <v>0.33565508451787501</v>
      </c>
      <c r="J558" s="14"/>
      <c r="K558" s="14">
        <v>0.33285973309928901</v>
      </c>
      <c r="L558" s="14">
        <v>0.364849833860307</v>
      </c>
      <c r="M558" s="14">
        <v>0.34099710439540099</v>
      </c>
      <c r="N558" s="14">
        <v>0.30054111720452897</v>
      </c>
      <c r="O558" s="14"/>
      <c r="P558" s="14">
        <v>0.34644319338240398</v>
      </c>
      <c r="Q558" s="14">
        <v>0.32781764126099</v>
      </c>
      <c r="R558" s="14">
        <v>0.31980847952886898</v>
      </c>
      <c r="S558" s="14">
        <v>0.323690086916325</v>
      </c>
      <c r="T558" s="14">
        <v>0.37441670533274801</v>
      </c>
      <c r="U558" s="14"/>
      <c r="V558" s="14">
        <v>0.33254405832925199</v>
      </c>
      <c r="W558" s="14">
        <v>0.39287562990393099</v>
      </c>
      <c r="X558" s="14">
        <v>0.28123175064565398</v>
      </c>
      <c r="Y558" s="14"/>
      <c r="Z558" s="14">
        <v>0.35191060735690799</v>
      </c>
      <c r="AA558" s="14">
        <v>0.32082522639605798</v>
      </c>
      <c r="AB558" s="14"/>
      <c r="AC558" s="14">
        <v>0.29890466902474</v>
      </c>
      <c r="AD558" s="14">
        <v>0.31594505797230399</v>
      </c>
      <c r="AE558" s="14">
        <v>0.36113384221028999</v>
      </c>
      <c r="AF558" s="14">
        <v>0.32686978149783202</v>
      </c>
      <c r="AG558" s="14"/>
      <c r="AH558" s="14">
        <v>0.35510399447046898</v>
      </c>
      <c r="AI558" s="14">
        <v>0.34479006374985699</v>
      </c>
      <c r="AJ558" s="14">
        <v>0.33038570335579698</v>
      </c>
      <c r="AK558" s="14">
        <v>0.31787130244755402</v>
      </c>
      <c r="AL558" s="14"/>
      <c r="AM558" s="14">
        <v>0.30562231877733398</v>
      </c>
      <c r="AN558" s="14">
        <v>0.33965048740982101</v>
      </c>
      <c r="AO558" s="14">
        <v>0.30730562406906797</v>
      </c>
      <c r="AP558" s="14">
        <v>0.35822880903972798</v>
      </c>
      <c r="AQ558" s="14"/>
      <c r="AR558" s="14">
        <v>0.368057795587791</v>
      </c>
      <c r="AS558" s="14">
        <v>0.35745511461410201</v>
      </c>
      <c r="AT558" s="14">
        <v>0.25774451955584798</v>
      </c>
      <c r="AU558" s="14">
        <v>0.31679201706973997</v>
      </c>
      <c r="AV558" s="14"/>
      <c r="AW558" s="14">
        <v>0.30814730077161601</v>
      </c>
      <c r="AX558" s="14">
        <v>0.35699282605690902</v>
      </c>
      <c r="AY558" s="14">
        <v>0.33840879753883002</v>
      </c>
      <c r="AZ558" s="14">
        <v>0.264834046831458</v>
      </c>
      <c r="BA558" s="14"/>
      <c r="BB558" s="14">
        <v>0.36200699014374299</v>
      </c>
      <c r="BC558" s="14">
        <v>0.37052729952239</v>
      </c>
      <c r="BD558" s="14">
        <v>0.240511313661153</v>
      </c>
      <c r="BE558" s="14"/>
      <c r="BF558" s="14">
        <v>0.35645692201607398</v>
      </c>
      <c r="BG558" s="14">
        <v>0.30790353133777298</v>
      </c>
      <c r="BH558" s="14">
        <v>0.32141491507026498</v>
      </c>
      <c r="BI558" s="14"/>
      <c r="BJ558" s="14">
        <v>0.34111661706769802</v>
      </c>
      <c r="BK558" s="14">
        <v>0.37693545406351903</v>
      </c>
      <c r="BL558" s="14">
        <v>0.26699557583414202</v>
      </c>
      <c r="BM558" s="14"/>
      <c r="BN558" s="14">
        <v>0.35605329858203399</v>
      </c>
      <c r="BO558" s="14">
        <v>0.26065870413519499</v>
      </c>
      <c r="BP558" s="14">
        <v>0.30393776454031601</v>
      </c>
      <c r="BQ558" s="14">
        <v>0.382135975592791</v>
      </c>
      <c r="BR558" s="14">
        <v>0.38747409550062201</v>
      </c>
      <c r="BS558" s="14">
        <v>0.35734603191124897</v>
      </c>
      <c r="BT558" s="14">
        <v>0.32582727581357501</v>
      </c>
      <c r="BU558" s="14">
        <v>0.33128083721451002</v>
      </c>
      <c r="BV558" s="14"/>
      <c r="BW558" s="14">
        <v>0.32024395195177702</v>
      </c>
      <c r="BX558" s="14">
        <v>0.34749075055620898</v>
      </c>
      <c r="BY558" s="14"/>
      <c r="BZ558" s="14">
        <v>0.31154618200154199</v>
      </c>
      <c r="CA558" s="14">
        <v>0.37652179806627101</v>
      </c>
      <c r="CB558" s="14"/>
      <c r="CC558" s="14">
        <v>0.32125019873625399</v>
      </c>
      <c r="CD558" s="14">
        <v>0.353709597842986</v>
      </c>
    </row>
    <row r="559" spans="2:82" x14ac:dyDescent="0.25">
      <c r="B559" t="s">
        <v>415</v>
      </c>
      <c r="C559" s="14">
        <v>0.23996555201372</v>
      </c>
      <c r="D559" s="14">
        <v>0.24788412562543799</v>
      </c>
      <c r="E559" s="14">
        <v>0.231627086767518</v>
      </c>
      <c r="F559" s="14"/>
      <c r="G559" s="14">
        <v>0.23068090188530599</v>
      </c>
      <c r="H559" s="14">
        <v>0.23341110080519001</v>
      </c>
      <c r="I559" s="14">
        <v>0.27168335244095199</v>
      </c>
      <c r="J559" s="14"/>
      <c r="K559" s="14">
        <v>0.22977454193479399</v>
      </c>
      <c r="L559" s="14">
        <v>0.242475402534095</v>
      </c>
      <c r="M559" s="14">
        <v>0.232493296921888</v>
      </c>
      <c r="N559" s="14">
        <v>0.261811084522103</v>
      </c>
      <c r="O559" s="14"/>
      <c r="P559" s="14">
        <v>0.25358444838011301</v>
      </c>
      <c r="Q559" s="14">
        <v>0.26644224472185901</v>
      </c>
      <c r="R559" s="14">
        <v>0.23406675182624601</v>
      </c>
      <c r="S559" s="14">
        <v>0.24014286313843999</v>
      </c>
      <c r="T559" s="14">
        <v>0.21145799990435901</v>
      </c>
      <c r="U559" s="14"/>
      <c r="V559" s="14">
        <v>0.23510044299657801</v>
      </c>
      <c r="W559" s="14">
        <v>0.225972837862463</v>
      </c>
      <c r="X559" s="14">
        <v>0.27087211447287901</v>
      </c>
      <c r="Y559" s="14"/>
      <c r="Z559" s="14">
        <v>0.21869591054097401</v>
      </c>
      <c r="AA559" s="14">
        <v>0.25842014072462399</v>
      </c>
      <c r="AB559" s="14"/>
      <c r="AC559" s="14">
        <v>0.27576712178597801</v>
      </c>
      <c r="AD559" s="14">
        <v>0.24969187503766299</v>
      </c>
      <c r="AE559" s="14">
        <v>0.25356879991770398</v>
      </c>
      <c r="AF559" s="14">
        <v>0.21785844127220899</v>
      </c>
      <c r="AG559" s="14"/>
      <c r="AH559" s="14">
        <v>0.221867735818703</v>
      </c>
      <c r="AI559" s="14">
        <v>0.23685558896276501</v>
      </c>
      <c r="AJ559" s="14">
        <v>0.24207141188096901</v>
      </c>
      <c r="AK559" s="14">
        <v>0.24017370417755399</v>
      </c>
      <c r="AL559" s="14"/>
      <c r="AM559" s="14">
        <v>0.25231988517647802</v>
      </c>
      <c r="AN559" s="14">
        <v>0.26548780172320002</v>
      </c>
      <c r="AO559" s="14">
        <v>0.28350037535892397</v>
      </c>
      <c r="AP559" s="14">
        <v>0.20623475279855599</v>
      </c>
      <c r="AQ559" s="14"/>
      <c r="AR559" s="14">
        <v>0.21793578082089701</v>
      </c>
      <c r="AS559" s="14">
        <v>0.23029207368026899</v>
      </c>
      <c r="AT559" s="14">
        <v>0.283142444984952</v>
      </c>
      <c r="AU559" s="14">
        <v>0.231577331633326</v>
      </c>
      <c r="AV559" s="14"/>
      <c r="AW559" s="14">
        <v>0.27387604664131898</v>
      </c>
      <c r="AX559" s="14">
        <v>0.220093168094594</v>
      </c>
      <c r="AY559" s="14">
        <v>0.23865943543640999</v>
      </c>
      <c r="AZ559" s="14">
        <v>0.25948295901374502</v>
      </c>
      <c r="BA559" s="14"/>
      <c r="BB559" s="14">
        <v>0.21491705147338899</v>
      </c>
      <c r="BC559" s="14">
        <v>0.22109264890358099</v>
      </c>
      <c r="BD559" s="14">
        <v>0.27734195481114599</v>
      </c>
      <c r="BE559" s="14"/>
      <c r="BF559" s="14">
        <v>0.21455473249875201</v>
      </c>
      <c r="BG559" s="14">
        <v>0.29465780235143202</v>
      </c>
      <c r="BH559" s="14">
        <v>0.23909320112051799</v>
      </c>
      <c r="BI559" s="14"/>
      <c r="BJ559" s="14">
        <v>0.247123634014277</v>
      </c>
      <c r="BK559" s="14">
        <v>0.21280113714347901</v>
      </c>
      <c r="BL559" s="14">
        <v>0.246386204003501</v>
      </c>
      <c r="BM559" s="14"/>
      <c r="BN559" s="14">
        <v>0.214191135526591</v>
      </c>
      <c r="BO559" s="14">
        <v>0.28818253152026602</v>
      </c>
      <c r="BP559" s="14">
        <v>0.31907956535614501</v>
      </c>
      <c r="BQ559" s="14">
        <v>0.18533062354309801</v>
      </c>
      <c r="BR559" s="14">
        <v>0.19217471284226501</v>
      </c>
      <c r="BS559" s="14">
        <v>0.23933867806672601</v>
      </c>
      <c r="BT559" s="14">
        <v>0.19720905239002601</v>
      </c>
      <c r="BU559" s="14">
        <v>0.24108054369096801</v>
      </c>
      <c r="BV559" s="14"/>
      <c r="BW559" s="14">
        <v>0.22965866343692901</v>
      </c>
      <c r="BX559" s="14">
        <v>0.24835256131282599</v>
      </c>
      <c r="BY559" s="14"/>
      <c r="BZ559" s="14">
        <v>0.24964121146954299</v>
      </c>
      <c r="CA559" s="14">
        <v>0.21149813153218</v>
      </c>
      <c r="CB559" s="14"/>
      <c r="CC559" s="14">
        <v>0.23117869946823799</v>
      </c>
      <c r="CD559" s="14">
        <v>0.23863292128710201</v>
      </c>
    </row>
    <row r="560" spans="2:82" x14ac:dyDescent="0.25">
      <c r="B560" t="s">
        <v>161</v>
      </c>
      <c r="C560" s="14">
        <v>0.175884924809704</v>
      </c>
      <c r="D560" s="14">
        <v>0.18937930081005899</v>
      </c>
      <c r="E560" s="14">
        <v>0.16256626786404299</v>
      </c>
      <c r="F560" s="14"/>
      <c r="G560" s="14">
        <v>0.18917691963612601</v>
      </c>
      <c r="H560" s="14">
        <v>0.173272849299936</v>
      </c>
      <c r="I560" s="14">
        <v>0.15449838637810701</v>
      </c>
      <c r="J560" s="14"/>
      <c r="K560" s="14">
        <v>0.20600939445081501</v>
      </c>
      <c r="L560" s="14">
        <v>0.15877694886077001</v>
      </c>
      <c r="M560" s="14">
        <v>0.15792739619187299</v>
      </c>
      <c r="N560" s="14">
        <v>0.15837824429552999</v>
      </c>
      <c r="O560" s="14"/>
      <c r="P560" s="14">
        <v>0.196616265561527</v>
      </c>
      <c r="Q560" s="14">
        <v>0.15215398796336399</v>
      </c>
      <c r="R560" s="14">
        <v>0.16730168735995399</v>
      </c>
      <c r="S560" s="14">
        <v>0.19248309276157199</v>
      </c>
      <c r="T560" s="14">
        <v>0.16335899362422501</v>
      </c>
      <c r="U560" s="14"/>
      <c r="V560" s="14">
        <v>0.183820459702008</v>
      </c>
      <c r="W560" s="14">
        <v>0.17236292748391499</v>
      </c>
      <c r="X560" s="14">
        <v>0.15418996265480001</v>
      </c>
      <c r="Y560" s="14"/>
      <c r="Z560" s="14">
        <v>0.181449568436956</v>
      </c>
      <c r="AA560" s="14">
        <v>0.17105676587739399</v>
      </c>
      <c r="AB560" s="14"/>
      <c r="AC560" s="14">
        <v>0.111090674596446</v>
      </c>
      <c r="AD560" s="14">
        <v>0.182223785653371</v>
      </c>
      <c r="AE560" s="14">
        <v>0.148474603744046</v>
      </c>
      <c r="AF560" s="14">
        <v>0.199836466200501</v>
      </c>
      <c r="AG560" s="14"/>
      <c r="AH560" s="14">
        <v>0.12846274165111901</v>
      </c>
      <c r="AI560" s="14">
        <v>0.16958350634459601</v>
      </c>
      <c r="AJ560" s="14">
        <v>0.187871425730226</v>
      </c>
      <c r="AK560" s="14">
        <v>0.21215795641965701</v>
      </c>
      <c r="AL560" s="14"/>
      <c r="AM560" s="14">
        <v>0.19268186457092401</v>
      </c>
      <c r="AN560" s="14">
        <v>0.182343229995858</v>
      </c>
      <c r="AO560" s="14">
        <v>0.16973390097851601</v>
      </c>
      <c r="AP560" s="14">
        <v>0.17845157908565701</v>
      </c>
      <c r="AQ560" s="14"/>
      <c r="AR560" s="14">
        <v>0.16575349630745601</v>
      </c>
      <c r="AS560" s="14">
        <v>0.17014359462967801</v>
      </c>
      <c r="AT560" s="14">
        <v>0.219858535463064</v>
      </c>
      <c r="AU560" s="14">
        <v>0.20891651414800999</v>
      </c>
      <c r="AV560" s="14"/>
      <c r="AW560" s="14">
        <v>0.16473392347506499</v>
      </c>
      <c r="AX560" s="14">
        <v>0.17387810682419</v>
      </c>
      <c r="AY560" s="14">
        <v>0.173642273056346</v>
      </c>
      <c r="AZ560" s="14">
        <v>0.24719952590528099</v>
      </c>
      <c r="BA560" s="14"/>
      <c r="BB560" s="14">
        <v>0.186894403991822</v>
      </c>
      <c r="BC560" s="14">
        <v>0.15562019920247699</v>
      </c>
      <c r="BD560" s="14">
        <v>0.120695601141945</v>
      </c>
      <c r="BE560" s="14"/>
      <c r="BF560" s="14">
        <v>0.19305908533941599</v>
      </c>
      <c r="BG560" s="14">
        <v>0.154363559025853</v>
      </c>
      <c r="BH560" s="14">
        <v>0.167774353318871</v>
      </c>
      <c r="BI560" s="14"/>
      <c r="BJ560" s="14">
        <v>0.17799241649673</v>
      </c>
      <c r="BK560" s="14">
        <v>0.163438570023303</v>
      </c>
      <c r="BL560" s="14">
        <v>0.236437106215903</v>
      </c>
      <c r="BM560" s="14"/>
      <c r="BN560" s="14">
        <v>0.17251986729037599</v>
      </c>
      <c r="BO560" s="14">
        <v>0.179355498713172</v>
      </c>
      <c r="BP560" s="14">
        <v>0.13587365328055501</v>
      </c>
      <c r="BQ560" s="14">
        <v>0.159085571427138</v>
      </c>
      <c r="BR560" s="14">
        <v>0.20784890245322599</v>
      </c>
      <c r="BS560" s="14">
        <v>0.17354467608862001</v>
      </c>
      <c r="BT560" s="14">
        <v>0.20743299384813699</v>
      </c>
      <c r="BU560" s="14">
        <v>0.16854361200129001</v>
      </c>
      <c r="BV560" s="14"/>
      <c r="BW560" s="14">
        <v>0.187737267455823</v>
      </c>
      <c r="BX560" s="14">
        <v>0.166240335441287</v>
      </c>
      <c r="BY560" s="14"/>
      <c r="BZ560" s="14">
        <v>0.190047645364124</v>
      </c>
      <c r="CA560" s="14">
        <v>0.177680132942302</v>
      </c>
      <c r="CB560" s="14"/>
      <c r="CC560" s="14">
        <v>0.205942344586975</v>
      </c>
      <c r="CD560" s="14">
        <v>0.16292223779102699</v>
      </c>
    </row>
    <row r="561" spans="2:82" x14ac:dyDescent="0.25">
      <c r="B561" t="s">
        <v>416</v>
      </c>
      <c r="C561" s="14">
        <v>0.116387125613254</v>
      </c>
      <c r="D561" s="14">
        <v>0.117744480849136</v>
      </c>
      <c r="E561" s="14">
        <v>0.114806622331945</v>
      </c>
      <c r="F561" s="14"/>
      <c r="G561" s="14">
        <v>0.13999019200381699</v>
      </c>
      <c r="H561" s="14">
        <v>9.5718469185365598E-2</v>
      </c>
      <c r="I561" s="14">
        <v>0.11051096966299601</v>
      </c>
      <c r="J561" s="14"/>
      <c r="K561" s="14">
        <v>0.11729577796744101</v>
      </c>
      <c r="L561" s="14">
        <v>0.11094900175009099</v>
      </c>
      <c r="M561" s="14">
        <v>0.10962565554763801</v>
      </c>
      <c r="N561" s="14">
        <v>0.12021748938049</v>
      </c>
      <c r="O561" s="14"/>
      <c r="P561" s="14">
        <v>0.10309824705680801</v>
      </c>
      <c r="Q561" s="14">
        <v>0.13345122609828899</v>
      </c>
      <c r="R561" s="14">
        <v>0.11999389363391701</v>
      </c>
      <c r="S561" s="14">
        <v>0.11914750032779101</v>
      </c>
      <c r="T561" s="14">
        <v>0.101550549484851</v>
      </c>
      <c r="U561" s="14"/>
      <c r="V561" s="14">
        <v>0.120916606925407</v>
      </c>
      <c r="W561" s="14">
        <v>0.109203229433112</v>
      </c>
      <c r="X561" s="14">
        <v>0.1096432516319</v>
      </c>
      <c r="Y561" s="14"/>
      <c r="Z561" s="14">
        <v>0.13213470467945099</v>
      </c>
      <c r="AA561" s="14">
        <v>0.102723750269975</v>
      </c>
      <c r="AB561" s="14"/>
      <c r="AC561" s="14">
        <v>0.114109631282242</v>
      </c>
      <c r="AD561" s="14">
        <v>0.125597095665411</v>
      </c>
      <c r="AE561" s="14">
        <v>0.11483017988933999</v>
      </c>
      <c r="AF561" s="14">
        <v>0.11668285018822</v>
      </c>
      <c r="AG561" s="14"/>
      <c r="AH561" s="14">
        <v>0.10385351171999201</v>
      </c>
      <c r="AI561" s="14">
        <v>0.126034525706617</v>
      </c>
      <c r="AJ561" s="14">
        <v>0.107322523948458</v>
      </c>
      <c r="AK561" s="14">
        <v>0.11423238066974099</v>
      </c>
      <c r="AL561" s="14"/>
      <c r="AM561" s="14">
        <v>0.12125178581905099</v>
      </c>
      <c r="AN561" s="14">
        <v>0.11701882884350399</v>
      </c>
      <c r="AO561" s="14">
        <v>0.14369511294642301</v>
      </c>
      <c r="AP561" s="14">
        <v>0.11265570102049099</v>
      </c>
      <c r="AQ561" s="14"/>
      <c r="AR561" s="14">
        <v>0.106290582071551</v>
      </c>
      <c r="AS561" s="14">
        <v>0.11471077337515199</v>
      </c>
      <c r="AT561" s="14">
        <v>0.12841155964387399</v>
      </c>
      <c r="AU561" s="14">
        <v>0.149967149643908</v>
      </c>
      <c r="AV561" s="14"/>
      <c r="AW561" s="14">
        <v>0.119048523795735</v>
      </c>
      <c r="AX561" s="14">
        <v>0.12241834134974899</v>
      </c>
      <c r="AY561" s="14">
        <v>0.10919002529920301</v>
      </c>
      <c r="AZ561" s="14">
        <v>0.109013637061042</v>
      </c>
      <c r="BA561" s="14"/>
      <c r="BB561" s="14">
        <v>8.6605490297879104E-2</v>
      </c>
      <c r="BC561" s="14">
        <v>0.13954123942563901</v>
      </c>
      <c r="BD561" s="14">
        <v>0.25012388383733802</v>
      </c>
      <c r="BE561" s="14"/>
      <c r="BF561" s="14">
        <v>0.115225379981514</v>
      </c>
      <c r="BG561" s="14">
        <v>0.106927506511414</v>
      </c>
      <c r="BH561" s="14">
        <v>0.142786123178403</v>
      </c>
      <c r="BI561" s="14"/>
      <c r="BJ561" s="14">
        <v>0.10708800754907601</v>
      </c>
      <c r="BK561" s="14">
        <v>0.124679171964687</v>
      </c>
      <c r="BL561" s="14">
        <v>0.15188808856566399</v>
      </c>
      <c r="BM561" s="14"/>
      <c r="BN561" s="14">
        <v>0.112598661456318</v>
      </c>
      <c r="BO561" s="14">
        <v>9.7082171662133898E-2</v>
      </c>
      <c r="BP561" s="14">
        <v>9.6473463702755405E-2</v>
      </c>
      <c r="BQ561" s="14">
        <v>0.18527398781351501</v>
      </c>
      <c r="BR561" s="14">
        <v>0.101595559782879</v>
      </c>
      <c r="BS561" s="14">
        <v>0.12502811420929</v>
      </c>
      <c r="BT561" s="14">
        <v>0.16128633741269799</v>
      </c>
      <c r="BU561" s="14">
        <v>9.5949783502757402E-2</v>
      </c>
      <c r="BV561" s="14"/>
      <c r="BW561" s="14">
        <v>0.14597068572695401</v>
      </c>
      <c r="BX561" s="14">
        <v>9.2314138704967103E-2</v>
      </c>
      <c r="BY561" s="14"/>
      <c r="BZ561" s="14">
        <v>0.13031195812141</v>
      </c>
      <c r="CA561" s="14">
        <v>0.10571752540681199</v>
      </c>
      <c r="CB561" s="14"/>
      <c r="CC561" s="14">
        <v>0.15056241667666001</v>
      </c>
      <c r="CD561" s="14">
        <v>8.8597281103808906E-2</v>
      </c>
    </row>
    <row r="562" spans="2:82" x14ac:dyDescent="0.25">
      <c r="B562" t="s">
        <v>103</v>
      </c>
      <c r="C562" s="14">
        <v>1.45276466883133E-2</v>
      </c>
      <c r="D562" s="14">
        <v>1.6040398138112501E-2</v>
      </c>
      <c r="E562" s="14">
        <v>1.30294091891255E-2</v>
      </c>
      <c r="F562" s="14"/>
      <c r="G562" s="14">
        <v>1.8678148012765801E-2</v>
      </c>
      <c r="H562" s="14">
        <v>1.2752390021775899E-2</v>
      </c>
      <c r="I562" s="14">
        <v>9.7712192608384405E-3</v>
      </c>
      <c r="J562" s="14"/>
      <c r="K562" s="14">
        <v>4.4155507900127799E-3</v>
      </c>
      <c r="L562" s="14">
        <v>1.2392702955674901E-2</v>
      </c>
      <c r="M562" s="14">
        <v>1.9296114316057E-2</v>
      </c>
      <c r="N562" s="14">
        <v>3.0957052357234501E-2</v>
      </c>
      <c r="O562" s="14"/>
      <c r="P562" s="14">
        <v>7.0724033536018003E-3</v>
      </c>
      <c r="Q562" s="14">
        <v>9.2950576051316399E-3</v>
      </c>
      <c r="R562" s="14">
        <v>1.3126128740224801E-2</v>
      </c>
      <c r="S562" s="14">
        <v>1.6671504260212199E-2</v>
      </c>
      <c r="T562" s="14">
        <v>2.37205638729952E-2</v>
      </c>
      <c r="U562" s="14"/>
      <c r="V562" s="14">
        <v>1.07020857775505E-2</v>
      </c>
      <c r="W562" s="14">
        <v>7.2984773516457397E-3</v>
      </c>
      <c r="X562" s="14">
        <v>3.47169390927956E-2</v>
      </c>
      <c r="Y562" s="14"/>
      <c r="Z562" s="14">
        <v>1.0809237531944601E-2</v>
      </c>
      <c r="AA562" s="14">
        <v>1.7753921645865901E-2</v>
      </c>
      <c r="AB562" s="14"/>
      <c r="AC562" s="14">
        <v>2.2777022807086499E-2</v>
      </c>
      <c r="AD562" s="14">
        <v>1.8836503534305001E-2</v>
      </c>
      <c r="AE562" s="14">
        <v>1.41942875065387E-2</v>
      </c>
      <c r="AF562" s="14">
        <v>8.9421702655275107E-3</v>
      </c>
      <c r="AG562" s="14"/>
      <c r="AH562" s="14">
        <v>3.7312055722123302E-2</v>
      </c>
      <c r="AI562" s="14">
        <v>9.9941210450262604E-3</v>
      </c>
      <c r="AJ562" s="14">
        <v>1.3101472798834999E-2</v>
      </c>
      <c r="AK562" s="14">
        <v>7.0055445600996696E-3</v>
      </c>
      <c r="AL562" s="14"/>
      <c r="AM562" s="14">
        <v>1.4870059177904399E-2</v>
      </c>
      <c r="AN562" s="14">
        <v>1.7428451958204201E-2</v>
      </c>
      <c r="AO562" s="14">
        <v>6.4519963067571698E-3</v>
      </c>
      <c r="AP562" s="14">
        <v>1.1447014170593199E-2</v>
      </c>
      <c r="AQ562" s="14"/>
      <c r="AR562" s="14">
        <v>2.2673149167235701E-2</v>
      </c>
      <c r="AS562" s="14">
        <v>4.9186962854460099E-3</v>
      </c>
      <c r="AT562" s="14">
        <v>6.0715616659821198E-3</v>
      </c>
      <c r="AU562" s="14">
        <v>5.8155236457794199E-3</v>
      </c>
      <c r="AV562" s="14"/>
      <c r="AW562" s="14">
        <v>2.6367268200976401E-2</v>
      </c>
      <c r="AX562" s="14">
        <v>1.2852634596520401E-2</v>
      </c>
      <c r="AY562" s="14">
        <v>1.1539191508366201E-2</v>
      </c>
      <c r="AZ562" s="14">
        <v>0</v>
      </c>
      <c r="BA562" s="14"/>
      <c r="BB562" s="14">
        <v>8.6991610505753499E-3</v>
      </c>
      <c r="BC562" s="14">
        <v>5.2983629057068602E-3</v>
      </c>
      <c r="BD562" s="14">
        <v>9.2947854406113199E-3</v>
      </c>
      <c r="BE562" s="14"/>
      <c r="BF562" s="14">
        <v>7.9832661471832995E-3</v>
      </c>
      <c r="BG562" s="14">
        <v>1.2360001931416001E-2</v>
      </c>
      <c r="BH562" s="14">
        <v>1.47948897056025E-2</v>
      </c>
      <c r="BI562" s="14"/>
      <c r="BJ562" s="14">
        <v>1.40393920451942E-2</v>
      </c>
      <c r="BK562" s="14">
        <v>5.7103631864016402E-3</v>
      </c>
      <c r="BL562" s="14">
        <v>0</v>
      </c>
      <c r="BM562" s="14"/>
      <c r="BN562" s="14">
        <v>2.46442743327604E-2</v>
      </c>
      <c r="BO562" s="14">
        <v>1.949411457496E-2</v>
      </c>
      <c r="BP562" s="14">
        <v>2.4049310517970102E-2</v>
      </c>
      <c r="BQ562" s="14">
        <v>1.30388392630079E-2</v>
      </c>
      <c r="BR562" s="14">
        <v>4.2943812397616401E-3</v>
      </c>
      <c r="BS562" s="14">
        <v>4.0724411732245298E-3</v>
      </c>
      <c r="BT562" s="14">
        <v>0</v>
      </c>
      <c r="BU562" s="14">
        <v>1.1966087525404401E-2</v>
      </c>
      <c r="BV562" s="14"/>
      <c r="BW562" s="14">
        <v>9.9899204394367606E-3</v>
      </c>
      <c r="BX562" s="14">
        <v>1.82201240021579E-2</v>
      </c>
      <c r="BY562" s="14"/>
      <c r="BZ562" s="14">
        <v>1.05863817531312E-2</v>
      </c>
      <c r="CA562" s="14">
        <v>2.8211206625447598E-3</v>
      </c>
      <c r="CB562" s="14"/>
      <c r="CC562" s="14">
        <v>8.3684367730500805E-3</v>
      </c>
      <c r="CD562" s="14">
        <v>6.6866411580634201E-3</v>
      </c>
    </row>
    <row r="563" spans="2:82" x14ac:dyDescent="0.25">
      <c r="B563" t="s">
        <v>164</v>
      </c>
      <c r="C563" s="14">
        <v>0.45323475087500797</v>
      </c>
      <c r="D563" s="14">
        <v>0.42895169457725402</v>
      </c>
      <c r="E563" s="14">
        <v>0.477970613847369</v>
      </c>
      <c r="F563" s="14"/>
      <c r="G563" s="14">
        <v>0.421473838461985</v>
      </c>
      <c r="H563" s="14">
        <v>0.48484519068773302</v>
      </c>
      <c r="I563" s="14">
        <v>0.45353607225710701</v>
      </c>
      <c r="J563" s="14"/>
      <c r="K563" s="14">
        <v>0.44250473485693698</v>
      </c>
      <c r="L563" s="14">
        <v>0.47540594389936902</v>
      </c>
      <c r="M563" s="14">
        <v>0.48065753702254399</v>
      </c>
      <c r="N563" s="14">
        <v>0.42863612944464202</v>
      </c>
      <c r="O563" s="14"/>
      <c r="P563" s="14">
        <v>0.43962863564795002</v>
      </c>
      <c r="Q563" s="14">
        <v>0.43865748361135598</v>
      </c>
      <c r="R563" s="14">
        <v>0.46551153843965898</v>
      </c>
      <c r="S563" s="14">
        <v>0.43155503951198398</v>
      </c>
      <c r="T563" s="14">
        <v>0.49991189311356998</v>
      </c>
      <c r="U563" s="14"/>
      <c r="V563" s="14">
        <v>0.44946040459845699</v>
      </c>
      <c r="W563" s="14">
        <v>0.48516252786886499</v>
      </c>
      <c r="X563" s="14">
        <v>0.43057773214762601</v>
      </c>
      <c r="Y563" s="14"/>
      <c r="Z563" s="14">
        <v>0.45691057881067498</v>
      </c>
      <c r="AA563" s="14">
        <v>0.45004542148214099</v>
      </c>
      <c r="AB563" s="14"/>
      <c r="AC563" s="14">
        <v>0.476255549528247</v>
      </c>
      <c r="AD563" s="14">
        <v>0.42365074010925002</v>
      </c>
      <c r="AE563" s="14">
        <v>0.46893212894237202</v>
      </c>
      <c r="AF563" s="14">
        <v>0.456680072073543</v>
      </c>
      <c r="AG563" s="14"/>
      <c r="AH563" s="14">
        <v>0.50850395508806301</v>
      </c>
      <c r="AI563" s="14">
        <v>0.457532257940995</v>
      </c>
      <c r="AJ563" s="14">
        <v>0.44963316564151201</v>
      </c>
      <c r="AK563" s="14">
        <v>0.42643041417294802</v>
      </c>
      <c r="AL563" s="14"/>
      <c r="AM563" s="14">
        <v>0.41887640525564301</v>
      </c>
      <c r="AN563" s="14">
        <v>0.41772168747923399</v>
      </c>
      <c r="AO563" s="14">
        <v>0.39661861440938001</v>
      </c>
      <c r="AP563" s="14">
        <v>0.49121095292470301</v>
      </c>
      <c r="AQ563" s="14"/>
      <c r="AR563" s="14">
        <v>0.48734699163286099</v>
      </c>
      <c r="AS563" s="14">
        <v>0.47993486202945601</v>
      </c>
      <c r="AT563" s="14">
        <v>0.36251589824212799</v>
      </c>
      <c r="AU563" s="14">
        <v>0.40372348092897598</v>
      </c>
      <c r="AV563" s="14"/>
      <c r="AW563" s="14">
        <v>0.41597423788690502</v>
      </c>
      <c r="AX563" s="14">
        <v>0.470757749134947</v>
      </c>
      <c r="AY563" s="14">
        <v>0.46696907469967402</v>
      </c>
      <c r="AZ563" s="14">
        <v>0.38430387801993099</v>
      </c>
      <c r="BA563" s="14"/>
      <c r="BB563" s="14">
        <v>0.50288389318633397</v>
      </c>
      <c r="BC563" s="14">
        <v>0.478447549562595</v>
      </c>
      <c r="BD563" s="14">
        <v>0.34254377476895997</v>
      </c>
      <c r="BE563" s="14"/>
      <c r="BF563" s="14">
        <v>0.469177536033134</v>
      </c>
      <c r="BG563" s="14">
        <v>0.43169113017988398</v>
      </c>
      <c r="BH563" s="14">
        <v>0.43555143267660401</v>
      </c>
      <c r="BI563" s="14"/>
      <c r="BJ563" s="14">
        <v>0.45375654989472403</v>
      </c>
      <c r="BK563" s="14">
        <v>0.49337075768213001</v>
      </c>
      <c r="BL563" s="14">
        <v>0.36528860121493101</v>
      </c>
      <c r="BM563" s="14"/>
      <c r="BN563" s="14">
        <v>0.476046061393955</v>
      </c>
      <c r="BO563" s="14">
        <v>0.41588568352946798</v>
      </c>
      <c r="BP563" s="14">
        <v>0.42452400714257399</v>
      </c>
      <c r="BQ563" s="14">
        <v>0.45727097795324001</v>
      </c>
      <c r="BR563" s="14">
        <v>0.49408644368186899</v>
      </c>
      <c r="BS563" s="14">
        <v>0.45801609046213998</v>
      </c>
      <c r="BT563" s="14">
        <v>0.43407161634913899</v>
      </c>
      <c r="BU563" s="14">
        <v>0.48245997327958001</v>
      </c>
      <c r="BV563" s="14"/>
      <c r="BW563" s="14">
        <v>0.42664346294085698</v>
      </c>
      <c r="BX563" s="14">
        <v>0.474872840538762</v>
      </c>
      <c r="BY563" s="14"/>
      <c r="BZ563" s="14">
        <v>0.41941280329179198</v>
      </c>
      <c r="CA563" s="14">
        <v>0.50228308945616196</v>
      </c>
      <c r="CB563" s="14"/>
      <c r="CC563" s="14">
        <v>0.40394810249507701</v>
      </c>
      <c r="CD563" s="14">
        <v>0.50316091865999901</v>
      </c>
    </row>
    <row r="564" spans="2:82" x14ac:dyDescent="0.25">
      <c r="B564" t="s">
        <v>165</v>
      </c>
      <c r="C564" s="14">
        <v>0.29227205042295801</v>
      </c>
      <c r="D564" s="14">
        <v>0.30712378165919502</v>
      </c>
      <c r="E564" s="14">
        <v>0.27737289019598699</v>
      </c>
      <c r="F564" s="14"/>
      <c r="G564" s="14">
        <v>0.329167111639943</v>
      </c>
      <c r="H564" s="14">
        <v>0.268991318485302</v>
      </c>
      <c r="I564" s="14">
        <v>0.26500935604110298</v>
      </c>
      <c r="J564" s="14"/>
      <c r="K564" s="14">
        <v>0.32330517241825601</v>
      </c>
      <c r="L564" s="14">
        <v>0.26972595061086102</v>
      </c>
      <c r="M564" s="14">
        <v>0.26755305173951099</v>
      </c>
      <c r="N564" s="14">
        <v>0.27859573367601997</v>
      </c>
      <c r="O564" s="14"/>
      <c r="P564" s="14">
        <v>0.29971451261833498</v>
      </c>
      <c r="Q564" s="14">
        <v>0.28560521406165301</v>
      </c>
      <c r="R564" s="14">
        <v>0.28729558099387098</v>
      </c>
      <c r="S564" s="14">
        <v>0.31163059308936297</v>
      </c>
      <c r="T564" s="14">
        <v>0.264909543109076</v>
      </c>
      <c r="U564" s="14"/>
      <c r="V564" s="14">
        <v>0.30473706662741501</v>
      </c>
      <c r="W564" s="14">
        <v>0.28156615691702602</v>
      </c>
      <c r="X564" s="14">
        <v>0.26383321428669898</v>
      </c>
      <c r="Y564" s="14"/>
      <c r="Z564" s="14">
        <v>0.31358427311640702</v>
      </c>
      <c r="AA564" s="14">
        <v>0.27378051614736898</v>
      </c>
      <c r="AB564" s="14"/>
      <c r="AC564" s="14">
        <v>0.225200305878688</v>
      </c>
      <c r="AD564" s="14">
        <v>0.30782088131878299</v>
      </c>
      <c r="AE564" s="14">
        <v>0.263304783633386</v>
      </c>
      <c r="AF564" s="14">
        <v>0.31651931638872</v>
      </c>
      <c r="AG564" s="14"/>
      <c r="AH564" s="14">
        <v>0.232316253371111</v>
      </c>
      <c r="AI564" s="14">
        <v>0.29561803205121301</v>
      </c>
      <c r="AJ564" s="14">
        <v>0.29519394967868401</v>
      </c>
      <c r="AK564" s="14">
        <v>0.32639033708939802</v>
      </c>
      <c r="AL564" s="14"/>
      <c r="AM564" s="14">
        <v>0.31393365038997401</v>
      </c>
      <c r="AN564" s="14">
        <v>0.29936205883936201</v>
      </c>
      <c r="AO564" s="14">
        <v>0.31342901392493899</v>
      </c>
      <c r="AP564" s="14">
        <v>0.291107280106148</v>
      </c>
      <c r="AQ564" s="14"/>
      <c r="AR564" s="14">
        <v>0.27204407837900602</v>
      </c>
      <c r="AS564" s="14">
        <v>0.28485436800482999</v>
      </c>
      <c r="AT564" s="14">
        <v>0.34827009510693802</v>
      </c>
      <c r="AU564" s="14">
        <v>0.358883663791918</v>
      </c>
      <c r="AV564" s="14"/>
      <c r="AW564" s="14">
        <v>0.28378244727079899</v>
      </c>
      <c r="AX564" s="14">
        <v>0.29629644817393902</v>
      </c>
      <c r="AY564" s="14">
        <v>0.28283229835555002</v>
      </c>
      <c r="AZ564" s="14">
        <v>0.35621316296632399</v>
      </c>
      <c r="BA564" s="14"/>
      <c r="BB564" s="14">
        <v>0.27349989428970101</v>
      </c>
      <c r="BC564" s="14">
        <v>0.295161438628116</v>
      </c>
      <c r="BD564" s="14">
        <v>0.37081948497928302</v>
      </c>
      <c r="BE564" s="14"/>
      <c r="BF564" s="14">
        <v>0.30828446532093001</v>
      </c>
      <c r="BG564" s="14">
        <v>0.261291065537268</v>
      </c>
      <c r="BH564" s="14">
        <v>0.31056047649727497</v>
      </c>
      <c r="BI564" s="14"/>
      <c r="BJ564" s="14">
        <v>0.28508042404580602</v>
      </c>
      <c r="BK564" s="14">
        <v>0.28811774198799001</v>
      </c>
      <c r="BL564" s="14">
        <v>0.38832519478156802</v>
      </c>
      <c r="BM564" s="14"/>
      <c r="BN564" s="14">
        <v>0.28511852874669302</v>
      </c>
      <c r="BO564" s="14">
        <v>0.27643767037530598</v>
      </c>
      <c r="BP564" s="14">
        <v>0.23234711698331101</v>
      </c>
      <c r="BQ564" s="14">
        <v>0.34435955924065298</v>
      </c>
      <c r="BR564" s="14">
        <v>0.309444462236105</v>
      </c>
      <c r="BS564" s="14">
        <v>0.29857279029791001</v>
      </c>
      <c r="BT564" s="14">
        <v>0.368719331260835</v>
      </c>
      <c r="BU564" s="14">
        <v>0.26449339550404699</v>
      </c>
      <c r="BV564" s="14"/>
      <c r="BW564" s="14">
        <v>0.33370795318277702</v>
      </c>
      <c r="BX564" s="14">
        <v>0.25855447414625399</v>
      </c>
      <c r="BY564" s="14"/>
      <c r="BZ564" s="14">
        <v>0.32035960348553399</v>
      </c>
      <c r="CA564" s="14">
        <v>0.28339765834911401</v>
      </c>
      <c r="CB564" s="14"/>
      <c r="CC564" s="14">
        <v>0.35650476126363501</v>
      </c>
      <c r="CD564" s="14">
        <v>0.25151951889483598</v>
      </c>
    </row>
    <row r="565" spans="2:82" x14ac:dyDescent="0.25">
      <c r="B565" t="s">
        <v>166</v>
      </c>
      <c r="C565" s="14">
        <v>0.16096270045204999</v>
      </c>
      <c r="D565" s="14">
        <v>0.121827912918059</v>
      </c>
      <c r="E565" s="14">
        <v>0.20059772365138201</v>
      </c>
      <c r="F565" s="14"/>
      <c r="G565" s="14">
        <v>9.2306726822042398E-2</v>
      </c>
      <c r="H565" s="14">
        <v>0.21585387220243099</v>
      </c>
      <c r="I565" s="14">
        <v>0.188526716216003</v>
      </c>
      <c r="J565" s="14"/>
      <c r="K565" s="14">
        <v>0.119199562438681</v>
      </c>
      <c r="L565" s="14">
        <v>0.205679993288507</v>
      </c>
      <c r="M565" s="14">
        <v>0.213104485283033</v>
      </c>
      <c r="N565" s="14">
        <v>0.15004039576862299</v>
      </c>
      <c r="O565" s="14"/>
      <c r="P565" s="14">
        <v>0.13991412302961401</v>
      </c>
      <c r="Q565" s="14">
        <v>0.153052269549702</v>
      </c>
      <c r="R565" s="14">
        <v>0.178215957445788</v>
      </c>
      <c r="S565" s="14">
        <v>0.119924446422621</v>
      </c>
      <c r="T565" s="14">
        <v>0.23500235000449399</v>
      </c>
      <c r="U565" s="14"/>
      <c r="V565" s="14">
        <v>0.144723337971042</v>
      </c>
      <c r="W565" s="14">
        <v>0.203596370951839</v>
      </c>
      <c r="X565" s="14">
        <v>0.16674451786092701</v>
      </c>
      <c r="Y565" s="14"/>
      <c r="Z565" s="14">
        <v>0.14332630569426799</v>
      </c>
      <c r="AA565" s="14">
        <v>0.17626490533477299</v>
      </c>
      <c r="AB565" s="14"/>
      <c r="AC565" s="14">
        <v>0.251055243649559</v>
      </c>
      <c r="AD565" s="14">
        <v>0.11582985879046701</v>
      </c>
      <c r="AE565" s="14">
        <v>0.20562734530898599</v>
      </c>
      <c r="AF565" s="14">
        <v>0.140160755684823</v>
      </c>
      <c r="AG565" s="14"/>
      <c r="AH565" s="14">
        <v>0.27618770171695201</v>
      </c>
      <c r="AI565" s="14">
        <v>0.16191422588978199</v>
      </c>
      <c r="AJ565" s="14">
        <v>0.154439215962829</v>
      </c>
      <c r="AK565" s="14">
        <v>0.10004007708355001</v>
      </c>
      <c r="AL565" s="14"/>
      <c r="AM565" s="14">
        <v>0.10494275486566899</v>
      </c>
      <c r="AN565" s="14">
        <v>0.118359628639872</v>
      </c>
      <c r="AO565" s="14">
        <v>8.3189600484440795E-2</v>
      </c>
      <c r="AP565" s="14">
        <v>0.20010367281855501</v>
      </c>
      <c r="AQ565" s="14"/>
      <c r="AR565" s="14">
        <v>0.21530291325385501</v>
      </c>
      <c r="AS565" s="14">
        <v>0.19508049402462599</v>
      </c>
      <c r="AT565" s="14">
        <v>1.4245803135189399E-2</v>
      </c>
      <c r="AU565" s="14">
        <v>4.4839817137058299E-2</v>
      </c>
      <c r="AV565" s="14"/>
      <c r="AW565" s="14">
        <v>0.132191790616106</v>
      </c>
      <c r="AX565" s="14">
        <v>0.17446130096100801</v>
      </c>
      <c r="AY565" s="14">
        <v>0.18413677634412501</v>
      </c>
      <c r="AZ565" s="14">
        <v>2.8090715053607399E-2</v>
      </c>
      <c r="BA565" s="14"/>
      <c r="BB565" s="14">
        <v>0.229383998896633</v>
      </c>
      <c r="BC565" s="14">
        <v>0.183286110934479</v>
      </c>
      <c r="BD565" s="14">
        <v>-2.8275710210322699E-2</v>
      </c>
      <c r="BE565" s="14"/>
      <c r="BF565" s="14">
        <v>0.16089307071220399</v>
      </c>
      <c r="BG565" s="14">
        <v>0.17040006464261601</v>
      </c>
      <c r="BH565" s="14">
        <v>0.124990956179329</v>
      </c>
      <c r="BI565" s="14"/>
      <c r="BJ565" s="14">
        <v>0.168676125848918</v>
      </c>
      <c r="BK565" s="14">
        <v>0.20525301569414001</v>
      </c>
      <c r="BL565" s="14">
        <v>-2.30365935666366E-2</v>
      </c>
      <c r="BM565" s="14"/>
      <c r="BN565" s="14">
        <v>0.190927532647262</v>
      </c>
      <c r="BO565" s="14">
        <v>0.139448013154162</v>
      </c>
      <c r="BP565" s="14">
        <v>0.19217689015926401</v>
      </c>
      <c r="BQ565" s="14">
        <v>0.112911418712587</v>
      </c>
      <c r="BR565" s="14">
        <v>0.18464198144576399</v>
      </c>
      <c r="BS565" s="14">
        <v>0.159443300164229</v>
      </c>
      <c r="BT565" s="14">
        <v>6.5352285088303499E-2</v>
      </c>
      <c r="BU565" s="14">
        <v>0.21796657777553299</v>
      </c>
      <c r="BV565" s="14"/>
      <c r="BW565" s="14">
        <v>9.2935509758080195E-2</v>
      </c>
      <c r="BX565" s="14">
        <v>0.21631836639250901</v>
      </c>
      <c r="BY565" s="14"/>
      <c r="BZ565" s="14">
        <v>9.9053199806258097E-2</v>
      </c>
      <c r="CA565" s="14">
        <v>0.218885431107049</v>
      </c>
      <c r="CB565" s="14"/>
      <c r="CC565" s="14">
        <v>4.74433412314412E-2</v>
      </c>
      <c r="CD565" s="14">
        <v>0.25164139976516298</v>
      </c>
    </row>
    <row r="566" spans="2:82" x14ac:dyDescent="0.25">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c r="BB566" s="14"/>
      <c r="BC566" s="14"/>
      <c r="BD566" s="14"/>
      <c r="BE566" s="14"/>
      <c r="BF566" s="14"/>
      <c r="BG566" s="14"/>
      <c r="BH566" s="14"/>
      <c r="BI566" s="14"/>
      <c r="BJ566" s="14"/>
      <c r="BK566" s="14"/>
      <c r="BL566" s="14"/>
      <c r="BM566" s="14"/>
      <c r="BN566" s="14"/>
      <c r="BO566" s="14"/>
      <c r="BP566" s="14"/>
      <c r="BQ566" s="14"/>
      <c r="BR566" s="14"/>
      <c r="BS566" s="14"/>
      <c r="BT566" s="14"/>
      <c r="BU566" s="14"/>
      <c r="BV566" s="14"/>
      <c r="BW566" s="14"/>
      <c r="BX566" s="14"/>
      <c r="BY566" s="14"/>
      <c r="BZ566" s="14"/>
      <c r="CA566" s="14"/>
      <c r="CB566" s="14"/>
      <c r="CC566" s="14"/>
      <c r="CD566" s="14"/>
    </row>
    <row r="567" spans="2:82" x14ac:dyDescent="0.25">
      <c r="B567" s="6" t="s">
        <v>420</v>
      </c>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c r="BB567" s="14"/>
      <c r="BC567" s="14"/>
      <c r="BD567" s="14"/>
      <c r="BE567" s="14"/>
      <c r="BF567" s="14"/>
      <c r="BG567" s="14"/>
      <c r="BH567" s="14"/>
      <c r="BI567" s="14"/>
      <c r="BJ567" s="14"/>
      <c r="BK567" s="14"/>
      <c r="BL567" s="14"/>
      <c r="BM567" s="14"/>
      <c r="BN567" s="14"/>
      <c r="BO567" s="14"/>
      <c r="BP567" s="14"/>
      <c r="BQ567" s="14"/>
      <c r="BR567" s="14"/>
      <c r="BS567" s="14"/>
      <c r="BT567" s="14"/>
      <c r="BU567" s="14"/>
      <c r="BV567" s="14"/>
      <c r="BW567" s="14"/>
      <c r="BX567" s="14"/>
      <c r="BY567" s="14"/>
      <c r="BZ567" s="14"/>
      <c r="CA567" s="14"/>
      <c r="CB567" s="14"/>
      <c r="CC567" s="14"/>
      <c r="CD567" s="14"/>
    </row>
    <row r="568" spans="2:82" x14ac:dyDescent="0.25">
      <c r="B568" s="24" t="s">
        <v>107</v>
      </c>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c r="BB568" s="14"/>
      <c r="BC568" s="14"/>
      <c r="BD568" s="14"/>
      <c r="BE568" s="14"/>
      <c r="BF568" s="14"/>
      <c r="BG568" s="14"/>
      <c r="BH568" s="14"/>
      <c r="BI568" s="14"/>
      <c r="BJ568" s="14"/>
      <c r="BK568" s="14"/>
      <c r="BL568" s="14"/>
      <c r="BM568" s="14"/>
      <c r="BN568" s="14"/>
      <c r="BO568" s="14"/>
      <c r="BP568" s="14"/>
      <c r="BQ568" s="14"/>
      <c r="BR568" s="14"/>
      <c r="BS568" s="14"/>
      <c r="BT568" s="14"/>
      <c r="BU568" s="14"/>
      <c r="BV568" s="14"/>
      <c r="BW568" s="14"/>
      <c r="BX568" s="14"/>
      <c r="BY568" s="14"/>
      <c r="BZ568" s="14"/>
      <c r="CA568" s="14"/>
      <c r="CB568" s="14"/>
      <c r="CC568" s="14"/>
      <c r="CD568" s="14"/>
    </row>
    <row r="569" spans="2:82" x14ac:dyDescent="0.25">
      <c r="B569" t="s">
        <v>414</v>
      </c>
      <c r="C569" s="14">
        <v>7.0754927644603102E-2</v>
      </c>
      <c r="D569" s="14">
        <v>7.2317229768825902E-2</v>
      </c>
      <c r="E569" s="14">
        <v>6.9263313679395797E-2</v>
      </c>
      <c r="F569" s="14"/>
      <c r="G569" s="14">
        <v>3.5928453716919301E-2</v>
      </c>
      <c r="H569" s="14">
        <v>8.8142481050386301E-2</v>
      </c>
      <c r="I569" s="14">
        <v>0.105676365989709</v>
      </c>
      <c r="J569" s="14"/>
      <c r="K569" s="14">
        <v>5.9821472608710298E-2</v>
      </c>
      <c r="L569" s="14">
        <v>5.35417384870433E-2</v>
      </c>
      <c r="M569" s="14">
        <v>7.7964482974666904E-2</v>
      </c>
      <c r="N569" s="14">
        <v>0.104341417713241</v>
      </c>
      <c r="O569" s="14"/>
      <c r="P569" s="14">
        <v>5.7441018980640197E-2</v>
      </c>
      <c r="Q569" s="14">
        <v>9.7841694740808102E-2</v>
      </c>
      <c r="R569" s="14">
        <v>7.8361224889886505E-2</v>
      </c>
      <c r="S569" s="14">
        <v>5.6364639412190297E-2</v>
      </c>
      <c r="T569" s="14">
        <v>7.1411131189382707E-2</v>
      </c>
      <c r="U569" s="14"/>
      <c r="V569" s="14">
        <v>6.4575561074289398E-2</v>
      </c>
      <c r="W569" s="14">
        <v>6.5751385386179501E-2</v>
      </c>
      <c r="X569" s="14">
        <v>9.6092044875281002E-2</v>
      </c>
      <c r="Y569" s="14"/>
      <c r="Z569" s="14">
        <v>5.8375932908445102E-2</v>
      </c>
      <c r="AA569" s="14">
        <v>8.1495553282461594E-2</v>
      </c>
      <c r="AB569" s="14"/>
      <c r="AC569" s="14">
        <v>0.12243084824493999</v>
      </c>
      <c r="AD569" s="14">
        <v>6.9963516677072096E-2</v>
      </c>
      <c r="AE569" s="14">
        <v>6.4405388283895901E-2</v>
      </c>
      <c r="AF569" s="14">
        <v>7.3304749118759102E-2</v>
      </c>
      <c r="AG569" s="14"/>
      <c r="AH569" s="14">
        <v>0.110527171901403</v>
      </c>
      <c r="AI569" s="14">
        <v>6.6372176668698005E-2</v>
      </c>
      <c r="AJ569" s="14">
        <v>6.63513983455985E-2</v>
      </c>
      <c r="AK569" s="14">
        <v>7.3194612435327405E-2</v>
      </c>
      <c r="AL569" s="14"/>
      <c r="AM569" s="14">
        <v>6.55397044033732E-2</v>
      </c>
      <c r="AN569" s="14">
        <v>6.09320404731395E-2</v>
      </c>
      <c r="AO569" s="14">
        <v>3.8257320477700002E-2</v>
      </c>
      <c r="AP569" s="14">
        <v>7.9252520368637794E-2</v>
      </c>
      <c r="AQ569" s="14"/>
      <c r="AR569" s="14">
        <v>5.9534960838672102E-2</v>
      </c>
      <c r="AS569" s="14">
        <v>5.8989071605498801E-2</v>
      </c>
      <c r="AT569" s="14">
        <v>7.9265686111308103E-2</v>
      </c>
      <c r="AU569" s="14">
        <v>6.9110894970756606E-2</v>
      </c>
      <c r="AV569" s="14"/>
      <c r="AW569" s="14">
        <v>5.2556010795053003E-2</v>
      </c>
      <c r="AX569" s="14">
        <v>6.2087755896326702E-2</v>
      </c>
      <c r="AY569" s="14">
        <v>8.09908374172843E-2</v>
      </c>
      <c r="AZ569" s="14">
        <v>0.13718761383106701</v>
      </c>
      <c r="BA569" s="14"/>
      <c r="BB569" s="14">
        <v>0.12587739988353699</v>
      </c>
      <c r="BC569" s="14">
        <v>0.112824426771974</v>
      </c>
      <c r="BD569" s="14">
        <v>4.6227019480442798E-2</v>
      </c>
      <c r="BE569" s="14"/>
      <c r="BF569" s="14">
        <v>7.34425451959171E-2</v>
      </c>
      <c r="BG569" s="14">
        <v>7.2498665221361405E-2</v>
      </c>
      <c r="BH569" s="14">
        <v>5.9063281353580098E-2</v>
      </c>
      <c r="BI569" s="14"/>
      <c r="BJ569" s="14">
        <v>6.93612080278566E-2</v>
      </c>
      <c r="BK569" s="14">
        <v>6.3025234069133906E-2</v>
      </c>
      <c r="BL569" s="14">
        <v>5.42775778571482E-2</v>
      </c>
      <c r="BM569" s="14"/>
      <c r="BN569" s="14">
        <v>7.0434607661066101E-2</v>
      </c>
      <c r="BO569" s="14">
        <v>0.104530603215995</v>
      </c>
      <c r="BP569" s="14">
        <v>3.9727377646292403E-2</v>
      </c>
      <c r="BQ569" s="14">
        <v>4.9891622781633997E-2</v>
      </c>
      <c r="BR569" s="14">
        <v>5.1492848435608897E-2</v>
      </c>
      <c r="BS569" s="14">
        <v>4.9461474897594303E-2</v>
      </c>
      <c r="BT569" s="14">
        <v>6.3336553712091001E-2</v>
      </c>
      <c r="BU569" s="14">
        <v>0.12665801516039499</v>
      </c>
      <c r="BV569" s="14"/>
      <c r="BW569" s="14">
        <v>5.4990532879990499E-2</v>
      </c>
      <c r="BX569" s="14">
        <v>8.3582865435965603E-2</v>
      </c>
      <c r="BY569" s="14"/>
      <c r="BZ569" s="14">
        <v>6.2552703546000801E-2</v>
      </c>
      <c r="CA569" s="14">
        <v>7.6569008224927904E-2</v>
      </c>
      <c r="CB569" s="14"/>
      <c r="CC569" s="14">
        <v>3.0237521275538699E-2</v>
      </c>
      <c r="CD569" s="14">
        <v>0.108690677737918</v>
      </c>
    </row>
    <row r="570" spans="2:82" x14ac:dyDescent="0.25">
      <c r="B570" t="s">
        <v>159</v>
      </c>
      <c r="C570" s="14">
        <v>0.15406726873457</v>
      </c>
      <c r="D570" s="14">
        <v>0.14152791088884401</v>
      </c>
      <c r="E570" s="14">
        <v>0.16676054828678799</v>
      </c>
      <c r="F570" s="14"/>
      <c r="G570" s="14">
        <v>0.12538540744451401</v>
      </c>
      <c r="H570" s="14">
        <v>0.15684654125172101</v>
      </c>
      <c r="I570" s="14">
        <v>0.205937202752314</v>
      </c>
      <c r="J570" s="14"/>
      <c r="K570" s="14">
        <v>0.140745772273628</v>
      </c>
      <c r="L570" s="14">
        <v>0.16899118119593701</v>
      </c>
      <c r="M570" s="14">
        <v>0.136178229768536</v>
      </c>
      <c r="N570" s="14">
        <v>0.16838944981258</v>
      </c>
      <c r="O570" s="14"/>
      <c r="P570" s="14">
        <v>0.142458994231657</v>
      </c>
      <c r="Q570" s="14">
        <v>0.13396490309869399</v>
      </c>
      <c r="R570" s="14">
        <v>0.17381315880430101</v>
      </c>
      <c r="S570" s="14">
        <v>0.15123000993383801</v>
      </c>
      <c r="T570" s="14">
        <v>0.16088128436305299</v>
      </c>
      <c r="U570" s="14"/>
      <c r="V570" s="14">
        <v>0.142246292815282</v>
      </c>
      <c r="W570" s="14">
        <v>0.18879048223436501</v>
      </c>
      <c r="X570" s="14">
        <v>0.15425463866254399</v>
      </c>
      <c r="Y570" s="14"/>
      <c r="Z570" s="14">
        <v>0.148757799700973</v>
      </c>
      <c r="AA570" s="14">
        <v>0.15867402561920699</v>
      </c>
      <c r="AB570" s="14"/>
      <c r="AC570" s="14">
        <v>0.16580088543892699</v>
      </c>
      <c r="AD570" s="14">
        <v>0.15958882560267501</v>
      </c>
      <c r="AE570" s="14">
        <v>0.16196931819163801</v>
      </c>
      <c r="AF570" s="14">
        <v>0.13509599171972</v>
      </c>
      <c r="AG570" s="14"/>
      <c r="AH570" s="14">
        <v>0.17055751604835001</v>
      </c>
      <c r="AI570" s="14">
        <v>0.16466862482599401</v>
      </c>
      <c r="AJ570" s="14">
        <v>0.13969123718754101</v>
      </c>
      <c r="AK570" s="14">
        <v>0.142518939736446</v>
      </c>
      <c r="AL570" s="14"/>
      <c r="AM570" s="14">
        <v>0.169077685325942</v>
      </c>
      <c r="AN570" s="14">
        <v>0.13476261205189399</v>
      </c>
      <c r="AO570" s="14">
        <v>0.16918134572893001</v>
      </c>
      <c r="AP570" s="14">
        <v>0.14366128829084801</v>
      </c>
      <c r="AQ570" s="14"/>
      <c r="AR570" s="14">
        <v>0.17809721355076</v>
      </c>
      <c r="AS570" s="14">
        <v>0.152657332891978</v>
      </c>
      <c r="AT570" s="14">
        <v>0.122213025179625</v>
      </c>
      <c r="AU570" s="14">
        <v>0.15549301579024899</v>
      </c>
      <c r="AV570" s="14"/>
      <c r="AW570" s="14">
        <v>0.146232388537097</v>
      </c>
      <c r="AX570" s="14">
        <v>0.130111308620633</v>
      </c>
      <c r="AY570" s="14">
        <v>0.18548015328168199</v>
      </c>
      <c r="AZ570" s="14">
        <v>0.15489639889251899</v>
      </c>
      <c r="BA570" s="14"/>
      <c r="BB570" s="14">
        <v>0.18930297716334399</v>
      </c>
      <c r="BC570" s="14">
        <v>0.197630394477053</v>
      </c>
      <c r="BD570" s="14">
        <v>8.2834666832539497E-2</v>
      </c>
      <c r="BE570" s="14"/>
      <c r="BF570" s="14">
        <v>0.15823358725318001</v>
      </c>
      <c r="BG570" s="14">
        <v>0.15482048203915499</v>
      </c>
      <c r="BH570" s="14">
        <v>0.150685596183049</v>
      </c>
      <c r="BI570" s="14"/>
      <c r="BJ570" s="14">
        <v>0.15015441336472499</v>
      </c>
      <c r="BK570" s="14">
        <v>0.167442662804931</v>
      </c>
      <c r="BL570" s="14">
        <v>0.12287389995949601</v>
      </c>
      <c r="BM570" s="14"/>
      <c r="BN570" s="14">
        <v>0.19092102890555901</v>
      </c>
      <c r="BO570" s="14">
        <v>0.124224432896317</v>
      </c>
      <c r="BP570" s="14">
        <v>0.183942176238023</v>
      </c>
      <c r="BQ570" s="14">
        <v>0.13578924810680201</v>
      </c>
      <c r="BR570" s="14">
        <v>0.17866542637652799</v>
      </c>
      <c r="BS570" s="14">
        <v>0.13325771399212699</v>
      </c>
      <c r="BT570" s="14">
        <v>0.16208435887897599</v>
      </c>
      <c r="BU570" s="14">
        <v>0.15664473122931499</v>
      </c>
      <c r="BV570" s="14"/>
      <c r="BW570" s="14">
        <v>0.141314532480663</v>
      </c>
      <c r="BX570" s="14">
        <v>0.16444453407063001</v>
      </c>
      <c r="BY570" s="14"/>
      <c r="BZ570" s="14">
        <v>0.140896272331066</v>
      </c>
      <c r="CA570" s="14">
        <v>0.17857182242474701</v>
      </c>
      <c r="CB570" s="14"/>
      <c r="CC570" s="14">
        <v>9.6137201075364498E-2</v>
      </c>
      <c r="CD570" s="14">
        <v>0.21958750835708199</v>
      </c>
    </row>
    <row r="571" spans="2:82" x14ac:dyDescent="0.25">
      <c r="B571" t="s">
        <v>415</v>
      </c>
      <c r="C571" s="14">
        <v>0.20281849265622501</v>
      </c>
      <c r="D571" s="14">
        <v>0.202029476689087</v>
      </c>
      <c r="E571" s="14">
        <v>0.20348753372536399</v>
      </c>
      <c r="F571" s="14"/>
      <c r="G571" s="14">
        <v>0.173557774893105</v>
      </c>
      <c r="H571" s="14">
        <v>0.19622648795764999</v>
      </c>
      <c r="I571" s="14">
        <v>0.27461356938576797</v>
      </c>
      <c r="J571" s="14"/>
      <c r="K571" s="14">
        <v>0.16715600227219099</v>
      </c>
      <c r="L571" s="14">
        <v>0.222535623743043</v>
      </c>
      <c r="M571" s="14">
        <v>0.25180677143501401</v>
      </c>
      <c r="N571" s="14">
        <v>0.20282318806831001</v>
      </c>
      <c r="O571" s="14"/>
      <c r="P571" s="14">
        <v>0.20011733327466999</v>
      </c>
      <c r="Q571" s="14">
        <v>0.172632542817653</v>
      </c>
      <c r="R571" s="14">
        <v>0.19514243963574401</v>
      </c>
      <c r="S571" s="14">
        <v>0.21165906341995799</v>
      </c>
      <c r="T571" s="14">
        <v>0.228219467419537</v>
      </c>
      <c r="U571" s="14"/>
      <c r="V571" s="14">
        <v>0.19123435871203001</v>
      </c>
      <c r="W571" s="14">
        <v>0.20851169680794801</v>
      </c>
      <c r="X571" s="14">
        <v>0.23388682384750101</v>
      </c>
      <c r="Y571" s="14"/>
      <c r="Z571" s="14">
        <v>0.17542906924638799</v>
      </c>
      <c r="AA571" s="14">
        <v>0.22658290564386299</v>
      </c>
      <c r="AB571" s="14"/>
      <c r="AC571" s="14">
        <v>0.18774269250999301</v>
      </c>
      <c r="AD571" s="14">
        <v>0.229117622008849</v>
      </c>
      <c r="AE571" s="14">
        <v>0.204675378770795</v>
      </c>
      <c r="AF571" s="14">
        <v>0.16444422124225899</v>
      </c>
      <c r="AG571" s="14"/>
      <c r="AH571" s="14">
        <v>0.23786503629495501</v>
      </c>
      <c r="AI571" s="14">
        <v>0.209960237502793</v>
      </c>
      <c r="AJ571" s="14">
        <v>0.170461912911059</v>
      </c>
      <c r="AK571" s="14">
        <v>0.19480453053623001</v>
      </c>
      <c r="AL571" s="14"/>
      <c r="AM571" s="14">
        <v>0.20419451075107201</v>
      </c>
      <c r="AN571" s="14">
        <v>0.21836981203383901</v>
      </c>
      <c r="AO571" s="14">
        <v>0.188407655337546</v>
      </c>
      <c r="AP571" s="14">
        <v>0.17887079332505601</v>
      </c>
      <c r="AQ571" s="14"/>
      <c r="AR571" s="14">
        <v>0.21441000927988299</v>
      </c>
      <c r="AS571" s="14">
        <v>0.18150443867563201</v>
      </c>
      <c r="AT571" s="14">
        <v>0.14196935170074501</v>
      </c>
      <c r="AU571" s="14">
        <v>0.184755230372079</v>
      </c>
      <c r="AV571" s="14"/>
      <c r="AW571" s="14">
        <v>0.204479112006728</v>
      </c>
      <c r="AX571" s="14">
        <v>0.21961082932145201</v>
      </c>
      <c r="AY571" s="14">
        <v>0.18559494928084999</v>
      </c>
      <c r="AZ571" s="14">
        <v>0.186462861025215</v>
      </c>
      <c r="BA571" s="14"/>
      <c r="BB571" s="14">
        <v>0.21011111353276599</v>
      </c>
      <c r="BC571" s="14">
        <v>0.18361918517234799</v>
      </c>
      <c r="BD571" s="14">
        <v>0.183464632443404</v>
      </c>
      <c r="BE571" s="14"/>
      <c r="BF571" s="14">
        <v>0.18805457721402399</v>
      </c>
      <c r="BG571" s="14">
        <v>0.24689706080990201</v>
      </c>
      <c r="BH571" s="14">
        <v>0.165501856624023</v>
      </c>
      <c r="BI571" s="14"/>
      <c r="BJ571" s="14">
        <v>0.19279162412566</v>
      </c>
      <c r="BK571" s="14">
        <v>0.199492469796511</v>
      </c>
      <c r="BL571" s="14">
        <v>0.19136088516282099</v>
      </c>
      <c r="BM571" s="14"/>
      <c r="BN571" s="14">
        <v>0.19657616055489399</v>
      </c>
      <c r="BO571" s="14">
        <v>0.17918594671184401</v>
      </c>
      <c r="BP571" s="14">
        <v>0.22426418046951399</v>
      </c>
      <c r="BQ571" s="14">
        <v>0.18468715913054001</v>
      </c>
      <c r="BR571" s="14">
        <v>0.217048565275787</v>
      </c>
      <c r="BS571" s="14">
        <v>0.18807430448558901</v>
      </c>
      <c r="BT571" s="14">
        <v>0.19882312064591401</v>
      </c>
      <c r="BU571" s="14">
        <v>0.20449677892349799</v>
      </c>
      <c r="BV571" s="14"/>
      <c r="BW571" s="14">
        <v>0.16856256418415</v>
      </c>
      <c r="BX571" s="14">
        <v>0.23069351900430701</v>
      </c>
      <c r="BY571" s="14"/>
      <c r="BZ571" s="14">
        <v>0.19422374902277301</v>
      </c>
      <c r="CA571" s="14">
        <v>0.18527484918117801</v>
      </c>
      <c r="CB571" s="14"/>
      <c r="CC571" s="14">
        <v>0.161110559618345</v>
      </c>
      <c r="CD571" s="14">
        <v>0.22262604905066199</v>
      </c>
    </row>
    <row r="572" spans="2:82" x14ac:dyDescent="0.25">
      <c r="B572" t="s">
        <v>161</v>
      </c>
      <c r="C572" s="14">
        <v>0.29566593645393802</v>
      </c>
      <c r="D572" s="14">
        <v>0.296232632984958</v>
      </c>
      <c r="E572" s="14">
        <v>0.29505759795740399</v>
      </c>
      <c r="F572" s="14"/>
      <c r="G572" s="14">
        <v>0.30642351903415599</v>
      </c>
      <c r="H572" s="14">
        <v>0.32007718721313599</v>
      </c>
      <c r="I572" s="14">
        <v>0.22524034769175699</v>
      </c>
      <c r="J572" s="14"/>
      <c r="K572" s="14">
        <v>0.32617062059900598</v>
      </c>
      <c r="L572" s="14">
        <v>0.296502209215257</v>
      </c>
      <c r="M572" s="14">
        <v>0.278582971914346</v>
      </c>
      <c r="N572" s="14">
        <v>0.26288620399846302</v>
      </c>
      <c r="O572" s="14"/>
      <c r="P572" s="14">
        <v>0.29347123113326701</v>
      </c>
      <c r="Q572" s="14">
        <v>0.30681074252451601</v>
      </c>
      <c r="R572" s="14">
        <v>0.28759698522688198</v>
      </c>
      <c r="S572" s="14">
        <v>0.31440513731221797</v>
      </c>
      <c r="T572" s="14">
        <v>0.26478308941433698</v>
      </c>
      <c r="U572" s="14"/>
      <c r="V572" s="14">
        <v>0.30702979341280301</v>
      </c>
      <c r="W572" s="14">
        <v>0.28738738781835899</v>
      </c>
      <c r="X572" s="14">
        <v>0.26812444024902798</v>
      </c>
      <c r="Y572" s="14"/>
      <c r="Z572" s="14">
        <v>0.30080555574281398</v>
      </c>
      <c r="AA572" s="14">
        <v>0.291206549574832</v>
      </c>
      <c r="AB572" s="14"/>
      <c r="AC572" s="14">
        <v>0.200107189202615</v>
      </c>
      <c r="AD572" s="14">
        <v>0.266363373109616</v>
      </c>
      <c r="AE572" s="14">
        <v>0.29989490210443198</v>
      </c>
      <c r="AF572" s="14">
        <v>0.33265751952364198</v>
      </c>
      <c r="AG572" s="14"/>
      <c r="AH572" s="14">
        <v>0.21777815500402001</v>
      </c>
      <c r="AI572" s="14">
        <v>0.283955691511251</v>
      </c>
      <c r="AJ572" s="14">
        <v>0.32998257793959401</v>
      </c>
      <c r="AK572" s="14">
        <v>0.32852224862255502</v>
      </c>
      <c r="AL572" s="14"/>
      <c r="AM572" s="14">
        <v>0.27086944929251999</v>
      </c>
      <c r="AN572" s="14">
        <v>0.27396096160886102</v>
      </c>
      <c r="AO572" s="14">
        <v>0.31682837553740301</v>
      </c>
      <c r="AP572" s="14">
        <v>0.32214086370352502</v>
      </c>
      <c r="AQ572" s="14"/>
      <c r="AR572" s="14">
        <v>0.300556974809295</v>
      </c>
      <c r="AS572" s="14">
        <v>0.31559872469546801</v>
      </c>
      <c r="AT572" s="14">
        <v>0.350067643689218</v>
      </c>
      <c r="AU572" s="14">
        <v>0.23298792473308799</v>
      </c>
      <c r="AV572" s="14"/>
      <c r="AW572" s="14">
        <v>0.31057641315097301</v>
      </c>
      <c r="AX572" s="14">
        <v>0.29324691562484501</v>
      </c>
      <c r="AY572" s="14">
        <v>0.288259322841942</v>
      </c>
      <c r="AZ572" s="14">
        <v>0.30272264700878299</v>
      </c>
      <c r="BA572" s="14"/>
      <c r="BB572" s="14">
        <v>0.27439428174060798</v>
      </c>
      <c r="BC572" s="14">
        <v>0.28498753908382202</v>
      </c>
      <c r="BD572" s="14">
        <v>0.30640131168418699</v>
      </c>
      <c r="BE572" s="14"/>
      <c r="BF572" s="14">
        <v>0.29721184667450501</v>
      </c>
      <c r="BG572" s="14">
        <v>0.28470626721523801</v>
      </c>
      <c r="BH572" s="14">
        <v>0.31428084833328401</v>
      </c>
      <c r="BI572" s="14"/>
      <c r="BJ572" s="14">
        <v>0.31172299240036</v>
      </c>
      <c r="BK572" s="14">
        <v>0.31442011314729601</v>
      </c>
      <c r="BL572" s="14">
        <v>0.30219901857897602</v>
      </c>
      <c r="BM572" s="14"/>
      <c r="BN572" s="14">
        <v>0.28532260948371202</v>
      </c>
      <c r="BO572" s="14">
        <v>0.30485977093058603</v>
      </c>
      <c r="BP572" s="14">
        <v>0.27928525369392099</v>
      </c>
      <c r="BQ572" s="14">
        <v>0.33350523633245999</v>
      </c>
      <c r="BR572" s="14">
        <v>0.26901328701310001</v>
      </c>
      <c r="BS572" s="14">
        <v>0.32443714975286497</v>
      </c>
      <c r="BT572" s="14">
        <v>0.34290220961280898</v>
      </c>
      <c r="BU572" s="14">
        <v>0.29067350193696201</v>
      </c>
      <c r="BV572" s="14"/>
      <c r="BW572" s="14">
        <v>0.31131904471108002</v>
      </c>
      <c r="BX572" s="14">
        <v>0.28292855566880099</v>
      </c>
      <c r="BY572" s="14"/>
      <c r="BZ572" s="14">
        <v>0.30527083496002599</v>
      </c>
      <c r="CA572" s="14">
        <v>0.29996156013758402</v>
      </c>
      <c r="CB572" s="14"/>
      <c r="CC572" s="14">
        <v>0.34868302677165702</v>
      </c>
      <c r="CD572" s="14">
        <v>0.25423634528451799</v>
      </c>
    </row>
    <row r="573" spans="2:82" x14ac:dyDescent="0.25">
      <c r="B573" t="s">
        <v>416</v>
      </c>
      <c r="C573" s="14">
        <v>0.267634564326096</v>
      </c>
      <c r="D573" s="14">
        <v>0.27680604894904098</v>
      </c>
      <c r="E573" s="14">
        <v>0.25839103641934202</v>
      </c>
      <c r="F573" s="14"/>
      <c r="G573" s="14">
        <v>0.34874772800195802</v>
      </c>
      <c r="H573" s="14">
        <v>0.228495161403962</v>
      </c>
      <c r="I573" s="14">
        <v>0.18358210841675801</v>
      </c>
      <c r="J573" s="14"/>
      <c r="K573" s="14">
        <v>0.30021277413127301</v>
      </c>
      <c r="L573" s="14">
        <v>0.25312055880952</v>
      </c>
      <c r="M573" s="14">
        <v>0.24903476248286199</v>
      </c>
      <c r="N573" s="14">
        <v>0.24007652121800399</v>
      </c>
      <c r="O573" s="14"/>
      <c r="P573" s="14">
        <v>0.30297236695377999</v>
      </c>
      <c r="Q573" s="14">
        <v>0.28264048999325803</v>
      </c>
      <c r="R573" s="14">
        <v>0.25853397493889502</v>
      </c>
      <c r="S573" s="14">
        <v>0.25791393340331997</v>
      </c>
      <c r="T573" s="14">
        <v>0.25380089171169201</v>
      </c>
      <c r="U573" s="14"/>
      <c r="V573" s="14">
        <v>0.28912594687221299</v>
      </c>
      <c r="W573" s="14">
        <v>0.239805665086509</v>
      </c>
      <c r="X573" s="14">
        <v>0.22881607856785799</v>
      </c>
      <c r="Y573" s="14"/>
      <c r="Z573" s="14">
        <v>0.31015821472106597</v>
      </c>
      <c r="AA573" s="14">
        <v>0.23073895047520099</v>
      </c>
      <c r="AB573" s="14"/>
      <c r="AC573" s="14">
        <v>0.29021258823235502</v>
      </c>
      <c r="AD573" s="14">
        <v>0.26464068224048798</v>
      </c>
      <c r="AE573" s="14">
        <v>0.25835660965322998</v>
      </c>
      <c r="AF573" s="14">
        <v>0.28999502281703898</v>
      </c>
      <c r="AG573" s="14"/>
      <c r="AH573" s="14">
        <v>0.22586938430718101</v>
      </c>
      <c r="AI573" s="14">
        <v>0.26902024452561901</v>
      </c>
      <c r="AJ573" s="14">
        <v>0.28603193792473502</v>
      </c>
      <c r="AK573" s="14">
        <v>0.25736455707459699</v>
      </c>
      <c r="AL573" s="14"/>
      <c r="AM573" s="14">
        <v>0.28133781353381498</v>
      </c>
      <c r="AN573" s="14">
        <v>0.30740158167737902</v>
      </c>
      <c r="AO573" s="14">
        <v>0.28404671571942303</v>
      </c>
      <c r="AP573" s="14">
        <v>0.26594835791431698</v>
      </c>
      <c r="AQ573" s="14"/>
      <c r="AR573" s="14">
        <v>0.23859491940060201</v>
      </c>
      <c r="AS573" s="14">
        <v>0.28635137464085803</v>
      </c>
      <c r="AT573" s="14">
        <v>0.30648429331910398</v>
      </c>
      <c r="AU573" s="14">
        <v>0.35174255864073001</v>
      </c>
      <c r="AV573" s="14"/>
      <c r="AW573" s="14">
        <v>0.27417341378062399</v>
      </c>
      <c r="AX573" s="14">
        <v>0.28322565585396903</v>
      </c>
      <c r="AY573" s="14">
        <v>0.253931697461099</v>
      </c>
      <c r="AZ573" s="14">
        <v>0.21873047924241601</v>
      </c>
      <c r="BA573" s="14"/>
      <c r="BB573" s="14">
        <v>0.19744836957075301</v>
      </c>
      <c r="BC573" s="14">
        <v>0.21544771056519099</v>
      </c>
      <c r="BD573" s="14">
        <v>0.38107236955942703</v>
      </c>
      <c r="BE573" s="14"/>
      <c r="BF573" s="14">
        <v>0.27902956804673501</v>
      </c>
      <c r="BG573" s="14">
        <v>0.232808841962589</v>
      </c>
      <c r="BH573" s="14">
        <v>0.295621288920002</v>
      </c>
      <c r="BI573" s="14"/>
      <c r="BJ573" s="14">
        <v>0.26591478350305298</v>
      </c>
      <c r="BK573" s="14">
        <v>0.25561952018212902</v>
      </c>
      <c r="BL573" s="14">
        <v>0.32424697293760002</v>
      </c>
      <c r="BM573" s="14"/>
      <c r="BN573" s="14">
        <v>0.253133059869872</v>
      </c>
      <c r="BO573" s="14">
        <v>0.25982019570079001</v>
      </c>
      <c r="BP573" s="14">
        <v>0.27278101195225002</v>
      </c>
      <c r="BQ573" s="14">
        <v>0.28308789438555598</v>
      </c>
      <c r="BR573" s="14">
        <v>0.27527438859755299</v>
      </c>
      <c r="BS573" s="14">
        <v>0.30064149764979697</v>
      </c>
      <c r="BT573" s="14">
        <v>0.224169582813112</v>
      </c>
      <c r="BU573" s="14">
        <v>0.21551621747147701</v>
      </c>
      <c r="BV573" s="14"/>
      <c r="BW573" s="14">
        <v>0.31489873283216502</v>
      </c>
      <c r="BX573" s="14">
        <v>0.22917436192636101</v>
      </c>
      <c r="BY573" s="14"/>
      <c r="BZ573" s="14">
        <v>0.291707889997391</v>
      </c>
      <c r="CA573" s="14">
        <v>0.25686636758528603</v>
      </c>
      <c r="CB573" s="14"/>
      <c r="CC573" s="14">
        <v>0.35958987426651601</v>
      </c>
      <c r="CD573" s="14">
        <v>0.190418263256176</v>
      </c>
    </row>
    <row r="574" spans="2:82" x14ac:dyDescent="0.25">
      <c r="B574" t="s">
        <v>103</v>
      </c>
      <c r="C574" s="14">
        <v>9.0588101845675995E-3</v>
      </c>
      <c r="D574" s="14">
        <v>1.1086700719243701E-2</v>
      </c>
      <c r="E574" s="14">
        <v>7.0399699317066798E-3</v>
      </c>
      <c r="F574" s="14"/>
      <c r="G574" s="14">
        <v>9.9571169093481005E-3</v>
      </c>
      <c r="H574" s="14">
        <v>1.0212141123144201E-2</v>
      </c>
      <c r="I574" s="14">
        <v>4.9504057636949204E-3</v>
      </c>
      <c r="J574" s="14"/>
      <c r="K574" s="14">
        <v>5.89335811519184E-3</v>
      </c>
      <c r="L574" s="14">
        <v>5.3086885491992397E-3</v>
      </c>
      <c r="M574" s="14">
        <v>6.43278142457637E-3</v>
      </c>
      <c r="N574" s="14">
        <v>2.1483219189401801E-2</v>
      </c>
      <c r="O574" s="14"/>
      <c r="P574" s="14">
        <v>3.5390554259846999E-3</v>
      </c>
      <c r="Q574" s="14">
        <v>6.1096268250707599E-3</v>
      </c>
      <c r="R574" s="14">
        <v>6.5522165042912403E-3</v>
      </c>
      <c r="S574" s="14">
        <v>8.4272165184757098E-3</v>
      </c>
      <c r="T574" s="14">
        <v>2.0904135901998199E-2</v>
      </c>
      <c r="U574" s="14"/>
      <c r="V574" s="14">
        <v>5.7880471133825804E-3</v>
      </c>
      <c r="W574" s="14">
        <v>9.7533826666387005E-3</v>
      </c>
      <c r="X574" s="14">
        <v>1.8825973797787901E-2</v>
      </c>
      <c r="Y574" s="14"/>
      <c r="Z574" s="14">
        <v>6.4734276803140797E-3</v>
      </c>
      <c r="AA574" s="14">
        <v>1.1302015404434601E-2</v>
      </c>
      <c r="AB574" s="14"/>
      <c r="AC574" s="14">
        <v>3.3705796371170098E-2</v>
      </c>
      <c r="AD574" s="14">
        <v>1.03259803612997E-2</v>
      </c>
      <c r="AE574" s="14">
        <v>1.0698402996009999E-2</v>
      </c>
      <c r="AF574" s="14">
        <v>4.5024955785802198E-3</v>
      </c>
      <c r="AG574" s="14"/>
      <c r="AH574" s="14">
        <v>3.7402736444090402E-2</v>
      </c>
      <c r="AI574" s="14">
        <v>6.0230249656450597E-3</v>
      </c>
      <c r="AJ574" s="14">
        <v>7.4809356914720404E-3</v>
      </c>
      <c r="AK574" s="14">
        <v>3.59511159484513E-3</v>
      </c>
      <c r="AL574" s="14"/>
      <c r="AM574" s="14">
        <v>8.9808366932773599E-3</v>
      </c>
      <c r="AN574" s="14">
        <v>4.57299215488703E-3</v>
      </c>
      <c r="AO574" s="14">
        <v>3.2785871989985402E-3</v>
      </c>
      <c r="AP574" s="14">
        <v>1.01261763976164E-2</v>
      </c>
      <c r="AQ574" s="14"/>
      <c r="AR574" s="14">
        <v>8.8059221207886403E-3</v>
      </c>
      <c r="AS574" s="14">
        <v>4.8990574905665701E-3</v>
      </c>
      <c r="AT574" s="14">
        <v>0</v>
      </c>
      <c r="AU574" s="14">
        <v>5.9103754930981698E-3</v>
      </c>
      <c r="AV574" s="14"/>
      <c r="AW574" s="14">
        <v>1.1982661729525E-2</v>
      </c>
      <c r="AX574" s="14">
        <v>1.1717534682774601E-2</v>
      </c>
      <c r="AY574" s="14">
        <v>5.7430397171437404E-3</v>
      </c>
      <c r="AZ574" s="14">
        <v>0</v>
      </c>
      <c r="BA574" s="14"/>
      <c r="BB574" s="14">
        <v>2.8658581089912399E-3</v>
      </c>
      <c r="BC574" s="14">
        <v>5.4907439296131696E-3</v>
      </c>
      <c r="BD574" s="14">
        <v>0</v>
      </c>
      <c r="BE574" s="14"/>
      <c r="BF574" s="14">
        <v>4.0278756156397304E-3</v>
      </c>
      <c r="BG574" s="14">
        <v>8.2686827517544203E-3</v>
      </c>
      <c r="BH574" s="14">
        <v>1.48471285860613E-2</v>
      </c>
      <c r="BI574" s="14"/>
      <c r="BJ574" s="14">
        <v>1.00549785783448E-2</v>
      </c>
      <c r="BK574" s="14">
        <v>0</v>
      </c>
      <c r="BL574" s="14">
        <v>5.0416455039594002E-3</v>
      </c>
      <c r="BM574" s="14"/>
      <c r="BN574" s="14">
        <v>3.6125335248972899E-3</v>
      </c>
      <c r="BO574" s="14">
        <v>2.7379050544468202E-2</v>
      </c>
      <c r="BP574" s="14">
        <v>0</v>
      </c>
      <c r="BQ574" s="14">
        <v>1.30388392630079E-2</v>
      </c>
      <c r="BR574" s="14">
        <v>8.5054843014231891E-3</v>
      </c>
      <c r="BS574" s="14">
        <v>4.1278592220281504E-3</v>
      </c>
      <c r="BT574" s="14">
        <v>8.6841743370980502E-3</v>
      </c>
      <c r="BU574" s="14">
        <v>6.0107552783535403E-3</v>
      </c>
      <c r="BV574" s="14"/>
      <c r="BW574" s="14">
        <v>8.9145929119516295E-3</v>
      </c>
      <c r="BX574" s="14">
        <v>9.1761638939348907E-3</v>
      </c>
      <c r="BY574" s="14"/>
      <c r="BZ574" s="14">
        <v>5.3485501427434599E-3</v>
      </c>
      <c r="CA574" s="14">
        <v>2.7563924462777399E-3</v>
      </c>
      <c r="CB574" s="14"/>
      <c r="CC574" s="14">
        <v>4.2418169925785097E-3</v>
      </c>
      <c r="CD574" s="14">
        <v>4.4411563136435702E-3</v>
      </c>
    </row>
    <row r="575" spans="2:82" x14ac:dyDescent="0.25">
      <c r="B575" t="s">
        <v>164</v>
      </c>
      <c r="C575" s="14">
        <v>0.224822196379173</v>
      </c>
      <c r="D575" s="14">
        <v>0.21384514065766999</v>
      </c>
      <c r="E575" s="14">
        <v>0.236023861966183</v>
      </c>
      <c r="F575" s="14"/>
      <c r="G575" s="14">
        <v>0.16131386116143301</v>
      </c>
      <c r="H575" s="14">
        <v>0.24498902230210701</v>
      </c>
      <c r="I575" s="14">
        <v>0.31161356874202201</v>
      </c>
      <c r="J575" s="14"/>
      <c r="K575" s="14">
        <v>0.20056724488233801</v>
      </c>
      <c r="L575" s="14">
        <v>0.222532919682981</v>
      </c>
      <c r="M575" s="14">
        <v>0.21414271274320301</v>
      </c>
      <c r="N575" s="14">
        <v>0.27273086752582099</v>
      </c>
      <c r="O575" s="14"/>
      <c r="P575" s="14">
        <v>0.199900013212297</v>
      </c>
      <c r="Q575" s="14">
        <v>0.231806597839502</v>
      </c>
      <c r="R575" s="14">
        <v>0.25217438369418799</v>
      </c>
      <c r="S575" s="14">
        <v>0.207594649346028</v>
      </c>
      <c r="T575" s="14">
        <v>0.23229241555243599</v>
      </c>
      <c r="U575" s="14"/>
      <c r="V575" s="14">
        <v>0.206821853889572</v>
      </c>
      <c r="W575" s="14">
        <v>0.25454186762054498</v>
      </c>
      <c r="X575" s="14">
        <v>0.25034668353782502</v>
      </c>
      <c r="Y575" s="14"/>
      <c r="Z575" s="14">
        <v>0.207133732609418</v>
      </c>
      <c r="AA575" s="14">
        <v>0.24016957890166801</v>
      </c>
      <c r="AB575" s="14"/>
      <c r="AC575" s="14">
        <v>0.28823173368386701</v>
      </c>
      <c r="AD575" s="14">
        <v>0.229552342279748</v>
      </c>
      <c r="AE575" s="14">
        <v>0.22637470647553301</v>
      </c>
      <c r="AF575" s="14">
        <v>0.20840074083847901</v>
      </c>
      <c r="AG575" s="14"/>
      <c r="AH575" s="14">
        <v>0.281084687949753</v>
      </c>
      <c r="AI575" s="14">
        <v>0.231040801494692</v>
      </c>
      <c r="AJ575" s="14">
        <v>0.20604263553313901</v>
      </c>
      <c r="AK575" s="14">
        <v>0.21571355217177299</v>
      </c>
      <c r="AL575" s="14"/>
      <c r="AM575" s="14">
        <v>0.23461738972931501</v>
      </c>
      <c r="AN575" s="14">
        <v>0.19569465252503301</v>
      </c>
      <c r="AO575" s="14">
        <v>0.20743866620662901</v>
      </c>
      <c r="AP575" s="14">
        <v>0.22291380865948601</v>
      </c>
      <c r="AQ575" s="14"/>
      <c r="AR575" s="14">
        <v>0.23763217438943199</v>
      </c>
      <c r="AS575" s="14">
        <v>0.21164640449747599</v>
      </c>
      <c r="AT575" s="14">
        <v>0.201478711290933</v>
      </c>
      <c r="AU575" s="14">
        <v>0.224603910761005</v>
      </c>
      <c r="AV575" s="14"/>
      <c r="AW575" s="14">
        <v>0.19878839933215001</v>
      </c>
      <c r="AX575" s="14">
        <v>0.19219906451695901</v>
      </c>
      <c r="AY575" s="14">
        <v>0.26647099069896601</v>
      </c>
      <c r="AZ575" s="14">
        <v>0.29208401272358597</v>
      </c>
      <c r="BA575" s="14"/>
      <c r="BB575" s="14">
        <v>0.31518037704688101</v>
      </c>
      <c r="BC575" s="14">
        <v>0.31045482124902701</v>
      </c>
      <c r="BD575" s="14">
        <v>0.12906168631298201</v>
      </c>
      <c r="BE575" s="14"/>
      <c r="BF575" s="14">
        <v>0.23167613244909699</v>
      </c>
      <c r="BG575" s="14">
        <v>0.227319147260516</v>
      </c>
      <c r="BH575" s="14">
        <v>0.20974887753662899</v>
      </c>
      <c r="BI575" s="14"/>
      <c r="BJ575" s="14">
        <v>0.21951562139258199</v>
      </c>
      <c r="BK575" s="14">
        <v>0.23046789687406499</v>
      </c>
      <c r="BL575" s="14">
        <v>0.177151477816644</v>
      </c>
      <c r="BM575" s="14"/>
      <c r="BN575" s="14">
        <v>0.26135563656662503</v>
      </c>
      <c r="BO575" s="14">
        <v>0.22875503611231199</v>
      </c>
      <c r="BP575" s="14">
        <v>0.223669553884315</v>
      </c>
      <c r="BQ575" s="14">
        <v>0.18568087088843599</v>
      </c>
      <c r="BR575" s="14">
        <v>0.23015827481213699</v>
      </c>
      <c r="BS575" s="14">
        <v>0.182719188889721</v>
      </c>
      <c r="BT575" s="14">
        <v>0.225420912591067</v>
      </c>
      <c r="BU575" s="14">
        <v>0.28330274638970998</v>
      </c>
      <c r="BV575" s="14"/>
      <c r="BW575" s="14">
        <v>0.19630506536065301</v>
      </c>
      <c r="BX575" s="14">
        <v>0.248027399506596</v>
      </c>
      <c r="BY575" s="14"/>
      <c r="BZ575" s="14">
        <v>0.20344897587706601</v>
      </c>
      <c r="CA575" s="14">
        <v>0.25514083064967402</v>
      </c>
      <c r="CB575" s="14"/>
      <c r="CC575" s="14">
        <v>0.126374722350903</v>
      </c>
      <c r="CD575" s="14">
        <v>0.32827818609499998</v>
      </c>
    </row>
    <row r="576" spans="2:82" x14ac:dyDescent="0.25">
      <c r="B576" t="s">
        <v>165</v>
      </c>
      <c r="C576" s="14">
        <v>0.56330050078003402</v>
      </c>
      <c r="D576" s="14">
        <v>0.57303868193399998</v>
      </c>
      <c r="E576" s="14">
        <v>0.55344863437674596</v>
      </c>
      <c r="F576" s="14"/>
      <c r="G576" s="14">
        <v>0.65517124703611396</v>
      </c>
      <c r="H576" s="14">
        <v>0.54857234861709803</v>
      </c>
      <c r="I576" s="14">
        <v>0.40882245610851498</v>
      </c>
      <c r="J576" s="14"/>
      <c r="K576" s="14">
        <v>0.62638339473027904</v>
      </c>
      <c r="L576" s="14">
        <v>0.54962276802477705</v>
      </c>
      <c r="M576" s="14">
        <v>0.52761773439720705</v>
      </c>
      <c r="N576" s="14">
        <v>0.50296272521646701</v>
      </c>
      <c r="O576" s="14"/>
      <c r="P576" s="14">
        <v>0.59644359808704805</v>
      </c>
      <c r="Q576" s="14">
        <v>0.58945123251777398</v>
      </c>
      <c r="R576" s="14">
        <v>0.546130960165777</v>
      </c>
      <c r="S576" s="14">
        <v>0.572319070715538</v>
      </c>
      <c r="T576" s="14">
        <v>0.51858398112602899</v>
      </c>
      <c r="U576" s="14"/>
      <c r="V576" s="14">
        <v>0.59615574028501594</v>
      </c>
      <c r="W576" s="14">
        <v>0.52719305290486795</v>
      </c>
      <c r="X576" s="14">
        <v>0.496940518816886</v>
      </c>
      <c r="Y576" s="14"/>
      <c r="Z576" s="14">
        <v>0.61096377046387995</v>
      </c>
      <c r="AA576" s="14">
        <v>0.52194550005003404</v>
      </c>
      <c r="AB576" s="14"/>
      <c r="AC576" s="14">
        <v>0.49031977743497002</v>
      </c>
      <c r="AD576" s="14">
        <v>0.53100405535010398</v>
      </c>
      <c r="AE576" s="14">
        <v>0.55825151175766197</v>
      </c>
      <c r="AF576" s="14">
        <v>0.62265254234068101</v>
      </c>
      <c r="AG576" s="14"/>
      <c r="AH576" s="14">
        <v>0.44364753931120099</v>
      </c>
      <c r="AI576" s="14">
        <v>0.55297593603687001</v>
      </c>
      <c r="AJ576" s="14">
        <v>0.61601451586432898</v>
      </c>
      <c r="AK576" s="14">
        <v>0.58588680569715201</v>
      </c>
      <c r="AL576" s="14"/>
      <c r="AM576" s="14">
        <v>0.55220726282633503</v>
      </c>
      <c r="AN576" s="14">
        <v>0.58136254328624104</v>
      </c>
      <c r="AO576" s="14">
        <v>0.60087509125682603</v>
      </c>
      <c r="AP576" s="14">
        <v>0.58808922161784105</v>
      </c>
      <c r="AQ576" s="14"/>
      <c r="AR576" s="14">
        <v>0.53915189420989695</v>
      </c>
      <c r="AS576" s="14">
        <v>0.60195009933632504</v>
      </c>
      <c r="AT576" s="14">
        <v>0.65655193700832204</v>
      </c>
      <c r="AU576" s="14">
        <v>0.58473048337381806</v>
      </c>
      <c r="AV576" s="14"/>
      <c r="AW576" s="14">
        <v>0.58474982693159705</v>
      </c>
      <c r="AX576" s="14">
        <v>0.57647257147881403</v>
      </c>
      <c r="AY576" s="14">
        <v>0.54219102030304001</v>
      </c>
      <c r="AZ576" s="14">
        <v>0.521453126251199</v>
      </c>
      <c r="BA576" s="14"/>
      <c r="BB576" s="14">
        <v>0.47184265131136199</v>
      </c>
      <c r="BC576" s="14">
        <v>0.50043524964901298</v>
      </c>
      <c r="BD576" s="14">
        <v>0.68747368124361397</v>
      </c>
      <c r="BE576" s="14"/>
      <c r="BF576" s="14">
        <v>0.57624141472123902</v>
      </c>
      <c r="BG576" s="14">
        <v>0.51751510917782795</v>
      </c>
      <c r="BH576" s="14">
        <v>0.60990213725328601</v>
      </c>
      <c r="BI576" s="14"/>
      <c r="BJ576" s="14">
        <v>0.57763777590341403</v>
      </c>
      <c r="BK576" s="14">
        <v>0.57003963332942498</v>
      </c>
      <c r="BL576" s="14">
        <v>0.62644599151657598</v>
      </c>
      <c r="BM576" s="14"/>
      <c r="BN576" s="14">
        <v>0.53845566935358402</v>
      </c>
      <c r="BO576" s="14">
        <v>0.56467996663137598</v>
      </c>
      <c r="BP576" s="14">
        <v>0.55206626564617101</v>
      </c>
      <c r="BQ576" s="14">
        <v>0.61659313071801602</v>
      </c>
      <c r="BR576" s="14">
        <v>0.54428767561065305</v>
      </c>
      <c r="BS576" s="14">
        <v>0.62507864740266195</v>
      </c>
      <c r="BT576" s="14">
        <v>0.56707179242592098</v>
      </c>
      <c r="BU576" s="14">
        <v>0.50618971940843904</v>
      </c>
      <c r="BV576" s="14"/>
      <c r="BW576" s="14">
        <v>0.62621777754324504</v>
      </c>
      <c r="BX576" s="14">
        <v>0.51210291759516302</v>
      </c>
      <c r="BY576" s="14"/>
      <c r="BZ576" s="14">
        <v>0.596978724957417</v>
      </c>
      <c r="CA576" s="14">
        <v>0.55682792772287004</v>
      </c>
      <c r="CB576" s="14"/>
      <c r="CC576" s="14">
        <v>0.70827290103817298</v>
      </c>
      <c r="CD576" s="14">
        <v>0.444654608540694</v>
      </c>
    </row>
    <row r="577" spans="2:82" x14ac:dyDescent="0.25">
      <c r="B577" t="s">
        <v>166</v>
      </c>
      <c r="C577" s="14">
        <v>-0.33847830440086102</v>
      </c>
      <c r="D577" s="14">
        <v>-0.35919354127633002</v>
      </c>
      <c r="E577" s="14">
        <v>-0.31742477241056199</v>
      </c>
      <c r="F577" s="14"/>
      <c r="G577" s="14">
        <v>-0.49385738587467998</v>
      </c>
      <c r="H577" s="14">
        <v>-0.30358332631499102</v>
      </c>
      <c r="I577" s="14">
        <v>-9.7208887366492094E-2</v>
      </c>
      <c r="J577" s="14"/>
      <c r="K577" s="14">
        <v>-0.42581614984794097</v>
      </c>
      <c r="L577" s="14">
        <v>-0.327089848341796</v>
      </c>
      <c r="M577" s="14">
        <v>-0.31347502165400498</v>
      </c>
      <c r="N577" s="14">
        <v>-0.230231857690646</v>
      </c>
      <c r="O577" s="14"/>
      <c r="P577" s="14">
        <v>-0.39654358487475</v>
      </c>
      <c r="Q577" s="14">
        <v>-0.35764463467827201</v>
      </c>
      <c r="R577" s="14">
        <v>-0.29395657647158902</v>
      </c>
      <c r="S577" s="14">
        <v>-0.36472442136951</v>
      </c>
      <c r="T577" s="14">
        <v>-0.28629156557359298</v>
      </c>
      <c r="U577" s="14"/>
      <c r="V577" s="14">
        <v>-0.38933388639544397</v>
      </c>
      <c r="W577" s="14">
        <v>-0.27265118528432403</v>
      </c>
      <c r="X577" s="14">
        <v>-0.24659383527906101</v>
      </c>
      <c r="Y577" s="14"/>
      <c r="Z577" s="14">
        <v>-0.40383003785446198</v>
      </c>
      <c r="AA577" s="14">
        <v>-0.28177592114836503</v>
      </c>
      <c r="AB577" s="14"/>
      <c r="AC577" s="14">
        <v>-0.20208804375110401</v>
      </c>
      <c r="AD577" s="14">
        <v>-0.30145171307035601</v>
      </c>
      <c r="AE577" s="14">
        <v>-0.33187680528212898</v>
      </c>
      <c r="AF577" s="14">
        <v>-0.41425180150220198</v>
      </c>
      <c r="AG577" s="14"/>
      <c r="AH577" s="14">
        <v>-0.16256285136144799</v>
      </c>
      <c r="AI577" s="14">
        <v>-0.32193513454217798</v>
      </c>
      <c r="AJ577" s="14">
        <v>-0.40997188033118998</v>
      </c>
      <c r="AK577" s="14">
        <v>-0.370173253525378</v>
      </c>
      <c r="AL577" s="14"/>
      <c r="AM577" s="14">
        <v>-0.31758987309702003</v>
      </c>
      <c r="AN577" s="14">
        <v>-0.385667890761207</v>
      </c>
      <c r="AO577" s="14">
        <v>-0.39343642505019599</v>
      </c>
      <c r="AP577" s="14">
        <v>-0.36517541295835498</v>
      </c>
      <c r="AQ577" s="14"/>
      <c r="AR577" s="14">
        <v>-0.30151971982046599</v>
      </c>
      <c r="AS577" s="14">
        <v>-0.39030369483884902</v>
      </c>
      <c r="AT577" s="14">
        <v>-0.45507322571739001</v>
      </c>
      <c r="AU577" s="14">
        <v>-0.360126572612812</v>
      </c>
      <c r="AV577" s="14"/>
      <c r="AW577" s="14">
        <v>-0.38596142759944702</v>
      </c>
      <c r="AX577" s="14">
        <v>-0.38427350696185503</v>
      </c>
      <c r="AY577" s="14">
        <v>-0.27572002960407399</v>
      </c>
      <c r="AZ577" s="14">
        <v>-0.22936911352761299</v>
      </c>
      <c r="BA577" s="14"/>
      <c r="BB577" s="14">
        <v>-0.15666227426448101</v>
      </c>
      <c r="BC577" s="14">
        <v>-0.189980428399986</v>
      </c>
      <c r="BD577" s="14">
        <v>-0.55841199493063198</v>
      </c>
      <c r="BE577" s="14"/>
      <c r="BF577" s="14">
        <v>-0.344565282272142</v>
      </c>
      <c r="BG577" s="14">
        <v>-0.29019596191731101</v>
      </c>
      <c r="BH577" s="14">
        <v>-0.40015325971665699</v>
      </c>
      <c r="BI577" s="14"/>
      <c r="BJ577" s="14">
        <v>-0.35812215451083201</v>
      </c>
      <c r="BK577" s="14">
        <v>-0.33957173645535998</v>
      </c>
      <c r="BL577" s="14">
        <v>-0.44929451369993201</v>
      </c>
      <c r="BM577" s="14"/>
      <c r="BN577" s="14">
        <v>-0.27710003278695899</v>
      </c>
      <c r="BO577" s="14">
        <v>-0.33592493051906402</v>
      </c>
      <c r="BP577" s="14">
        <v>-0.32839671176185598</v>
      </c>
      <c r="BQ577" s="14">
        <v>-0.43091225982957998</v>
      </c>
      <c r="BR577" s="14">
        <v>-0.31412940079851598</v>
      </c>
      <c r="BS577" s="14">
        <v>-0.44235945851294101</v>
      </c>
      <c r="BT577" s="14">
        <v>-0.34165087983485398</v>
      </c>
      <c r="BU577" s="14">
        <v>-0.22288697301872901</v>
      </c>
      <c r="BV577" s="14"/>
      <c r="BW577" s="14">
        <v>-0.42991271218259203</v>
      </c>
      <c r="BX577" s="14">
        <v>-0.264075518088567</v>
      </c>
      <c r="BY577" s="14"/>
      <c r="BZ577" s="14">
        <v>-0.39352974908035099</v>
      </c>
      <c r="CA577" s="14">
        <v>-0.30168709707319602</v>
      </c>
      <c r="CB577" s="14"/>
      <c r="CC577" s="14">
        <v>-0.58189817868727001</v>
      </c>
      <c r="CD577" s="14">
        <v>-0.116376422445694</v>
      </c>
    </row>
    <row r="578" spans="2:82" x14ac:dyDescent="0.25">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c r="BB578" s="14"/>
      <c r="BC578" s="14"/>
      <c r="BD578" s="14"/>
      <c r="BE578" s="14"/>
      <c r="BF578" s="14"/>
      <c r="BG578" s="14"/>
      <c r="BH578" s="14"/>
      <c r="BI578" s="14"/>
      <c r="BJ578" s="14"/>
      <c r="BK578" s="14"/>
      <c r="BL578" s="14"/>
      <c r="BM578" s="14"/>
      <c r="BN578" s="14"/>
      <c r="BO578" s="14"/>
      <c r="BP578" s="14"/>
      <c r="BQ578" s="14"/>
      <c r="BR578" s="14"/>
      <c r="BS578" s="14"/>
      <c r="BT578" s="14"/>
      <c r="BU578" s="14"/>
      <c r="BV578" s="14"/>
      <c r="BW578" s="14"/>
      <c r="BX578" s="14"/>
      <c r="BY578" s="14"/>
      <c r="BZ578" s="14"/>
      <c r="CA578" s="14"/>
      <c r="CB578" s="14"/>
      <c r="CC578" s="14"/>
      <c r="CD578" s="14"/>
    </row>
    <row r="579" spans="2:82" x14ac:dyDescent="0.25">
      <c r="B579" s="6" t="s">
        <v>421</v>
      </c>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c r="AY579" s="14"/>
      <c r="AZ579" s="14"/>
      <c r="BA579" s="14"/>
      <c r="BB579" s="14"/>
      <c r="BC579" s="14"/>
      <c r="BD579" s="14"/>
      <c r="BE579" s="14"/>
      <c r="BF579" s="14"/>
      <c r="BG579" s="14"/>
      <c r="BH579" s="14"/>
      <c r="BI579" s="14"/>
      <c r="BJ579" s="14"/>
      <c r="BK579" s="14"/>
      <c r="BL579" s="14"/>
      <c r="BM579" s="14"/>
      <c r="BN579" s="14"/>
      <c r="BO579" s="14"/>
      <c r="BP579" s="14"/>
      <c r="BQ579" s="14"/>
      <c r="BR579" s="14"/>
      <c r="BS579" s="14"/>
      <c r="BT579" s="14"/>
      <c r="BU579" s="14"/>
      <c r="BV579" s="14"/>
      <c r="BW579" s="14"/>
      <c r="BX579" s="14"/>
      <c r="BY579" s="14"/>
      <c r="BZ579" s="14"/>
      <c r="CA579" s="14"/>
      <c r="CB579" s="14"/>
      <c r="CC579" s="14"/>
      <c r="CD579" s="14"/>
    </row>
    <row r="580" spans="2:82" x14ac:dyDescent="0.25">
      <c r="B580" s="24" t="s">
        <v>107</v>
      </c>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c r="BB580" s="14"/>
      <c r="BC580" s="14"/>
      <c r="BD580" s="14"/>
      <c r="BE580" s="14"/>
      <c r="BF580" s="14"/>
      <c r="BG580" s="14"/>
      <c r="BH580" s="14"/>
      <c r="BI580" s="14"/>
      <c r="BJ580" s="14"/>
      <c r="BK580" s="14"/>
      <c r="BL580" s="14"/>
      <c r="BM580" s="14"/>
      <c r="BN580" s="14"/>
      <c r="BO580" s="14"/>
      <c r="BP580" s="14"/>
      <c r="BQ580" s="14"/>
      <c r="BR580" s="14"/>
      <c r="BS580" s="14"/>
      <c r="BT580" s="14"/>
      <c r="BU580" s="14"/>
      <c r="BV580" s="14"/>
      <c r="BW580" s="14"/>
      <c r="BX580" s="14"/>
      <c r="BY580" s="14"/>
      <c r="BZ580" s="14"/>
      <c r="CA580" s="14"/>
      <c r="CB580" s="14"/>
      <c r="CC580" s="14"/>
      <c r="CD580" s="14"/>
    </row>
    <row r="581" spans="2:82" x14ac:dyDescent="0.25">
      <c r="B581" t="s">
        <v>414</v>
      </c>
      <c r="C581" s="14">
        <v>0.30433020635795999</v>
      </c>
      <c r="D581" s="14">
        <v>0.31026532139839502</v>
      </c>
      <c r="E581" s="14">
        <v>0.298359709003086</v>
      </c>
      <c r="F581" s="14"/>
      <c r="G581" s="14">
        <v>0.34627002320769801</v>
      </c>
      <c r="H581" s="14">
        <v>0.274540898707961</v>
      </c>
      <c r="I581" s="14">
        <v>0.27999881168548302</v>
      </c>
      <c r="J581" s="14"/>
      <c r="K581" s="14">
        <v>0.36710675126178599</v>
      </c>
      <c r="L581" s="14">
        <v>0.28228073586500702</v>
      </c>
      <c r="M581" s="14">
        <v>0.25893654180486803</v>
      </c>
      <c r="N581" s="14">
        <v>0.251582870490213</v>
      </c>
      <c r="O581" s="14"/>
      <c r="P581" s="14">
        <v>0.35275116879362101</v>
      </c>
      <c r="Q581" s="14">
        <v>0.29006618696570802</v>
      </c>
      <c r="R581" s="14">
        <v>0.29743094364324302</v>
      </c>
      <c r="S581" s="14">
        <v>0.30292702048527798</v>
      </c>
      <c r="T581" s="14">
        <v>0.289551298068289</v>
      </c>
      <c r="U581" s="14"/>
      <c r="V581" s="14">
        <v>0.338193021026993</v>
      </c>
      <c r="W581" s="14">
        <v>0.25033163949384801</v>
      </c>
      <c r="X581" s="14">
        <v>0.25422969823807201</v>
      </c>
      <c r="Y581" s="14"/>
      <c r="Z581" s="14">
        <v>0.34601175903022102</v>
      </c>
      <c r="AA581" s="14">
        <v>0.26816523797407499</v>
      </c>
      <c r="AB581" s="14"/>
      <c r="AC581" s="14">
        <v>0.267092848837646</v>
      </c>
      <c r="AD581" s="14">
        <v>0.27873586769063002</v>
      </c>
      <c r="AE581" s="14">
        <v>0.29076484105498501</v>
      </c>
      <c r="AF581" s="14">
        <v>0.346309632658997</v>
      </c>
      <c r="AG581" s="14"/>
      <c r="AH581" s="14">
        <v>0.232862516752434</v>
      </c>
      <c r="AI581" s="14">
        <v>0.28523703350428298</v>
      </c>
      <c r="AJ581" s="14">
        <v>0.32025690091805198</v>
      </c>
      <c r="AK581" s="14">
        <v>0.37545831910940097</v>
      </c>
      <c r="AL581" s="14"/>
      <c r="AM581" s="14">
        <v>0.33192239413961699</v>
      </c>
      <c r="AN581" s="14">
        <v>0.30268299496397499</v>
      </c>
      <c r="AO581" s="14">
        <v>0.30468739889368202</v>
      </c>
      <c r="AP581" s="14">
        <v>0.32233450336236602</v>
      </c>
      <c r="AQ581" s="14"/>
      <c r="AR581" s="14">
        <v>0.24470432549020499</v>
      </c>
      <c r="AS581" s="14">
        <v>0.31607146018597099</v>
      </c>
      <c r="AT581" s="14">
        <v>0.40412937108150099</v>
      </c>
      <c r="AU581" s="14">
        <v>0.42084377480636798</v>
      </c>
      <c r="AV581" s="14"/>
      <c r="AW581" s="14">
        <v>0.31522869949125898</v>
      </c>
      <c r="AX581" s="14">
        <v>0.28032800426804499</v>
      </c>
      <c r="AY581" s="14">
        <v>0.31517673102760702</v>
      </c>
      <c r="AZ581" s="14">
        <v>0.36429732032498402</v>
      </c>
      <c r="BA581" s="14"/>
      <c r="BB581" s="14">
        <v>0.28007077998798302</v>
      </c>
      <c r="BC581" s="14">
        <v>0.311177228484109</v>
      </c>
      <c r="BD581" s="14">
        <v>0.42677541430971799</v>
      </c>
      <c r="BE581" s="14"/>
      <c r="BF581" s="14">
        <v>0.33486110169706002</v>
      </c>
      <c r="BG581" s="14">
        <v>0.25929845148881597</v>
      </c>
      <c r="BH581" s="14">
        <v>0.31247476463472201</v>
      </c>
      <c r="BI581" s="14"/>
      <c r="BJ581" s="14">
        <v>0.29142939579918498</v>
      </c>
      <c r="BK581" s="14">
        <v>0.29923781499712299</v>
      </c>
      <c r="BL581" s="14">
        <v>0.40818854033527202</v>
      </c>
      <c r="BM581" s="14"/>
      <c r="BN581" s="14">
        <v>0.25353111443214399</v>
      </c>
      <c r="BO581" s="14">
        <v>0.334562261377508</v>
      </c>
      <c r="BP581" s="14">
        <v>0.21591111950376499</v>
      </c>
      <c r="BQ581" s="14">
        <v>0.43140805821714501</v>
      </c>
      <c r="BR581" s="14">
        <v>0.309294813622635</v>
      </c>
      <c r="BS581" s="14">
        <v>0.35223001480715999</v>
      </c>
      <c r="BT581" s="14">
        <v>0.26972888213963497</v>
      </c>
      <c r="BU581" s="14">
        <v>0.25184510429436102</v>
      </c>
      <c r="BV581" s="14"/>
      <c r="BW581" s="14">
        <v>0.34558290693656801</v>
      </c>
      <c r="BX581" s="14">
        <v>0.27076170692301998</v>
      </c>
      <c r="BY581" s="14"/>
      <c r="BZ581" s="14">
        <v>0.323969574164652</v>
      </c>
      <c r="CA581" s="14">
        <v>0.30170841290848799</v>
      </c>
      <c r="CB581" s="14"/>
      <c r="CC581" s="14">
        <v>0.3533992387232</v>
      </c>
      <c r="CD581" s="14">
        <v>0.27426221277503998</v>
      </c>
    </row>
    <row r="582" spans="2:82" x14ac:dyDescent="0.25">
      <c r="B582" t="s">
        <v>159</v>
      </c>
      <c r="C582" s="14">
        <v>0.43050810779045001</v>
      </c>
      <c r="D582" s="14">
        <v>0.43473762507612101</v>
      </c>
      <c r="E582" s="14">
        <v>0.42637166347290101</v>
      </c>
      <c r="F582" s="14"/>
      <c r="G582" s="14">
        <v>0.44011950673983302</v>
      </c>
      <c r="H582" s="14">
        <v>0.42568051582111799</v>
      </c>
      <c r="I582" s="14">
        <v>0.42092853431289901</v>
      </c>
      <c r="J582" s="14"/>
      <c r="K582" s="14">
        <v>0.46519160271964199</v>
      </c>
      <c r="L582" s="14">
        <v>0.418397512084624</v>
      </c>
      <c r="M582" s="14">
        <v>0.44208675492858701</v>
      </c>
      <c r="N582" s="14">
        <v>0.39305477544610801</v>
      </c>
      <c r="O582" s="14"/>
      <c r="P582" s="14">
        <v>0.386308826354194</v>
      </c>
      <c r="Q582" s="14">
        <v>0.47075707505090503</v>
      </c>
      <c r="R582" s="14">
        <v>0.43264548408782499</v>
      </c>
      <c r="S582" s="14">
        <v>0.43282576950464702</v>
      </c>
      <c r="T582" s="14">
        <v>0.42216758042207703</v>
      </c>
      <c r="U582" s="14"/>
      <c r="V582" s="14">
        <v>0.442438822251084</v>
      </c>
      <c r="W582" s="14">
        <v>0.43433683707748599</v>
      </c>
      <c r="X582" s="14">
        <v>0.38794557654158102</v>
      </c>
      <c r="Y582" s="14"/>
      <c r="Z582" s="14">
        <v>0.43920647071186902</v>
      </c>
      <c r="AA582" s="14">
        <v>0.422960979627587</v>
      </c>
      <c r="AB582" s="14"/>
      <c r="AC582" s="14">
        <v>0.37854322502905502</v>
      </c>
      <c r="AD582" s="14">
        <v>0.40993657860887001</v>
      </c>
      <c r="AE582" s="14">
        <v>0.45668076601131302</v>
      </c>
      <c r="AF582" s="14">
        <v>0.44389136528409601</v>
      </c>
      <c r="AG582" s="14"/>
      <c r="AH582" s="14">
        <v>0.45401976121694199</v>
      </c>
      <c r="AI582" s="14">
        <v>0.40561994411586899</v>
      </c>
      <c r="AJ582" s="14">
        <v>0.47299760617534198</v>
      </c>
      <c r="AK582" s="14">
        <v>0.439426406607132</v>
      </c>
      <c r="AL582" s="14"/>
      <c r="AM582" s="14">
        <v>0.37104817577743898</v>
      </c>
      <c r="AN582" s="14">
        <v>0.41788100278863499</v>
      </c>
      <c r="AO582" s="14">
        <v>0.474506956864782</v>
      </c>
      <c r="AP582" s="14">
        <v>0.44848586679096297</v>
      </c>
      <c r="AQ582" s="14"/>
      <c r="AR582" s="14">
        <v>0.437835741832245</v>
      </c>
      <c r="AS582" s="14">
        <v>0.473665202570282</v>
      </c>
      <c r="AT582" s="14">
        <v>0.47147409053211597</v>
      </c>
      <c r="AU582" s="14">
        <v>0.32001479542010502</v>
      </c>
      <c r="AV582" s="14"/>
      <c r="AW582" s="14">
        <v>0.40730868240055901</v>
      </c>
      <c r="AX582" s="14">
        <v>0.430684156408986</v>
      </c>
      <c r="AY582" s="14">
        <v>0.44707791658254897</v>
      </c>
      <c r="AZ582" s="14">
        <v>0.41298157913332501</v>
      </c>
      <c r="BA582" s="14"/>
      <c r="BB582" s="14">
        <v>0.462763862601202</v>
      </c>
      <c r="BC582" s="14">
        <v>0.45630048035156401</v>
      </c>
      <c r="BD582" s="14">
        <v>0.39800732193101701</v>
      </c>
      <c r="BE582" s="14"/>
      <c r="BF582" s="14">
        <v>0.43669385134573302</v>
      </c>
      <c r="BG582" s="14">
        <v>0.41134165353970897</v>
      </c>
      <c r="BH582" s="14">
        <v>0.44498702317248101</v>
      </c>
      <c r="BI582" s="14"/>
      <c r="BJ582" s="14">
        <v>0.46784641764020002</v>
      </c>
      <c r="BK582" s="14">
        <v>0.44175986093779401</v>
      </c>
      <c r="BL582" s="14">
        <v>0.32114931103115102</v>
      </c>
      <c r="BM582" s="14"/>
      <c r="BN582" s="14">
        <v>0.43540893570794797</v>
      </c>
      <c r="BO582" s="14">
        <v>0.43195734840558903</v>
      </c>
      <c r="BP582" s="14">
        <v>0.512390577871913</v>
      </c>
      <c r="BQ582" s="14">
        <v>0.34630041150496998</v>
      </c>
      <c r="BR582" s="14">
        <v>0.43403397791103299</v>
      </c>
      <c r="BS582" s="14">
        <v>0.44065483927554999</v>
      </c>
      <c r="BT582" s="14">
        <v>0.44103939815079202</v>
      </c>
      <c r="BU582" s="14">
        <v>0.44648787596605999</v>
      </c>
      <c r="BV582" s="14"/>
      <c r="BW582" s="14">
        <v>0.45188560329191002</v>
      </c>
      <c r="BX582" s="14">
        <v>0.41311262978304503</v>
      </c>
      <c r="BY582" s="14"/>
      <c r="BZ582" s="14">
        <v>0.44479812061673601</v>
      </c>
      <c r="CA582" s="14">
        <v>0.42887127223683402</v>
      </c>
      <c r="CB582" s="14"/>
      <c r="CC582" s="14">
        <v>0.46741655102196</v>
      </c>
      <c r="CD582" s="14">
        <v>0.40755227714079001</v>
      </c>
    </row>
    <row r="583" spans="2:82" x14ac:dyDescent="0.25">
      <c r="B583" t="s">
        <v>415</v>
      </c>
      <c r="C583" s="14">
        <v>0.18150474756655999</v>
      </c>
      <c r="D583" s="14">
        <v>0.18061733655317999</v>
      </c>
      <c r="E583" s="14">
        <v>0.18225089005387701</v>
      </c>
      <c r="F583" s="14"/>
      <c r="G583" s="14">
        <v>0.13542081282579899</v>
      </c>
      <c r="H583" s="14">
        <v>0.208045716603355</v>
      </c>
      <c r="I583" s="14">
        <v>0.220639536388754</v>
      </c>
      <c r="J583" s="14"/>
      <c r="K583" s="14">
        <v>0.112576811829516</v>
      </c>
      <c r="L583" s="14">
        <v>0.203188330676359</v>
      </c>
      <c r="M583" s="14">
        <v>0.227401602520759</v>
      </c>
      <c r="N583" s="14">
        <v>0.23427738283069699</v>
      </c>
      <c r="O583" s="14"/>
      <c r="P583" s="14">
        <v>0.18261759153521401</v>
      </c>
      <c r="Q583" s="14">
        <v>0.14823503149734399</v>
      </c>
      <c r="R583" s="14">
        <v>0.176226376509212</v>
      </c>
      <c r="S583" s="14">
        <v>0.18763545151247599</v>
      </c>
      <c r="T583" s="14">
        <v>0.20820209437607901</v>
      </c>
      <c r="U583" s="14"/>
      <c r="V583" s="14">
        <v>0.15662461466812599</v>
      </c>
      <c r="W583" s="14">
        <v>0.20845632190975699</v>
      </c>
      <c r="X583" s="14">
        <v>0.23218342787898799</v>
      </c>
      <c r="Y583" s="14"/>
      <c r="Z583" s="14">
        <v>0.14254416296250499</v>
      </c>
      <c r="AA583" s="14">
        <v>0.21530887001617999</v>
      </c>
      <c r="AB583" s="14"/>
      <c r="AC583" s="14">
        <v>0.24299473269173999</v>
      </c>
      <c r="AD583" s="14">
        <v>0.21071627586502301</v>
      </c>
      <c r="AE583" s="14">
        <v>0.17153521871459201</v>
      </c>
      <c r="AF583" s="14">
        <v>0.152115261013507</v>
      </c>
      <c r="AG583" s="14"/>
      <c r="AH583" s="14">
        <v>0.201602850290345</v>
      </c>
      <c r="AI583" s="14">
        <v>0.21077887941937201</v>
      </c>
      <c r="AJ583" s="14">
        <v>0.14821651588680201</v>
      </c>
      <c r="AK583" s="14">
        <v>0.12959755569737799</v>
      </c>
      <c r="AL583" s="14"/>
      <c r="AM583" s="14">
        <v>0.195841547974901</v>
      </c>
      <c r="AN583" s="14">
        <v>0.21936947328093701</v>
      </c>
      <c r="AO583" s="14">
        <v>0.14729602645484399</v>
      </c>
      <c r="AP583" s="14">
        <v>0.15804261634594299</v>
      </c>
      <c r="AQ583" s="14"/>
      <c r="AR583" s="14">
        <v>0.22535848386096999</v>
      </c>
      <c r="AS583" s="14">
        <v>0.141844643288875</v>
      </c>
      <c r="AT583" s="14">
        <v>9.3622152461472694E-2</v>
      </c>
      <c r="AU583" s="14">
        <v>0.178722476604143</v>
      </c>
      <c r="AV583" s="14"/>
      <c r="AW583" s="14">
        <v>0.17444933853335301</v>
      </c>
      <c r="AX583" s="14">
        <v>0.20112289295847399</v>
      </c>
      <c r="AY583" s="14">
        <v>0.16307637396427199</v>
      </c>
      <c r="AZ583" s="14">
        <v>0.18615298456592499</v>
      </c>
      <c r="BA583" s="14"/>
      <c r="BB583" s="14">
        <v>0.18712894985782799</v>
      </c>
      <c r="BC583" s="14">
        <v>0.162696521433497</v>
      </c>
      <c r="BD583" s="14">
        <v>0.119624996322928</v>
      </c>
      <c r="BE583" s="14"/>
      <c r="BF583" s="14">
        <v>0.16551368088732499</v>
      </c>
      <c r="BG583" s="14">
        <v>0.230250857835229</v>
      </c>
      <c r="BH583" s="14">
        <v>0.14329276350355399</v>
      </c>
      <c r="BI583" s="14"/>
      <c r="BJ583" s="14">
        <v>0.15746279924501999</v>
      </c>
      <c r="BK583" s="14">
        <v>0.19832048419621101</v>
      </c>
      <c r="BL583" s="14">
        <v>0.197073474037505</v>
      </c>
      <c r="BM583" s="14"/>
      <c r="BN583" s="14">
        <v>0.194405100320684</v>
      </c>
      <c r="BO583" s="14">
        <v>0.152287830950252</v>
      </c>
      <c r="BP583" s="14">
        <v>0.18408607007977701</v>
      </c>
      <c r="BQ583" s="14">
        <v>0.13536942300629101</v>
      </c>
      <c r="BR583" s="14">
        <v>0.17953463724754401</v>
      </c>
      <c r="BS583" s="14">
        <v>0.164418123348025</v>
      </c>
      <c r="BT583" s="14">
        <v>0.18059506790545199</v>
      </c>
      <c r="BU583" s="14">
        <v>0.19893292201634799</v>
      </c>
      <c r="BV583" s="14"/>
      <c r="BW583" s="14">
        <v>0.13666885782864999</v>
      </c>
      <c r="BX583" s="14">
        <v>0.21798899025181601</v>
      </c>
      <c r="BY583" s="14"/>
      <c r="BZ583" s="14">
        <v>0.16467767613357501</v>
      </c>
      <c r="CA583" s="14">
        <v>0.178835495920529</v>
      </c>
      <c r="CB583" s="14"/>
      <c r="CC583" s="14">
        <v>0.12596529290487499</v>
      </c>
      <c r="CD583" s="14">
        <v>0.21781717183542701</v>
      </c>
    </row>
    <row r="584" spans="2:82" x14ac:dyDescent="0.25">
      <c r="B584" t="s">
        <v>161</v>
      </c>
      <c r="C584" s="14">
        <v>5.8553122573399702E-2</v>
      </c>
      <c r="D584" s="14">
        <v>4.82074053548203E-2</v>
      </c>
      <c r="E584" s="14">
        <v>6.89573375324814E-2</v>
      </c>
      <c r="F584" s="14"/>
      <c r="G584" s="14">
        <v>5.0849765708683499E-2</v>
      </c>
      <c r="H584" s="14">
        <v>6.6160273000557102E-2</v>
      </c>
      <c r="I584" s="14">
        <v>5.8745775964611301E-2</v>
      </c>
      <c r="J584" s="14"/>
      <c r="K584" s="14">
        <v>4.2057801748984297E-2</v>
      </c>
      <c r="L584" s="14">
        <v>6.7546596258866901E-2</v>
      </c>
      <c r="M584" s="14">
        <v>5.2092066074581202E-2</v>
      </c>
      <c r="N584" s="14">
        <v>7.5860830008495195E-2</v>
      </c>
      <c r="O584" s="14"/>
      <c r="P584" s="14">
        <v>4.6295641338265303E-2</v>
      </c>
      <c r="Q584" s="14">
        <v>7.8119823400164601E-2</v>
      </c>
      <c r="R584" s="14">
        <v>6.3182347143398598E-2</v>
      </c>
      <c r="S584" s="14">
        <v>5.4941453298677098E-2</v>
      </c>
      <c r="T584" s="14">
        <v>5.03889395638564E-2</v>
      </c>
      <c r="U584" s="14"/>
      <c r="V584" s="14">
        <v>4.6296048671288698E-2</v>
      </c>
      <c r="W584" s="14">
        <v>7.7577236123639606E-2</v>
      </c>
      <c r="X584" s="14">
        <v>7.7255912851979899E-2</v>
      </c>
      <c r="Y584" s="14"/>
      <c r="Z584" s="14">
        <v>4.6302996850458897E-2</v>
      </c>
      <c r="AA584" s="14">
        <v>6.9181935107142198E-2</v>
      </c>
      <c r="AB584" s="14"/>
      <c r="AC584" s="14">
        <v>6.7013200477623797E-2</v>
      </c>
      <c r="AD584" s="14">
        <v>6.7913269196469797E-2</v>
      </c>
      <c r="AE584" s="14">
        <v>5.7659083380057603E-2</v>
      </c>
      <c r="AF584" s="14">
        <v>4.1432321851894702E-2</v>
      </c>
      <c r="AG584" s="14"/>
      <c r="AH584" s="14">
        <v>7.4010106531321299E-2</v>
      </c>
      <c r="AI584" s="14">
        <v>6.91837223113098E-2</v>
      </c>
      <c r="AJ584" s="14">
        <v>4.9089819640469101E-2</v>
      </c>
      <c r="AK584" s="14">
        <v>3.4743630544137601E-2</v>
      </c>
      <c r="AL584" s="14"/>
      <c r="AM584" s="14">
        <v>7.4188796401458701E-2</v>
      </c>
      <c r="AN584" s="14">
        <v>4.2910831338889802E-2</v>
      </c>
      <c r="AO584" s="14">
        <v>5.7466406262169298E-2</v>
      </c>
      <c r="AP584" s="14">
        <v>5.0857704013953897E-2</v>
      </c>
      <c r="AQ584" s="14"/>
      <c r="AR584" s="14">
        <v>7.1270257459273401E-2</v>
      </c>
      <c r="AS584" s="14">
        <v>5.0589768217293898E-2</v>
      </c>
      <c r="AT584" s="14">
        <v>2.46374664936393E-2</v>
      </c>
      <c r="AU584" s="14">
        <v>6.2987966373992399E-2</v>
      </c>
      <c r="AV584" s="14"/>
      <c r="AW584" s="14">
        <v>6.9536424152136206E-2</v>
      </c>
      <c r="AX584" s="14">
        <v>5.5442317387305401E-2</v>
      </c>
      <c r="AY584" s="14">
        <v>6.0290768383463603E-2</v>
      </c>
      <c r="AZ584" s="14">
        <v>2.74901768446883E-2</v>
      </c>
      <c r="BA584" s="14"/>
      <c r="BB584" s="14">
        <v>5.54605154842387E-2</v>
      </c>
      <c r="BC584" s="14">
        <v>5.8751986007228897E-2</v>
      </c>
      <c r="BD584" s="14">
        <v>2.8022649752221501E-2</v>
      </c>
      <c r="BE584" s="14"/>
      <c r="BF584" s="14">
        <v>4.6947979571625303E-2</v>
      </c>
      <c r="BG584" s="14">
        <v>7.0112862956607E-2</v>
      </c>
      <c r="BH584" s="14">
        <v>7.1910326871934396E-2</v>
      </c>
      <c r="BI584" s="14"/>
      <c r="BJ584" s="14">
        <v>6.12228260167023E-2</v>
      </c>
      <c r="BK584" s="14">
        <v>4.7416357398771099E-2</v>
      </c>
      <c r="BL584" s="14">
        <v>4.8922276088994299E-2</v>
      </c>
      <c r="BM584" s="14"/>
      <c r="BN584" s="14">
        <v>8.4805954245962406E-2</v>
      </c>
      <c r="BO584" s="14">
        <v>5.7875478861473303E-2</v>
      </c>
      <c r="BP584" s="14">
        <v>6.3808979577510305E-2</v>
      </c>
      <c r="BQ584" s="14">
        <v>4.98113918548116E-2</v>
      </c>
      <c r="BR584" s="14">
        <v>6.4275400478596506E-2</v>
      </c>
      <c r="BS584" s="14">
        <v>3.2541653574352403E-2</v>
      </c>
      <c r="BT584" s="14">
        <v>8.1718483864610794E-2</v>
      </c>
      <c r="BU584" s="14">
        <v>6.0216870848142E-2</v>
      </c>
      <c r="BV584" s="14"/>
      <c r="BW584" s="14">
        <v>4.7957222051394501E-2</v>
      </c>
      <c r="BX584" s="14">
        <v>6.71753091380793E-2</v>
      </c>
      <c r="BY584" s="14"/>
      <c r="BZ584" s="14">
        <v>5.1446684900141398E-2</v>
      </c>
      <c r="CA584" s="14">
        <v>6.8287782034312502E-2</v>
      </c>
      <c r="CB584" s="14"/>
      <c r="CC584" s="14">
        <v>4.07219446996991E-2</v>
      </c>
      <c r="CD584" s="14">
        <v>7.6628579691599502E-2</v>
      </c>
    </row>
    <row r="585" spans="2:82" x14ac:dyDescent="0.25">
      <c r="B585" t="s">
        <v>416</v>
      </c>
      <c r="C585" s="14">
        <v>1.9066692813776698E-2</v>
      </c>
      <c r="D585" s="14">
        <v>2.0105176792407101E-2</v>
      </c>
      <c r="E585" s="14">
        <v>1.8047257542256199E-2</v>
      </c>
      <c r="F585" s="14"/>
      <c r="G585" s="14">
        <v>1.8616966142124599E-2</v>
      </c>
      <c r="H585" s="14">
        <v>2.0431003265453499E-2</v>
      </c>
      <c r="I585" s="14">
        <v>1.72352387942772E-2</v>
      </c>
      <c r="J585" s="14"/>
      <c r="K585" s="14">
        <v>1.3067032440071199E-2</v>
      </c>
      <c r="L585" s="14">
        <v>2.14247215315117E-2</v>
      </c>
      <c r="M585" s="14">
        <v>1.6176417598619201E-2</v>
      </c>
      <c r="N585" s="14">
        <v>2.8614340992521699E-2</v>
      </c>
      <c r="O585" s="14"/>
      <c r="P585" s="14">
        <v>3.2026771978705203E-2</v>
      </c>
      <c r="Q585" s="14">
        <v>1.28218830858788E-2</v>
      </c>
      <c r="R585" s="14">
        <v>1.9631801858489902E-2</v>
      </c>
      <c r="S585" s="14">
        <v>1.6676807681568699E-2</v>
      </c>
      <c r="T585" s="14">
        <v>1.76929505815628E-2</v>
      </c>
      <c r="U585" s="14"/>
      <c r="V585" s="14">
        <v>1.2340121383783801E-2</v>
      </c>
      <c r="W585" s="14">
        <v>2.9297965395269601E-2</v>
      </c>
      <c r="X585" s="14">
        <v>2.9558415643079702E-2</v>
      </c>
      <c r="Y585" s="14"/>
      <c r="Z585" s="14">
        <v>1.8391324044134901E-2</v>
      </c>
      <c r="AA585" s="14">
        <v>1.9652676027828501E-2</v>
      </c>
      <c r="AB585" s="14"/>
      <c r="AC585" s="14">
        <v>3.3363427924519899E-2</v>
      </c>
      <c r="AD585" s="14">
        <v>2.4020390086586799E-2</v>
      </c>
      <c r="AE585" s="14">
        <v>1.7981677234070001E-2</v>
      </c>
      <c r="AF585" s="14">
        <v>1.3302844725983099E-2</v>
      </c>
      <c r="AG585" s="14"/>
      <c r="AH585" s="14">
        <v>2.4779177502058498E-2</v>
      </c>
      <c r="AI585" s="14">
        <v>2.4127669163360399E-2</v>
      </c>
      <c r="AJ585" s="14">
        <v>5.6930871566965701E-3</v>
      </c>
      <c r="AK585" s="14">
        <v>1.7369155143306701E-2</v>
      </c>
      <c r="AL585" s="14"/>
      <c r="AM585" s="14">
        <v>2.0872151500963599E-2</v>
      </c>
      <c r="AN585" s="14">
        <v>1.71556976275632E-2</v>
      </c>
      <c r="AO585" s="14">
        <v>1.2764624325523499E-2</v>
      </c>
      <c r="AP585" s="14">
        <v>1.5245364446238399E-2</v>
      </c>
      <c r="AQ585" s="14"/>
      <c r="AR585" s="14">
        <v>1.5625282519802101E-2</v>
      </c>
      <c r="AS585" s="14">
        <v>1.6238111250377399E-2</v>
      </c>
      <c r="AT585" s="14">
        <v>6.1369194312716098E-3</v>
      </c>
      <c r="AU585" s="14">
        <v>1.7430986795392001E-2</v>
      </c>
      <c r="AV585" s="14"/>
      <c r="AW585" s="14">
        <v>2.1358407775896902E-2</v>
      </c>
      <c r="AX585" s="14">
        <v>2.7243976672778999E-2</v>
      </c>
      <c r="AY585" s="14">
        <v>1.0102415959538201E-2</v>
      </c>
      <c r="AZ585" s="14">
        <v>9.0779391310785405E-3</v>
      </c>
      <c r="BA585" s="14"/>
      <c r="BB585" s="14">
        <v>1.1710033959756699E-2</v>
      </c>
      <c r="BC585" s="14">
        <v>1.10737837236018E-2</v>
      </c>
      <c r="BD585" s="14">
        <v>2.7569617684116102E-2</v>
      </c>
      <c r="BE585" s="14"/>
      <c r="BF585" s="14">
        <v>1.2975452449237101E-2</v>
      </c>
      <c r="BG585" s="14">
        <v>2.2812744458120999E-2</v>
      </c>
      <c r="BH585" s="14">
        <v>2.2272152694958799E-2</v>
      </c>
      <c r="BI585" s="14"/>
      <c r="BJ585" s="14">
        <v>1.70537560850769E-2</v>
      </c>
      <c r="BK585" s="14">
        <v>1.3265482470099999E-2</v>
      </c>
      <c r="BL585" s="14">
        <v>2.4666398507077299E-2</v>
      </c>
      <c r="BM585" s="14"/>
      <c r="BN585" s="14">
        <v>2.4782019016900799E-2</v>
      </c>
      <c r="BO585" s="14">
        <v>1.16929779079779E-2</v>
      </c>
      <c r="BP585" s="14">
        <v>2.3803252967034599E-2</v>
      </c>
      <c r="BQ585" s="14">
        <v>3.7110715416782701E-2</v>
      </c>
      <c r="BR585" s="14">
        <v>4.3277435401804197E-3</v>
      </c>
      <c r="BS585" s="14">
        <v>1.0155368994912499E-2</v>
      </c>
      <c r="BT585" s="14">
        <v>2.6918167939509501E-2</v>
      </c>
      <c r="BU585" s="14">
        <v>4.2517226875088202E-2</v>
      </c>
      <c r="BV585" s="14"/>
      <c r="BW585" s="14">
        <v>1.34650561441062E-2</v>
      </c>
      <c r="BX585" s="14">
        <v>2.3624904391277401E-2</v>
      </c>
      <c r="BY585" s="14"/>
      <c r="BZ585" s="14">
        <v>1.3340956960421599E-2</v>
      </c>
      <c r="CA585" s="14">
        <v>2.08943803021958E-2</v>
      </c>
      <c r="CB585" s="14"/>
      <c r="CC585" s="14">
        <v>1.14420132306924E-2</v>
      </c>
      <c r="CD585" s="14">
        <v>2.1501230424487101E-2</v>
      </c>
    </row>
    <row r="586" spans="2:82" x14ac:dyDescent="0.25">
      <c r="B586" t="s">
        <v>103</v>
      </c>
      <c r="C586" s="14">
        <v>6.0371228978527902E-3</v>
      </c>
      <c r="D586" s="14">
        <v>6.0671348250766598E-3</v>
      </c>
      <c r="E586" s="14">
        <v>6.0131423953982497E-3</v>
      </c>
      <c r="F586" s="14"/>
      <c r="G586" s="14">
        <v>8.7229253758618203E-3</v>
      </c>
      <c r="H586" s="14">
        <v>5.1415926015552704E-3</v>
      </c>
      <c r="I586" s="14">
        <v>2.4521028539755E-3</v>
      </c>
      <c r="J586" s="14"/>
      <c r="K586" s="14">
        <v>0</v>
      </c>
      <c r="L586" s="14">
        <v>7.16210358363196E-3</v>
      </c>
      <c r="M586" s="14">
        <v>3.30661707258639E-3</v>
      </c>
      <c r="N586" s="14">
        <v>1.6609800231965E-2</v>
      </c>
      <c r="O586" s="14"/>
      <c r="P586" s="14">
        <v>0</v>
      </c>
      <c r="Q586" s="14">
        <v>0</v>
      </c>
      <c r="R586" s="14">
        <v>1.08830467578313E-2</v>
      </c>
      <c r="S586" s="14">
        <v>4.99349751735276E-3</v>
      </c>
      <c r="T586" s="14">
        <v>1.19971369881368E-2</v>
      </c>
      <c r="U586" s="14"/>
      <c r="V586" s="14">
        <v>4.1073719987249702E-3</v>
      </c>
      <c r="W586" s="14">
        <v>0</v>
      </c>
      <c r="X586" s="14">
        <v>1.8826968846299499E-2</v>
      </c>
      <c r="Y586" s="14"/>
      <c r="Z586" s="14">
        <v>7.54328640081116E-3</v>
      </c>
      <c r="AA586" s="14">
        <v>4.7303012471876203E-3</v>
      </c>
      <c r="AB586" s="14"/>
      <c r="AC586" s="14">
        <v>1.09925650394145E-2</v>
      </c>
      <c r="AD586" s="14">
        <v>8.67761855242042E-3</v>
      </c>
      <c r="AE586" s="14">
        <v>5.3784136049826398E-3</v>
      </c>
      <c r="AF586" s="14">
        <v>2.9485744655229499E-3</v>
      </c>
      <c r="AG586" s="14"/>
      <c r="AH586" s="14">
        <v>1.27255877068983E-2</v>
      </c>
      <c r="AI586" s="14">
        <v>5.0527514858063902E-3</v>
      </c>
      <c r="AJ586" s="14">
        <v>3.74607022263777E-3</v>
      </c>
      <c r="AK586" s="14">
        <v>3.4049328986437899E-3</v>
      </c>
      <c r="AL586" s="14"/>
      <c r="AM586" s="14">
        <v>6.1269342056208698E-3</v>
      </c>
      <c r="AN586" s="14">
        <v>0</v>
      </c>
      <c r="AO586" s="14">
        <v>3.2785871989985402E-3</v>
      </c>
      <c r="AP586" s="14">
        <v>5.0339450405353899E-3</v>
      </c>
      <c r="AQ586" s="14"/>
      <c r="AR586" s="14">
        <v>5.2059088375036597E-3</v>
      </c>
      <c r="AS586" s="14">
        <v>1.59081448720146E-3</v>
      </c>
      <c r="AT586" s="14">
        <v>0</v>
      </c>
      <c r="AU586" s="14">
        <v>0</v>
      </c>
      <c r="AV586" s="14"/>
      <c r="AW586" s="14">
        <v>1.21184476467967E-2</v>
      </c>
      <c r="AX586" s="14">
        <v>5.1786523044102702E-3</v>
      </c>
      <c r="AY586" s="14">
        <v>4.2757940825709096E-3</v>
      </c>
      <c r="AZ586" s="14">
        <v>0</v>
      </c>
      <c r="BA586" s="14"/>
      <c r="BB586" s="14">
        <v>2.8658581089912399E-3</v>
      </c>
      <c r="BC586" s="14">
        <v>0</v>
      </c>
      <c r="BD586" s="14">
        <v>0</v>
      </c>
      <c r="BE586" s="14"/>
      <c r="BF586" s="14">
        <v>3.0079340490196402E-3</v>
      </c>
      <c r="BG586" s="14">
        <v>6.1834297215179997E-3</v>
      </c>
      <c r="BH586" s="14">
        <v>5.0629691223504298E-3</v>
      </c>
      <c r="BI586" s="14"/>
      <c r="BJ586" s="14">
        <v>4.9848052138150301E-3</v>
      </c>
      <c r="BK586" s="14">
        <v>0</v>
      </c>
      <c r="BL586" s="14">
        <v>0</v>
      </c>
      <c r="BM586" s="14"/>
      <c r="BN586" s="14">
        <v>7.0668762763614196E-3</v>
      </c>
      <c r="BO586" s="14">
        <v>1.1624102497199499E-2</v>
      </c>
      <c r="BP586" s="14">
        <v>0</v>
      </c>
      <c r="BQ586" s="14">
        <v>0</v>
      </c>
      <c r="BR586" s="14">
        <v>8.5334272000114099E-3</v>
      </c>
      <c r="BS586" s="14">
        <v>0</v>
      </c>
      <c r="BT586" s="14">
        <v>0</v>
      </c>
      <c r="BU586" s="14">
        <v>0</v>
      </c>
      <c r="BV586" s="14"/>
      <c r="BW586" s="14">
        <v>4.44035374737112E-3</v>
      </c>
      <c r="BX586" s="14">
        <v>7.3364595127620898E-3</v>
      </c>
      <c r="BY586" s="14"/>
      <c r="BZ586" s="14">
        <v>1.766987224475E-3</v>
      </c>
      <c r="CA586" s="14">
        <v>1.4026565976410501E-3</v>
      </c>
      <c r="CB586" s="14"/>
      <c r="CC586" s="14">
        <v>1.0549594195733501E-3</v>
      </c>
      <c r="CD586" s="14">
        <v>2.23852813265683E-3</v>
      </c>
    </row>
    <row r="587" spans="2:82" x14ac:dyDescent="0.25">
      <c r="B587" t="s">
        <v>164</v>
      </c>
      <c r="C587" s="14">
        <v>0.73483831414841005</v>
      </c>
      <c r="D587" s="14">
        <v>0.74500294647451604</v>
      </c>
      <c r="E587" s="14">
        <v>0.72473137247598696</v>
      </c>
      <c r="F587" s="14"/>
      <c r="G587" s="14">
        <v>0.78638952994753197</v>
      </c>
      <c r="H587" s="14">
        <v>0.70022141452907904</v>
      </c>
      <c r="I587" s="14">
        <v>0.70092734599838202</v>
      </c>
      <c r="J587" s="14"/>
      <c r="K587" s="14">
        <v>0.83229835398142904</v>
      </c>
      <c r="L587" s="14">
        <v>0.70067824794963096</v>
      </c>
      <c r="M587" s="14">
        <v>0.70102329673345398</v>
      </c>
      <c r="N587" s="14">
        <v>0.644637645936321</v>
      </c>
      <c r="O587" s="14"/>
      <c r="P587" s="14">
        <v>0.73905999514781495</v>
      </c>
      <c r="Q587" s="14">
        <v>0.76082326201661199</v>
      </c>
      <c r="R587" s="14">
        <v>0.73007642773106796</v>
      </c>
      <c r="S587" s="14">
        <v>0.73575278998992499</v>
      </c>
      <c r="T587" s="14">
        <v>0.71171887849036497</v>
      </c>
      <c r="U587" s="14"/>
      <c r="V587" s="14">
        <v>0.780631843278076</v>
      </c>
      <c r="W587" s="14">
        <v>0.68466847657133401</v>
      </c>
      <c r="X587" s="14">
        <v>0.64217527477965297</v>
      </c>
      <c r="Y587" s="14"/>
      <c r="Z587" s="14">
        <v>0.78521822974208999</v>
      </c>
      <c r="AA587" s="14">
        <v>0.69112621760166204</v>
      </c>
      <c r="AB587" s="14"/>
      <c r="AC587" s="14">
        <v>0.64563607386670097</v>
      </c>
      <c r="AD587" s="14">
        <v>0.68867244629949997</v>
      </c>
      <c r="AE587" s="14">
        <v>0.74744560706629803</v>
      </c>
      <c r="AF587" s="14">
        <v>0.79020099794309195</v>
      </c>
      <c r="AG587" s="14"/>
      <c r="AH587" s="14">
        <v>0.68688227796937595</v>
      </c>
      <c r="AI587" s="14">
        <v>0.69085697762015197</v>
      </c>
      <c r="AJ587" s="14">
        <v>0.79325450709339396</v>
      </c>
      <c r="AK587" s="14">
        <v>0.81488472571653403</v>
      </c>
      <c r="AL587" s="14"/>
      <c r="AM587" s="14">
        <v>0.70297056991705598</v>
      </c>
      <c r="AN587" s="14">
        <v>0.72056399775261004</v>
      </c>
      <c r="AO587" s="14">
        <v>0.77919435575846396</v>
      </c>
      <c r="AP587" s="14">
        <v>0.77082037015332905</v>
      </c>
      <c r="AQ587" s="14"/>
      <c r="AR587" s="14">
        <v>0.68254006732245098</v>
      </c>
      <c r="AS587" s="14">
        <v>0.78973666275625198</v>
      </c>
      <c r="AT587" s="14">
        <v>0.87560346161361602</v>
      </c>
      <c r="AU587" s="14">
        <v>0.74085857022647295</v>
      </c>
      <c r="AV587" s="14"/>
      <c r="AW587" s="14">
        <v>0.72253738189181804</v>
      </c>
      <c r="AX587" s="14">
        <v>0.71101216067703199</v>
      </c>
      <c r="AY587" s="14">
        <v>0.76225464761015505</v>
      </c>
      <c r="AZ587" s="14">
        <v>0.77727889945830897</v>
      </c>
      <c r="BA587" s="14"/>
      <c r="BB587" s="14">
        <v>0.74283464258918497</v>
      </c>
      <c r="BC587" s="14">
        <v>0.76747770883567301</v>
      </c>
      <c r="BD587" s="14">
        <v>0.82478273624073495</v>
      </c>
      <c r="BE587" s="14"/>
      <c r="BF587" s="14">
        <v>0.77155495304279298</v>
      </c>
      <c r="BG587" s="14">
        <v>0.670640105028525</v>
      </c>
      <c r="BH587" s="14">
        <v>0.75746178780720297</v>
      </c>
      <c r="BI587" s="14"/>
      <c r="BJ587" s="14">
        <v>0.75927581343938599</v>
      </c>
      <c r="BK587" s="14">
        <v>0.74099767593491705</v>
      </c>
      <c r="BL587" s="14">
        <v>0.72933785136642304</v>
      </c>
      <c r="BM587" s="14"/>
      <c r="BN587" s="14">
        <v>0.68894005014009196</v>
      </c>
      <c r="BO587" s="14">
        <v>0.76651960978309697</v>
      </c>
      <c r="BP587" s="14">
        <v>0.72830169737567796</v>
      </c>
      <c r="BQ587" s="14">
        <v>0.77770846972211505</v>
      </c>
      <c r="BR587" s="14">
        <v>0.74332879153366704</v>
      </c>
      <c r="BS587" s="14">
        <v>0.79288485408271003</v>
      </c>
      <c r="BT587" s="14">
        <v>0.71076828029042805</v>
      </c>
      <c r="BU587" s="14">
        <v>0.69833298026042101</v>
      </c>
      <c r="BV587" s="14"/>
      <c r="BW587" s="14">
        <v>0.79746851022847798</v>
      </c>
      <c r="BX587" s="14">
        <v>0.68387433670606501</v>
      </c>
      <c r="BY587" s="14"/>
      <c r="BZ587" s="14">
        <v>0.76876769478138796</v>
      </c>
      <c r="CA587" s="14">
        <v>0.73057968514532201</v>
      </c>
      <c r="CB587" s="14"/>
      <c r="CC587" s="14">
        <v>0.82081578974516001</v>
      </c>
      <c r="CD587" s="14">
        <v>0.68181448991583005</v>
      </c>
    </row>
    <row r="588" spans="2:82" x14ac:dyDescent="0.25">
      <c r="B588" t="s">
        <v>165</v>
      </c>
      <c r="C588" s="14">
        <v>7.7619815387176397E-2</v>
      </c>
      <c r="D588" s="14">
        <v>6.8312582147227394E-2</v>
      </c>
      <c r="E588" s="14">
        <v>8.7004595074737595E-2</v>
      </c>
      <c r="F588" s="14"/>
      <c r="G588" s="14">
        <v>6.9466731850808094E-2</v>
      </c>
      <c r="H588" s="14">
        <v>8.6591276266010597E-2</v>
      </c>
      <c r="I588" s="14">
        <v>7.5981014758888493E-2</v>
      </c>
      <c r="J588" s="14"/>
      <c r="K588" s="14">
        <v>5.5124834189055498E-2</v>
      </c>
      <c r="L588" s="14">
        <v>8.8971317790378604E-2</v>
      </c>
      <c r="M588" s="14">
        <v>6.8268483673200403E-2</v>
      </c>
      <c r="N588" s="14">
        <v>0.104475171001017</v>
      </c>
      <c r="O588" s="14"/>
      <c r="P588" s="14">
        <v>7.8322413316970499E-2</v>
      </c>
      <c r="Q588" s="14">
        <v>9.0941706486043397E-2</v>
      </c>
      <c r="R588" s="14">
        <v>8.2814149001888507E-2</v>
      </c>
      <c r="S588" s="14">
        <v>7.1618260980245693E-2</v>
      </c>
      <c r="T588" s="14">
        <v>6.8081890145419197E-2</v>
      </c>
      <c r="U588" s="14"/>
      <c r="V588" s="14">
        <v>5.8636170055072503E-2</v>
      </c>
      <c r="W588" s="14">
        <v>0.106875201518909</v>
      </c>
      <c r="X588" s="14">
        <v>0.10681432849506001</v>
      </c>
      <c r="Y588" s="14"/>
      <c r="Z588" s="14">
        <v>6.4694320894593801E-2</v>
      </c>
      <c r="AA588" s="14">
        <v>8.8834611134970695E-2</v>
      </c>
      <c r="AB588" s="14"/>
      <c r="AC588" s="14">
        <v>0.10037662840214399</v>
      </c>
      <c r="AD588" s="14">
        <v>9.1933659283056704E-2</v>
      </c>
      <c r="AE588" s="14">
        <v>7.5640760614127694E-2</v>
      </c>
      <c r="AF588" s="14">
        <v>5.4735166577877803E-2</v>
      </c>
      <c r="AG588" s="14"/>
      <c r="AH588" s="14">
        <v>9.8789284033379901E-2</v>
      </c>
      <c r="AI588" s="14">
        <v>9.3311391474670199E-2</v>
      </c>
      <c r="AJ588" s="14">
        <v>5.4782906797165597E-2</v>
      </c>
      <c r="AK588" s="14">
        <v>5.2112785687444298E-2</v>
      </c>
      <c r="AL588" s="14"/>
      <c r="AM588" s="14">
        <v>9.5060947902422296E-2</v>
      </c>
      <c r="AN588" s="14">
        <v>6.0066528966453002E-2</v>
      </c>
      <c r="AO588" s="14">
        <v>7.0231030587692797E-2</v>
      </c>
      <c r="AP588" s="14">
        <v>6.6103068460192302E-2</v>
      </c>
      <c r="AQ588" s="14"/>
      <c r="AR588" s="14">
        <v>8.6895539979075495E-2</v>
      </c>
      <c r="AS588" s="14">
        <v>6.6827879467671394E-2</v>
      </c>
      <c r="AT588" s="14">
        <v>3.0774385924910899E-2</v>
      </c>
      <c r="AU588" s="14">
        <v>8.0418953169384397E-2</v>
      </c>
      <c r="AV588" s="14"/>
      <c r="AW588" s="14">
        <v>9.0894831928033201E-2</v>
      </c>
      <c r="AX588" s="14">
        <v>8.2686294060084403E-2</v>
      </c>
      <c r="AY588" s="14">
        <v>7.0393184343001805E-2</v>
      </c>
      <c r="AZ588" s="14">
        <v>3.6568115975766799E-2</v>
      </c>
      <c r="BA588" s="14"/>
      <c r="BB588" s="14">
        <v>6.7170549443995295E-2</v>
      </c>
      <c r="BC588" s="14">
        <v>6.9825769730830697E-2</v>
      </c>
      <c r="BD588" s="14">
        <v>5.5592267436337599E-2</v>
      </c>
      <c r="BE588" s="14"/>
      <c r="BF588" s="14">
        <v>5.9923432020862498E-2</v>
      </c>
      <c r="BG588" s="14">
        <v>9.2925607414728106E-2</v>
      </c>
      <c r="BH588" s="14">
        <v>9.4182479566893296E-2</v>
      </c>
      <c r="BI588" s="14"/>
      <c r="BJ588" s="14">
        <v>7.8276582101779194E-2</v>
      </c>
      <c r="BK588" s="14">
        <v>6.0681839868871101E-2</v>
      </c>
      <c r="BL588" s="14">
        <v>7.3588674596071602E-2</v>
      </c>
      <c r="BM588" s="14"/>
      <c r="BN588" s="14">
        <v>0.109587973262863</v>
      </c>
      <c r="BO588" s="14">
        <v>6.9568456769451295E-2</v>
      </c>
      <c r="BP588" s="14">
        <v>8.7612232544544894E-2</v>
      </c>
      <c r="BQ588" s="14">
        <v>8.6922107271594301E-2</v>
      </c>
      <c r="BR588" s="14">
        <v>6.8603144018776999E-2</v>
      </c>
      <c r="BS588" s="14">
        <v>4.26970225692649E-2</v>
      </c>
      <c r="BT588" s="14">
        <v>0.10863665180411999</v>
      </c>
      <c r="BU588" s="14">
        <v>0.10273409772323</v>
      </c>
      <c r="BV588" s="14"/>
      <c r="BW588" s="14">
        <v>6.1422278195500599E-2</v>
      </c>
      <c r="BX588" s="14">
        <v>9.0800213529356799E-2</v>
      </c>
      <c r="BY588" s="14"/>
      <c r="BZ588" s="14">
        <v>6.4787641860563003E-2</v>
      </c>
      <c r="CA588" s="14">
        <v>8.9182162336508303E-2</v>
      </c>
      <c r="CB588" s="14"/>
      <c r="CC588" s="14">
        <v>5.2163957930391497E-2</v>
      </c>
      <c r="CD588" s="14">
        <v>9.8129810116086597E-2</v>
      </c>
    </row>
    <row r="589" spans="2:82" x14ac:dyDescent="0.25">
      <c r="B589" t="s">
        <v>166</v>
      </c>
      <c r="C589" s="14">
        <v>0.65721849876123395</v>
      </c>
      <c r="D589" s="14">
        <v>0.67669036432728802</v>
      </c>
      <c r="E589" s="14">
        <v>0.63772677740124895</v>
      </c>
      <c r="F589" s="14"/>
      <c r="G589" s="14">
        <v>0.71692279809672399</v>
      </c>
      <c r="H589" s="14">
        <v>0.613630138263068</v>
      </c>
      <c r="I589" s="14">
        <v>0.62494633123949395</v>
      </c>
      <c r="J589" s="14"/>
      <c r="K589" s="14">
        <v>0.77717351979237304</v>
      </c>
      <c r="L589" s="14">
        <v>0.61170693015925204</v>
      </c>
      <c r="M589" s="14">
        <v>0.63275481306025405</v>
      </c>
      <c r="N589" s="14">
        <v>0.540162474935304</v>
      </c>
      <c r="O589" s="14"/>
      <c r="P589" s="14">
        <v>0.66073758183084497</v>
      </c>
      <c r="Q589" s="14">
        <v>0.66988155553056905</v>
      </c>
      <c r="R589" s="14">
        <v>0.64726227872917996</v>
      </c>
      <c r="S589" s="14">
        <v>0.66413452900967995</v>
      </c>
      <c r="T589" s="14">
        <v>0.64363698834494598</v>
      </c>
      <c r="U589" s="14"/>
      <c r="V589" s="14">
        <v>0.72199567322300395</v>
      </c>
      <c r="W589" s="14">
        <v>0.57779327505242495</v>
      </c>
      <c r="X589" s="14">
        <v>0.53536094628459296</v>
      </c>
      <c r="Y589" s="14"/>
      <c r="Z589" s="14">
        <v>0.72052390884749695</v>
      </c>
      <c r="AA589" s="14">
        <v>0.602291606466691</v>
      </c>
      <c r="AB589" s="14"/>
      <c r="AC589" s="14">
        <v>0.54525944546455796</v>
      </c>
      <c r="AD589" s="14">
        <v>0.59673878701644301</v>
      </c>
      <c r="AE589" s="14">
        <v>0.67180484645216998</v>
      </c>
      <c r="AF589" s="14">
        <v>0.73546583136521404</v>
      </c>
      <c r="AG589" s="14"/>
      <c r="AH589" s="14">
        <v>0.58809299393599701</v>
      </c>
      <c r="AI589" s="14">
        <v>0.59754558614548203</v>
      </c>
      <c r="AJ589" s="14">
        <v>0.73847160029622805</v>
      </c>
      <c r="AK589" s="14">
        <v>0.76277194002908899</v>
      </c>
      <c r="AL589" s="14"/>
      <c r="AM589" s="14">
        <v>0.60790962201463405</v>
      </c>
      <c r="AN589" s="14">
        <v>0.660497468786157</v>
      </c>
      <c r="AO589" s="14">
        <v>0.70896332517077199</v>
      </c>
      <c r="AP589" s="14">
        <v>0.70471730169313695</v>
      </c>
      <c r="AQ589" s="14"/>
      <c r="AR589" s="14">
        <v>0.59564452734337503</v>
      </c>
      <c r="AS589" s="14">
        <v>0.72290878328858099</v>
      </c>
      <c r="AT589" s="14">
        <v>0.84482907568870602</v>
      </c>
      <c r="AU589" s="14">
        <v>0.66043961705708798</v>
      </c>
      <c r="AV589" s="14"/>
      <c r="AW589" s="14">
        <v>0.63164254996378399</v>
      </c>
      <c r="AX589" s="14">
        <v>0.628325866616947</v>
      </c>
      <c r="AY589" s="14">
        <v>0.69186146326715403</v>
      </c>
      <c r="AZ589" s="14">
        <v>0.74071078348254205</v>
      </c>
      <c r="BA589" s="14"/>
      <c r="BB589" s="14">
        <v>0.67566409314519005</v>
      </c>
      <c r="BC589" s="14">
        <v>0.69765193910484202</v>
      </c>
      <c r="BD589" s="14">
        <v>0.76919046880439701</v>
      </c>
      <c r="BE589" s="14"/>
      <c r="BF589" s="14">
        <v>0.71163152102193095</v>
      </c>
      <c r="BG589" s="14">
        <v>0.57771449761379701</v>
      </c>
      <c r="BH589" s="14">
        <v>0.66327930824030901</v>
      </c>
      <c r="BI589" s="14"/>
      <c r="BJ589" s="14">
        <v>0.68099923133760698</v>
      </c>
      <c r="BK589" s="14">
        <v>0.68031583606604595</v>
      </c>
      <c r="BL589" s="14">
        <v>0.65574917677035205</v>
      </c>
      <c r="BM589" s="14"/>
      <c r="BN589" s="14">
        <v>0.57935207687722901</v>
      </c>
      <c r="BO589" s="14">
        <v>0.69695115301364596</v>
      </c>
      <c r="BP589" s="14">
        <v>0.64068946483113298</v>
      </c>
      <c r="BQ589" s="14">
        <v>0.69078636245052105</v>
      </c>
      <c r="BR589" s="14">
        <v>0.67472564751488995</v>
      </c>
      <c r="BS589" s="14">
        <v>0.75018783151344504</v>
      </c>
      <c r="BT589" s="14">
        <v>0.60213162848630797</v>
      </c>
      <c r="BU589" s="14">
        <v>0.59559888253719095</v>
      </c>
      <c r="BV589" s="14"/>
      <c r="BW589" s="14">
        <v>0.73604623203297703</v>
      </c>
      <c r="BX589" s="14">
        <v>0.59307412317670805</v>
      </c>
      <c r="BY589" s="14"/>
      <c r="BZ589" s="14">
        <v>0.70398005292082499</v>
      </c>
      <c r="CA589" s="14">
        <v>0.64139752280881401</v>
      </c>
      <c r="CB589" s="14"/>
      <c r="CC589" s="14">
        <v>0.76865183181476804</v>
      </c>
      <c r="CD589" s="14">
        <v>0.58368467979974303</v>
      </c>
    </row>
    <row r="590" spans="2:82" x14ac:dyDescent="0.25">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c r="BB590" s="14"/>
      <c r="BC590" s="14"/>
      <c r="BD590" s="14"/>
      <c r="BE590" s="14"/>
      <c r="BF590" s="14"/>
      <c r="BG590" s="14"/>
      <c r="BH590" s="14"/>
      <c r="BI590" s="14"/>
      <c r="BJ590" s="14"/>
      <c r="BK590" s="14"/>
      <c r="BL590" s="14"/>
      <c r="BM590" s="14"/>
      <c r="BN590" s="14"/>
      <c r="BO590" s="14"/>
      <c r="BP590" s="14"/>
      <c r="BQ590" s="14"/>
      <c r="BR590" s="14"/>
      <c r="BS590" s="14"/>
      <c r="BT590" s="14"/>
      <c r="BU590" s="14"/>
      <c r="BV590" s="14"/>
      <c r="BW590" s="14"/>
      <c r="BX590" s="14"/>
      <c r="BY590" s="14"/>
      <c r="BZ590" s="14"/>
      <c r="CA590" s="14"/>
      <c r="CB590" s="14"/>
      <c r="CC590" s="14"/>
      <c r="CD590" s="14"/>
    </row>
    <row r="591" spans="2:82" x14ac:dyDescent="0.25">
      <c r="B591" s="6" t="s">
        <v>432</v>
      </c>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c r="BB591" s="14"/>
      <c r="BC591" s="14"/>
      <c r="BD591" s="14"/>
      <c r="BE591" s="14"/>
      <c r="BF591" s="14"/>
      <c r="BG591" s="14"/>
      <c r="BH591" s="14"/>
      <c r="BI591" s="14"/>
      <c r="BJ591" s="14"/>
      <c r="BK591" s="14"/>
      <c r="BL591" s="14"/>
      <c r="BM591" s="14"/>
      <c r="BN591" s="14"/>
      <c r="BO591" s="14"/>
      <c r="BP591" s="14"/>
      <c r="BQ591" s="14"/>
      <c r="BR591" s="14"/>
      <c r="BS591" s="14"/>
      <c r="BT591" s="14"/>
      <c r="BU591" s="14"/>
      <c r="BV591" s="14"/>
      <c r="BW591" s="14"/>
      <c r="BX591" s="14"/>
      <c r="BY591" s="14"/>
      <c r="BZ591" s="14"/>
      <c r="CA591" s="14"/>
      <c r="CB591" s="14"/>
      <c r="CC591" s="14"/>
      <c r="CD591" s="14"/>
    </row>
    <row r="592" spans="2:82" x14ac:dyDescent="0.25">
      <c r="B592" s="24" t="s">
        <v>107</v>
      </c>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c r="BB592" s="14"/>
      <c r="BC592" s="14"/>
      <c r="BD592" s="14"/>
      <c r="BE592" s="14"/>
      <c r="BF592" s="14"/>
      <c r="BG592" s="14"/>
      <c r="BH592" s="14"/>
      <c r="BI592" s="14"/>
      <c r="BJ592" s="14"/>
      <c r="BK592" s="14"/>
      <c r="BL592" s="14"/>
      <c r="BM592" s="14"/>
      <c r="BN592" s="14"/>
      <c r="BO592" s="14"/>
      <c r="BP592" s="14"/>
      <c r="BQ592" s="14"/>
      <c r="BR592" s="14"/>
      <c r="BS592" s="14"/>
      <c r="BT592" s="14"/>
      <c r="BU592" s="14"/>
      <c r="BV592" s="14"/>
      <c r="BW592" s="14"/>
      <c r="BX592" s="14"/>
      <c r="BY592" s="14"/>
      <c r="BZ592" s="14"/>
      <c r="CA592" s="14"/>
      <c r="CB592" s="14"/>
      <c r="CC592" s="14"/>
      <c r="CD592" s="14"/>
    </row>
    <row r="593" spans="2:82" x14ac:dyDescent="0.25">
      <c r="B593" t="s">
        <v>422</v>
      </c>
      <c r="C593" s="14">
        <v>0.31368476767725101</v>
      </c>
      <c r="D593" s="14">
        <v>0.31672550342677303</v>
      </c>
      <c r="E593" s="14">
        <v>0.31095742064082099</v>
      </c>
      <c r="F593" s="14"/>
      <c r="G593" s="14">
        <v>0.25768612932116902</v>
      </c>
      <c r="H593" s="14">
        <v>0.32788686187717198</v>
      </c>
      <c r="I593" s="14">
        <v>0.39738234734996403</v>
      </c>
      <c r="J593" s="14"/>
      <c r="K593" s="14">
        <v>0.30261238722620398</v>
      </c>
      <c r="L593" s="14">
        <v>0.28657073164813501</v>
      </c>
      <c r="M593" s="14">
        <v>0.35897974430559598</v>
      </c>
      <c r="N593" s="14">
        <v>0.33155045665775401</v>
      </c>
      <c r="O593" s="14"/>
      <c r="P593" s="14">
        <v>0.24651767051530801</v>
      </c>
      <c r="Q593" s="14">
        <v>0.33638384901367602</v>
      </c>
      <c r="R593" s="14">
        <v>0.34332648385486297</v>
      </c>
      <c r="S593" s="14">
        <v>0.30394705310376802</v>
      </c>
      <c r="T593" s="14">
        <v>0.32494190092581099</v>
      </c>
      <c r="U593" s="14"/>
      <c r="V593" s="14">
        <v>0.29391305464745698</v>
      </c>
      <c r="W593" s="14">
        <v>0.306328250571335</v>
      </c>
      <c r="X593" s="14">
        <v>0.385322420212797</v>
      </c>
      <c r="Y593" s="14"/>
      <c r="Z593" s="14">
        <v>0.26485913776638798</v>
      </c>
      <c r="AA593" s="14">
        <v>0.35604828939953098</v>
      </c>
      <c r="AB593" s="14"/>
      <c r="AC593" s="14">
        <v>0.33244251703369698</v>
      </c>
      <c r="AD593" s="14">
        <v>0.29896333855091101</v>
      </c>
      <c r="AE593" s="14">
        <v>0.28344730371696902</v>
      </c>
      <c r="AF593" s="14">
        <v>0.33154052955709801</v>
      </c>
      <c r="AG593" s="14"/>
      <c r="AH593" s="14">
        <v>0.36027841672623101</v>
      </c>
      <c r="AI593" s="14">
        <v>0.29773097547945798</v>
      </c>
      <c r="AJ593" s="14">
        <v>0.29576725428408601</v>
      </c>
      <c r="AK593" s="14">
        <v>0.37435609721712898</v>
      </c>
      <c r="AL593" s="14"/>
      <c r="AM593" s="14">
        <v>0.35594892930862998</v>
      </c>
      <c r="AN593" s="14">
        <v>0.29538659719872801</v>
      </c>
      <c r="AO593" s="14">
        <v>0.293190993419917</v>
      </c>
      <c r="AP593" s="14">
        <v>0.28109648681139299</v>
      </c>
      <c r="AQ593" s="14"/>
      <c r="AR593" s="14">
        <v>0.28454686189224399</v>
      </c>
      <c r="AS593" s="14">
        <v>0.266328887686272</v>
      </c>
      <c r="AT593" s="14">
        <v>0.30044708068162901</v>
      </c>
      <c r="AU593" s="14">
        <v>0.36961291820485598</v>
      </c>
      <c r="AV593" s="14"/>
      <c r="AW593" s="14">
        <v>0.216983102703946</v>
      </c>
      <c r="AX593" s="14">
        <v>0.27830555447106398</v>
      </c>
      <c r="AY593" s="14">
        <v>0.367521654664964</v>
      </c>
      <c r="AZ593" s="14">
        <v>0.59426974246622299</v>
      </c>
      <c r="BA593" s="14"/>
      <c r="BB593" s="14">
        <v>0.38534410670500702</v>
      </c>
      <c r="BC593" s="14">
        <v>0.40131212523792698</v>
      </c>
      <c r="BD593" s="14">
        <v>0.28676527356918302</v>
      </c>
      <c r="BE593" s="14"/>
      <c r="BF593" s="14">
        <v>0.37955198241351701</v>
      </c>
      <c r="BG593" s="14">
        <v>0.27882001315016303</v>
      </c>
      <c r="BH593" s="14">
        <v>0.18789251295123999</v>
      </c>
      <c r="BI593" s="14"/>
      <c r="BJ593" s="14">
        <v>0.306530173113367</v>
      </c>
      <c r="BK593" s="14">
        <v>0.30979045445271902</v>
      </c>
      <c r="BL593" s="14">
        <v>0.30620009265182302</v>
      </c>
      <c r="BM593" s="14"/>
      <c r="BN593" s="14">
        <v>0.28951544982967897</v>
      </c>
      <c r="BO593" s="14">
        <v>0.31879654927596901</v>
      </c>
      <c r="BP593" s="14">
        <v>0.29729732786864299</v>
      </c>
      <c r="BQ593" s="14">
        <v>0.29471333084628598</v>
      </c>
      <c r="BR593" s="14">
        <v>0.31951647817153001</v>
      </c>
      <c r="BS593" s="14">
        <v>0.30948927862687903</v>
      </c>
      <c r="BT593" s="14">
        <v>0.32402418812358802</v>
      </c>
      <c r="BU593" s="14">
        <v>0.30665519143599601</v>
      </c>
      <c r="BV593" s="14"/>
      <c r="BW593" s="14">
        <v>0.29417673182583898</v>
      </c>
      <c r="BX593" s="14">
        <v>0.329559013030161</v>
      </c>
      <c r="BY593" s="14"/>
      <c r="BZ593" s="14">
        <v>0.32047302429933</v>
      </c>
      <c r="CA593" s="14">
        <v>0.30511147226471003</v>
      </c>
      <c r="CB593" s="14"/>
      <c r="CC593" s="14">
        <v>0.22045242929511399</v>
      </c>
      <c r="CD593" s="14">
        <v>0.41571253423298199</v>
      </c>
    </row>
    <row r="594" spans="2:82" x14ac:dyDescent="0.25">
      <c r="B594" t="s">
        <v>423</v>
      </c>
      <c r="C594" s="14">
        <v>0.21480524490295999</v>
      </c>
      <c r="D594" s="14">
        <v>0.232037013801731</v>
      </c>
      <c r="E594" s="14">
        <v>0.19778807868301099</v>
      </c>
      <c r="F594" s="14"/>
      <c r="G594" s="14">
        <v>0.25743948639855702</v>
      </c>
      <c r="H594" s="14">
        <v>0.19382162559924199</v>
      </c>
      <c r="I594" s="14">
        <v>0.17144987396372499</v>
      </c>
      <c r="J594" s="14"/>
      <c r="K594" s="14">
        <v>0.24531932579098301</v>
      </c>
      <c r="L594" s="14">
        <v>0.25418446784562099</v>
      </c>
      <c r="M594" s="14">
        <v>0.165683328825285</v>
      </c>
      <c r="N594" s="14">
        <v>0.15784317196733599</v>
      </c>
      <c r="O594" s="14"/>
      <c r="P594" s="14">
        <v>0.28542634124064997</v>
      </c>
      <c r="Q594" s="14">
        <v>0.21527684025999899</v>
      </c>
      <c r="R594" s="14">
        <v>0.19332467892815999</v>
      </c>
      <c r="S594" s="14">
        <v>0.203575171400835</v>
      </c>
      <c r="T594" s="14">
        <v>0.20490787935935501</v>
      </c>
      <c r="U594" s="14"/>
      <c r="V594" s="14">
        <v>0.25653019134691002</v>
      </c>
      <c r="W594" s="14">
        <v>0.21321987738927201</v>
      </c>
      <c r="X594" s="14">
        <v>8.2275958393666498E-2</v>
      </c>
      <c r="Y594" s="14"/>
      <c r="Z594" s="14">
        <v>0.23793583266235299</v>
      </c>
      <c r="AA594" s="14">
        <v>0.19473600752122</v>
      </c>
      <c r="AB594" s="14"/>
      <c r="AC594" s="14">
        <v>0.13284241518767201</v>
      </c>
      <c r="AD594" s="14">
        <v>0.20688132590498001</v>
      </c>
      <c r="AE594" s="14">
        <v>0.19770820192705499</v>
      </c>
      <c r="AF594" s="14">
        <v>0.263767104785124</v>
      </c>
      <c r="AG594" s="14"/>
      <c r="AH594" s="14">
        <v>0.11597230558268901</v>
      </c>
      <c r="AI594" s="14">
        <v>0.197305487828904</v>
      </c>
      <c r="AJ594" s="14">
        <v>0.26180530058256501</v>
      </c>
      <c r="AK594" s="14">
        <v>0.25732730178923802</v>
      </c>
      <c r="AL594" s="14"/>
      <c r="AM594" s="14">
        <v>9.80263437265778E-2</v>
      </c>
      <c r="AN594" s="14">
        <v>0.22138351664136399</v>
      </c>
      <c r="AO594" s="14">
        <v>0.274497777299051</v>
      </c>
      <c r="AP594" s="14">
        <v>0.298095264769139</v>
      </c>
      <c r="AQ594" s="14"/>
      <c r="AR594" s="14">
        <v>0.257662425731088</v>
      </c>
      <c r="AS594" s="14">
        <v>0.26946170260347402</v>
      </c>
      <c r="AT594" s="14">
        <v>0.28226278828885698</v>
      </c>
      <c r="AU594" s="14">
        <v>6.3569131359081293E-2</v>
      </c>
      <c r="AV594" s="14"/>
      <c r="AW594" s="14">
        <v>0.25484233105666898</v>
      </c>
      <c r="AX594" s="14">
        <v>0.227709832971462</v>
      </c>
      <c r="AY594" s="14">
        <v>0.19267723355598901</v>
      </c>
      <c r="AZ594" s="14">
        <v>0.11000622841831401</v>
      </c>
      <c r="BA594" s="14"/>
      <c r="BB594" s="14">
        <v>0.16945627308012001</v>
      </c>
      <c r="BC594" s="14">
        <v>0.10179374490001999</v>
      </c>
      <c r="BD594" s="14">
        <v>0.24004968391354201</v>
      </c>
      <c r="BE594" s="14"/>
      <c r="BF594" s="14">
        <v>0.21536028040549701</v>
      </c>
      <c r="BG594" s="14">
        <v>0.16493688143750199</v>
      </c>
      <c r="BH594" s="14">
        <v>0.31974118455664702</v>
      </c>
      <c r="BI594" s="14"/>
      <c r="BJ594" s="14">
        <v>0.26169641585985398</v>
      </c>
      <c r="BK594" s="14">
        <v>0.23190838934225899</v>
      </c>
      <c r="BL594" s="14">
        <v>6.45471934076427E-2</v>
      </c>
      <c r="BM594" s="14"/>
      <c r="BN594" s="14">
        <v>0.178987117794177</v>
      </c>
      <c r="BO594" s="14">
        <v>0.241566837445822</v>
      </c>
      <c r="BP594" s="14">
        <v>0.17502680800863901</v>
      </c>
      <c r="BQ594" s="14">
        <v>0.197194341689372</v>
      </c>
      <c r="BR594" s="14">
        <v>0.23768899719719599</v>
      </c>
      <c r="BS594" s="14">
        <v>0.24349464597116099</v>
      </c>
      <c r="BT594" s="14">
        <v>0.25341245007430202</v>
      </c>
      <c r="BU594" s="14">
        <v>0.21606873055499601</v>
      </c>
      <c r="BV594" s="14"/>
      <c r="BW594" s="14">
        <v>0.24361297408339699</v>
      </c>
      <c r="BX594" s="14">
        <v>0.19136357376017801</v>
      </c>
      <c r="BY594" s="14"/>
      <c r="BZ594" s="14">
        <v>0.21903104436288501</v>
      </c>
      <c r="CA594" s="14">
        <v>0.229537111521779</v>
      </c>
      <c r="CB594" s="14"/>
      <c r="CC594" s="14">
        <v>0.272627614664253</v>
      </c>
      <c r="CD594" s="14">
        <v>0.16983808940001099</v>
      </c>
    </row>
    <row r="595" spans="2:82" x14ac:dyDescent="0.25">
      <c r="B595" t="s">
        <v>424</v>
      </c>
      <c r="C595" s="14">
        <v>0.19884120985226</v>
      </c>
      <c r="D595" s="14">
        <v>0.19762708944132701</v>
      </c>
      <c r="E595" s="14">
        <v>0.20025398377290901</v>
      </c>
      <c r="F595" s="14"/>
      <c r="G595" s="14">
        <v>0.25633983937674998</v>
      </c>
      <c r="H595" s="14">
        <v>0.17341243276758</v>
      </c>
      <c r="I595" s="14">
        <v>0.134621330341541</v>
      </c>
      <c r="J595" s="14"/>
      <c r="K595" s="14">
        <v>0.23923360164600099</v>
      </c>
      <c r="L595" s="14">
        <v>0.22060215198553301</v>
      </c>
      <c r="M595" s="14">
        <v>0.15557480103990301</v>
      </c>
      <c r="N595" s="14">
        <v>0.132241101523665</v>
      </c>
      <c r="O595" s="14"/>
      <c r="P595" s="14">
        <v>0.21419793296433501</v>
      </c>
      <c r="Q595" s="14">
        <v>0.18379489813608199</v>
      </c>
      <c r="R595" s="14">
        <v>0.18480942086956301</v>
      </c>
      <c r="S595" s="14">
        <v>0.21220058667796499</v>
      </c>
      <c r="T595" s="14">
        <v>0.19568008667338299</v>
      </c>
      <c r="U595" s="14"/>
      <c r="V595" s="14">
        <v>0.22855459710287299</v>
      </c>
      <c r="W595" s="14">
        <v>0.21300757319358099</v>
      </c>
      <c r="X595" s="14">
        <v>8.7791661395250603E-2</v>
      </c>
      <c r="Y595" s="14"/>
      <c r="Z595" s="14">
        <v>0.26633351148968998</v>
      </c>
      <c r="AA595" s="14">
        <v>0.140281564196409</v>
      </c>
      <c r="AB595" s="14"/>
      <c r="AC595" s="14">
        <v>0.13238305076652901</v>
      </c>
      <c r="AD595" s="14">
        <v>0.17196167813830401</v>
      </c>
      <c r="AE595" s="14">
        <v>0.21482014165444299</v>
      </c>
      <c r="AF595" s="14">
        <v>0.22662937959012</v>
      </c>
      <c r="AG595" s="14"/>
      <c r="AH595" s="14">
        <v>0.110270294593187</v>
      </c>
      <c r="AI595" s="14">
        <v>0.193068789664473</v>
      </c>
      <c r="AJ595" s="14">
        <v>0.21848231581661201</v>
      </c>
      <c r="AK595" s="14">
        <v>0.237197973079153</v>
      </c>
      <c r="AL595" s="14"/>
      <c r="AM595" s="14">
        <v>0.148338517304273</v>
      </c>
      <c r="AN595" s="14">
        <v>0.19951558364497099</v>
      </c>
      <c r="AO595" s="14">
        <v>0.229712790982111</v>
      </c>
      <c r="AP595" s="14">
        <v>0.247429517365576</v>
      </c>
      <c r="AQ595" s="14"/>
      <c r="AR595" s="14">
        <v>0.19326799382907001</v>
      </c>
      <c r="AS595" s="14">
        <v>0.243031627715181</v>
      </c>
      <c r="AT595" s="14">
        <v>0.26353154017879299</v>
      </c>
      <c r="AU595" s="14">
        <v>0.19628418686744001</v>
      </c>
      <c r="AV595" s="14"/>
      <c r="AW595" s="14">
        <v>0.20986131187274401</v>
      </c>
      <c r="AX595" s="14">
        <v>0.206101568526282</v>
      </c>
      <c r="AY595" s="14">
        <v>0.19520576493382</v>
      </c>
      <c r="AZ595" s="14">
        <v>0.12801720330883201</v>
      </c>
      <c r="BA595" s="14"/>
      <c r="BB595" s="14">
        <v>0.177423974326614</v>
      </c>
      <c r="BC595" s="14">
        <v>0.166940372538776</v>
      </c>
      <c r="BD595" s="14">
        <v>0.12928829210085899</v>
      </c>
      <c r="BE595" s="14"/>
      <c r="BF595" s="14">
        <v>0.19698200202239899</v>
      </c>
      <c r="BG595" s="14">
        <v>0.195998598845668</v>
      </c>
      <c r="BH595" s="14">
        <v>0.25370750917136398</v>
      </c>
      <c r="BI595" s="14"/>
      <c r="BJ595" s="14">
        <v>0.18578181137032099</v>
      </c>
      <c r="BK595" s="14">
        <v>0.25668129547220098</v>
      </c>
      <c r="BL595" s="14">
        <v>0.17749914041266199</v>
      </c>
      <c r="BM595" s="14"/>
      <c r="BN595" s="14">
        <v>0.15828920520738299</v>
      </c>
      <c r="BO595" s="14">
        <v>0.15536551168243901</v>
      </c>
      <c r="BP595" s="14">
        <v>0.23971638781433299</v>
      </c>
      <c r="BQ595" s="14">
        <v>0.19622951059091301</v>
      </c>
      <c r="BR595" s="14">
        <v>0.23363243305860801</v>
      </c>
      <c r="BS595" s="14">
        <v>0.26561823487355501</v>
      </c>
      <c r="BT595" s="14">
        <v>0.18005362947324899</v>
      </c>
      <c r="BU595" s="14">
        <v>0.17466388730329799</v>
      </c>
      <c r="BV595" s="14"/>
      <c r="BW595" s="14">
        <v>0.21720856110342099</v>
      </c>
      <c r="BX595" s="14">
        <v>0.183895172103263</v>
      </c>
      <c r="BY595" s="14"/>
      <c r="BZ595" s="14">
        <v>0.20473987930717599</v>
      </c>
      <c r="CA595" s="14">
        <v>0.21309377541858099</v>
      </c>
      <c r="CB595" s="14"/>
      <c r="CC595" s="14">
        <v>0.24663551453609001</v>
      </c>
      <c r="CD595" s="14">
        <v>0.16640102415060601</v>
      </c>
    </row>
    <row r="596" spans="2:82" x14ac:dyDescent="0.25">
      <c r="B596" t="s">
        <v>425</v>
      </c>
      <c r="C596" s="14">
        <v>0.16957574714429</v>
      </c>
      <c r="D596" s="14">
        <v>0.162306395356901</v>
      </c>
      <c r="E596" s="14">
        <v>0.17667748570771</v>
      </c>
      <c r="F596" s="14"/>
      <c r="G596" s="14">
        <v>0.15276496354961999</v>
      </c>
      <c r="H596" s="14">
        <v>0.16950972966661701</v>
      </c>
      <c r="I596" s="14">
        <v>0.20337154129165599</v>
      </c>
      <c r="J596" s="14"/>
      <c r="K596" s="14">
        <v>0.114832683659714</v>
      </c>
      <c r="L596" s="14">
        <v>0.17004648818821</v>
      </c>
      <c r="M596" s="14">
        <v>0.165132445596085</v>
      </c>
      <c r="N596" s="14">
        <v>0.25895377821862797</v>
      </c>
      <c r="O596" s="14"/>
      <c r="P596" s="14">
        <v>0.135551553498684</v>
      </c>
      <c r="Q596" s="14">
        <v>0.185841142854383</v>
      </c>
      <c r="R596" s="14">
        <v>0.16713632204109</v>
      </c>
      <c r="S596" s="14">
        <v>0.18909848946324601</v>
      </c>
      <c r="T596" s="14">
        <v>0.151178215450403</v>
      </c>
      <c r="U596" s="14"/>
      <c r="V596" s="14">
        <v>0.16375423393722399</v>
      </c>
      <c r="W596" s="14">
        <v>0.19654297152818101</v>
      </c>
      <c r="X596" s="14">
        <v>0.158912907183314</v>
      </c>
      <c r="Y596" s="14"/>
      <c r="Z596" s="14">
        <v>0.162813925537381</v>
      </c>
      <c r="AA596" s="14">
        <v>0.175442636666237</v>
      </c>
      <c r="AB596" s="14"/>
      <c r="AC596" s="14">
        <v>0.198312643223584</v>
      </c>
      <c r="AD596" s="14">
        <v>0.23516255866501401</v>
      </c>
      <c r="AE596" s="14">
        <v>0.170047762843127</v>
      </c>
      <c r="AF596" s="14">
        <v>0.113040942054977</v>
      </c>
      <c r="AG596" s="14"/>
      <c r="AH596" s="14">
        <v>0.161073393428494</v>
      </c>
      <c r="AI596" s="14">
        <v>0.20220807212815201</v>
      </c>
      <c r="AJ596" s="14">
        <v>0.14942727795933</v>
      </c>
      <c r="AK596" s="14">
        <v>9.7382759310051401E-2</v>
      </c>
      <c r="AL596" s="14"/>
      <c r="AM596" s="14">
        <v>0.20769204293820401</v>
      </c>
      <c r="AN596" s="14">
        <v>0.156325580870601</v>
      </c>
      <c r="AO596" s="14">
        <v>0.166271951189435</v>
      </c>
      <c r="AP596" s="14">
        <v>0.16918302163781501</v>
      </c>
      <c r="AQ596" s="14"/>
      <c r="AR596" s="14">
        <v>0.195940348971023</v>
      </c>
      <c r="AS596" s="14">
        <v>0.147612243579055</v>
      </c>
      <c r="AT596" s="14">
        <v>0.123224163282574</v>
      </c>
      <c r="AU596" s="14">
        <v>0.19084578525604401</v>
      </c>
      <c r="AV596" s="14"/>
      <c r="AW596" s="14">
        <v>0.25022411896399599</v>
      </c>
      <c r="AX596" s="14">
        <v>0.18465209673307101</v>
      </c>
      <c r="AY596" s="14">
        <v>0.12060665504609</v>
      </c>
      <c r="AZ596" s="14">
        <v>6.4061732242627997E-2</v>
      </c>
      <c r="BA596" s="14"/>
      <c r="BB596" s="14">
        <v>0.168674784937176</v>
      </c>
      <c r="BC596" s="14">
        <v>0.139663678968035</v>
      </c>
      <c r="BD596" s="14">
        <v>0.204482694655367</v>
      </c>
      <c r="BE596" s="14"/>
      <c r="BF596" s="14">
        <v>0.15363705336488401</v>
      </c>
      <c r="BG596" s="14">
        <v>0.18128204429143599</v>
      </c>
      <c r="BH596" s="14">
        <v>0.211840255496061</v>
      </c>
      <c r="BI596" s="14"/>
      <c r="BJ596" s="14">
        <v>0.15518384546507999</v>
      </c>
      <c r="BK596" s="14">
        <v>0.169257779337113</v>
      </c>
      <c r="BL596" s="14">
        <v>0.21208334800575901</v>
      </c>
      <c r="BM596" s="14"/>
      <c r="BN596" s="14">
        <v>0.23619271120721999</v>
      </c>
      <c r="BO596" s="14">
        <v>0.139132146026997</v>
      </c>
      <c r="BP596" s="14">
        <v>0.13488336963882999</v>
      </c>
      <c r="BQ596" s="14">
        <v>9.9880710161257893E-2</v>
      </c>
      <c r="BR596" s="14">
        <v>0.119404605703501</v>
      </c>
      <c r="BS596" s="14">
        <v>0.174077887442421</v>
      </c>
      <c r="BT596" s="14">
        <v>0.234519968333467</v>
      </c>
      <c r="BU596" s="14">
        <v>0.217936632413611</v>
      </c>
      <c r="BV596" s="14"/>
      <c r="BW596" s="14">
        <v>0.188455612814766</v>
      </c>
      <c r="BX596" s="14">
        <v>0.15421266178983001</v>
      </c>
      <c r="BY596" s="14"/>
      <c r="BZ596" s="14">
        <v>0.18567465295171501</v>
      </c>
      <c r="CA596" s="14">
        <v>0.15017563858698199</v>
      </c>
      <c r="CB596" s="14"/>
      <c r="CC596" s="14">
        <v>0.190284746444768</v>
      </c>
      <c r="CD596" s="14">
        <v>0.15196831980738901</v>
      </c>
    </row>
    <row r="597" spans="2:82" x14ac:dyDescent="0.25">
      <c r="B597" t="s">
        <v>426</v>
      </c>
      <c r="C597" s="14">
        <v>0.16476560938722101</v>
      </c>
      <c r="D597" s="14">
        <v>0.191653576345998</v>
      </c>
      <c r="E597" s="14">
        <v>0.13804225281034499</v>
      </c>
      <c r="F597" s="14"/>
      <c r="G597" s="14">
        <v>0.154915465143008</v>
      </c>
      <c r="H597" s="14">
        <v>0.18336616865203101</v>
      </c>
      <c r="I597" s="14">
        <v>0.147242903308478</v>
      </c>
      <c r="J597" s="14"/>
      <c r="K597" s="14">
        <v>0.188878788516849</v>
      </c>
      <c r="L597" s="14">
        <v>0.185743350609714</v>
      </c>
      <c r="M597" s="14">
        <v>0.13617967799182201</v>
      </c>
      <c r="N597" s="14">
        <v>0.113602714777432</v>
      </c>
      <c r="O597" s="14"/>
      <c r="P597" s="14">
        <v>0.21427963421709001</v>
      </c>
      <c r="Q597" s="14">
        <v>0.13788194170839199</v>
      </c>
      <c r="R597" s="14">
        <v>0.14378049583688399</v>
      </c>
      <c r="S597" s="14">
        <v>0.15580014093387301</v>
      </c>
      <c r="T597" s="14">
        <v>0.193385408236076</v>
      </c>
      <c r="U597" s="14"/>
      <c r="V597" s="14">
        <v>0.18771963645352099</v>
      </c>
      <c r="W597" s="14">
        <v>0.165454395842414</v>
      </c>
      <c r="X597" s="14">
        <v>9.0156204239899798E-2</v>
      </c>
      <c r="Y597" s="14"/>
      <c r="Z597" s="14">
        <v>0.17037989240844401</v>
      </c>
      <c r="AA597" s="14">
        <v>0.15989438087140301</v>
      </c>
      <c r="AB597" s="14"/>
      <c r="AC597" s="14">
        <v>0.13377087314056399</v>
      </c>
      <c r="AD597" s="14">
        <v>0.15141965681021399</v>
      </c>
      <c r="AE597" s="14">
        <v>0.17844656724355401</v>
      </c>
      <c r="AF597" s="14">
        <v>0.17346923902143599</v>
      </c>
      <c r="AG597" s="14"/>
      <c r="AH597" s="14">
        <v>6.7528611343484798E-2</v>
      </c>
      <c r="AI597" s="14">
        <v>0.153751852865188</v>
      </c>
      <c r="AJ597" s="14">
        <v>0.19812997842083399</v>
      </c>
      <c r="AK597" s="14">
        <v>0.20873153206876099</v>
      </c>
      <c r="AL597" s="14"/>
      <c r="AM597" s="14">
        <v>0.16054273156871099</v>
      </c>
      <c r="AN597" s="14">
        <v>0.173679219170747</v>
      </c>
      <c r="AO597" s="14">
        <v>0.20201800488439001</v>
      </c>
      <c r="AP597" s="14">
        <v>0.18455616940709799</v>
      </c>
      <c r="AQ597" s="14"/>
      <c r="AR597" s="14">
        <v>0.17136831260139901</v>
      </c>
      <c r="AS597" s="14">
        <v>0.21307242151177</v>
      </c>
      <c r="AT597" s="14">
        <v>0.18430795502800401</v>
      </c>
      <c r="AU597" s="14">
        <v>0.156037090136772</v>
      </c>
      <c r="AV597" s="14"/>
      <c r="AW597" s="14">
        <v>0.16218714426181199</v>
      </c>
      <c r="AX597" s="14">
        <v>0.16139328455968199</v>
      </c>
      <c r="AY597" s="14">
        <v>0.17154380788923099</v>
      </c>
      <c r="AZ597" s="14">
        <v>0.15557159995172301</v>
      </c>
      <c r="BA597" s="14"/>
      <c r="BB597" s="14">
        <v>0.23379531491432501</v>
      </c>
      <c r="BC597" s="14">
        <v>0.14019841553663701</v>
      </c>
      <c r="BD597" s="14">
        <v>0.157480041061032</v>
      </c>
      <c r="BE597" s="14"/>
      <c r="BF597" s="14">
        <v>0.17887932664762701</v>
      </c>
      <c r="BG597" s="14">
        <v>0.13181269981740501</v>
      </c>
      <c r="BH597" s="14">
        <v>0.19974757313289401</v>
      </c>
      <c r="BI597" s="14"/>
      <c r="BJ597" s="14">
        <v>0.16520407907427601</v>
      </c>
      <c r="BK597" s="14">
        <v>0.17774963990169401</v>
      </c>
      <c r="BL597" s="14">
        <v>0.216082917188127</v>
      </c>
      <c r="BM597" s="14"/>
      <c r="BN597" s="14">
        <v>0.147443385955768</v>
      </c>
      <c r="BO597" s="14">
        <v>0.14051482042871499</v>
      </c>
      <c r="BP597" s="14">
        <v>0.20880516484675801</v>
      </c>
      <c r="BQ597" s="14">
        <v>0.24589222390354901</v>
      </c>
      <c r="BR597" s="14">
        <v>0.22117016186907501</v>
      </c>
      <c r="BS597" s="14">
        <v>0.15211124163317699</v>
      </c>
      <c r="BT597" s="14">
        <v>0.11622945735278301</v>
      </c>
      <c r="BU597" s="14">
        <v>0.162712325511494</v>
      </c>
      <c r="BV597" s="14"/>
      <c r="BW597" s="14">
        <v>0.182691151261762</v>
      </c>
      <c r="BX597" s="14">
        <v>0.150179084533172</v>
      </c>
      <c r="BY597" s="14"/>
      <c r="BZ597" s="14">
        <v>0.16602148510581199</v>
      </c>
      <c r="CA597" s="14">
        <v>0.18703314394995099</v>
      </c>
      <c r="CB597" s="14"/>
      <c r="CC597" s="14">
        <v>0.19966849990389399</v>
      </c>
      <c r="CD597" s="14">
        <v>0.14681162810616</v>
      </c>
    </row>
    <row r="598" spans="2:82" x14ac:dyDescent="0.25">
      <c r="B598" t="s">
        <v>427</v>
      </c>
      <c r="C598" s="14">
        <v>0.12655208447055899</v>
      </c>
      <c r="D598" s="14">
        <v>0.16442557983928999</v>
      </c>
      <c r="E598" s="14">
        <v>8.8805022149301596E-2</v>
      </c>
      <c r="F598" s="14"/>
      <c r="G598" s="14">
        <v>0.13373609646054499</v>
      </c>
      <c r="H598" s="14">
        <v>0.12879382245393201</v>
      </c>
      <c r="I598" s="14">
        <v>0.107677020148907</v>
      </c>
      <c r="J598" s="14"/>
      <c r="K598" s="14">
        <v>0.14233778729288199</v>
      </c>
      <c r="L598" s="14">
        <v>0.117451912675393</v>
      </c>
      <c r="M598" s="14">
        <v>0.14284197515984701</v>
      </c>
      <c r="N598" s="14">
        <v>9.9268016897347003E-2</v>
      </c>
      <c r="O598" s="14"/>
      <c r="P598" s="14">
        <v>0.17144406088891601</v>
      </c>
      <c r="Q598" s="14">
        <v>0.13412579997153301</v>
      </c>
      <c r="R598" s="14">
        <v>0.121744823980657</v>
      </c>
      <c r="S598" s="14">
        <v>0.10814519378125401</v>
      </c>
      <c r="T598" s="14">
        <v>0.12136280962748799</v>
      </c>
      <c r="U598" s="14"/>
      <c r="V598" s="14">
        <v>0.14870164268250299</v>
      </c>
      <c r="W598" s="14">
        <v>0.109157232588283</v>
      </c>
      <c r="X598" s="14">
        <v>7.42425718513222E-2</v>
      </c>
      <c r="Y598" s="14"/>
      <c r="Z598" s="14">
        <v>0.139841207150425</v>
      </c>
      <c r="AA598" s="14">
        <v>0.11502178699469701</v>
      </c>
      <c r="AB598" s="14"/>
      <c r="AC598" s="14">
        <v>6.5696043080455194E-2</v>
      </c>
      <c r="AD598" s="14">
        <v>0.13137581174538501</v>
      </c>
      <c r="AE598" s="14">
        <v>0.12920073173763999</v>
      </c>
      <c r="AF598" s="14">
        <v>0.13936755739838799</v>
      </c>
      <c r="AG598" s="14"/>
      <c r="AH598" s="14">
        <v>5.4830637472093498E-2</v>
      </c>
      <c r="AI598" s="14">
        <v>0.13149644133539701</v>
      </c>
      <c r="AJ598" s="14">
        <v>0.113393374526585</v>
      </c>
      <c r="AK598" s="14">
        <v>0.17690603798203</v>
      </c>
      <c r="AL598" s="14"/>
      <c r="AM598" s="14">
        <v>0.16036167588880501</v>
      </c>
      <c r="AN598" s="14">
        <v>0.14832123899230901</v>
      </c>
      <c r="AO598" s="14">
        <v>0.14098858818046101</v>
      </c>
      <c r="AP598" s="14">
        <v>0.126812990521007</v>
      </c>
      <c r="AQ598" s="14"/>
      <c r="AR598" s="14">
        <v>0.10644418981359199</v>
      </c>
      <c r="AS598" s="14">
        <v>0.152898926513552</v>
      </c>
      <c r="AT598" s="14">
        <v>0.17726565724457499</v>
      </c>
      <c r="AU598" s="14">
        <v>0.16211958777425101</v>
      </c>
      <c r="AV598" s="14"/>
      <c r="AW598" s="14">
        <v>0.11002637936203399</v>
      </c>
      <c r="AX598" s="14">
        <v>0.13419677420833701</v>
      </c>
      <c r="AY598" s="14">
        <v>0.136348248091544</v>
      </c>
      <c r="AZ598" s="14">
        <v>7.3341015800926002E-2</v>
      </c>
      <c r="BA598" s="14"/>
      <c r="BB598" s="14">
        <v>0.12785844737221599</v>
      </c>
      <c r="BC598" s="14">
        <v>8.1151424916084194E-2</v>
      </c>
      <c r="BD598" s="14">
        <v>0.18490002447516801</v>
      </c>
      <c r="BE598" s="14"/>
      <c r="BF598" s="14">
        <v>0.107138448100653</v>
      </c>
      <c r="BG598" s="14">
        <v>0.13177814296332399</v>
      </c>
      <c r="BH598" s="14">
        <v>0.195331462850548</v>
      </c>
      <c r="BI598" s="14"/>
      <c r="BJ598" s="14">
        <v>0.151331570122609</v>
      </c>
      <c r="BK598" s="14">
        <v>9.46807983589142E-2</v>
      </c>
      <c r="BL598" s="14">
        <v>0.18739929659889701</v>
      </c>
      <c r="BM598" s="14"/>
      <c r="BN598" s="14">
        <v>0.15819566824113501</v>
      </c>
      <c r="BO598" s="14">
        <v>0.184235058344906</v>
      </c>
      <c r="BP598" s="14">
        <v>0.104125420378784</v>
      </c>
      <c r="BQ598" s="14">
        <v>0.136703329830969</v>
      </c>
      <c r="BR598" s="14">
        <v>0.122918444663703</v>
      </c>
      <c r="BS598" s="14">
        <v>8.3663254646697896E-2</v>
      </c>
      <c r="BT598" s="14">
        <v>0.22454644232836299</v>
      </c>
      <c r="BU598" s="14">
        <v>0.120759716122764</v>
      </c>
      <c r="BV598" s="14"/>
      <c r="BW598" s="14">
        <v>0.127218524390874</v>
      </c>
      <c r="BX598" s="14">
        <v>0.126009783293308</v>
      </c>
      <c r="BY598" s="14"/>
      <c r="BZ598" s="14">
        <v>0.12179166210034199</v>
      </c>
      <c r="CA598" s="14">
        <v>0.15147033794884501</v>
      </c>
      <c r="CB598" s="14"/>
      <c r="CC598" s="14">
        <v>0.17266089429140799</v>
      </c>
      <c r="CD598" s="14">
        <v>9.1058769301328904E-2</v>
      </c>
    </row>
    <row r="599" spans="2:82" x14ac:dyDescent="0.25">
      <c r="B599" t="s">
        <v>428</v>
      </c>
      <c r="C599" s="14">
        <v>0.119792757308727</v>
      </c>
      <c r="D599" s="14">
        <v>0.11833952520242599</v>
      </c>
      <c r="E599" s="14">
        <v>0.121026243755848</v>
      </c>
      <c r="F599" s="14"/>
      <c r="G599" s="14">
        <v>0.11631720324662299</v>
      </c>
      <c r="H599" s="14">
        <v>0.129171026619913</v>
      </c>
      <c r="I599" s="14">
        <v>0.107972570022438</v>
      </c>
      <c r="J599" s="14"/>
      <c r="K599" s="14">
        <v>0.139619720222798</v>
      </c>
      <c r="L599" s="14">
        <v>0.15581529320898499</v>
      </c>
      <c r="M599" s="14">
        <v>6.7926125448963107E-2</v>
      </c>
      <c r="N599" s="14">
        <v>7.7853651046760494E-2</v>
      </c>
      <c r="O599" s="14"/>
      <c r="P599" s="14">
        <v>0.17101253891198401</v>
      </c>
      <c r="Q599" s="14">
        <v>9.3809610244480202E-2</v>
      </c>
      <c r="R599" s="14">
        <v>0.108890248414706</v>
      </c>
      <c r="S599" s="14">
        <v>0.117766196418055</v>
      </c>
      <c r="T599" s="14">
        <v>0.120248538511548</v>
      </c>
      <c r="U599" s="14"/>
      <c r="V599" s="14">
        <v>0.12920732170909499</v>
      </c>
      <c r="W599" s="14">
        <v>0.12127996118456601</v>
      </c>
      <c r="X599" s="14">
        <v>8.7878670966995295E-2</v>
      </c>
      <c r="Y599" s="14"/>
      <c r="Z599" s="14">
        <v>0.124943952920126</v>
      </c>
      <c r="AA599" s="14">
        <v>0.115323326241936</v>
      </c>
      <c r="AB599" s="14"/>
      <c r="AC599" s="14">
        <v>7.0279112080737602E-2</v>
      </c>
      <c r="AD599" s="14">
        <v>0.112299463436223</v>
      </c>
      <c r="AE599" s="14">
        <v>0.111544887746859</v>
      </c>
      <c r="AF599" s="14">
        <v>0.14249829187493199</v>
      </c>
      <c r="AG599" s="14"/>
      <c r="AH599" s="14">
        <v>3.6513764182839498E-2</v>
      </c>
      <c r="AI599" s="14">
        <v>0.11835743886373901</v>
      </c>
      <c r="AJ599" s="14">
        <v>0.13780175845728099</v>
      </c>
      <c r="AK599" s="14">
        <v>0.14649300111729299</v>
      </c>
      <c r="AL599" s="14"/>
      <c r="AM599" s="14">
        <v>0.100578199210828</v>
      </c>
      <c r="AN599" s="14">
        <v>0.117424932420183</v>
      </c>
      <c r="AO599" s="14">
        <v>0.14060071095594701</v>
      </c>
      <c r="AP599" s="14">
        <v>0.144066618656813</v>
      </c>
      <c r="AQ599" s="14"/>
      <c r="AR599" s="14">
        <v>0.122113666897172</v>
      </c>
      <c r="AS599" s="14">
        <v>0.14485596291744701</v>
      </c>
      <c r="AT599" s="14">
        <v>0.12896886388770701</v>
      </c>
      <c r="AU599" s="14">
        <v>9.2572721790114706E-2</v>
      </c>
      <c r="AV599" s="14"/>
      <c r="AW599" s="14">
        <v>0.12471246477638399</v>
      </c>
      <c r="AX599" s="14">
        <v>0.121273595688147</v>
      </c>
      <c r="AY599" s="14">
        <v>0.119491271068307</v>
      </c>
      <c r="AZ599" s="14">
        <v>9.2297866610547799E-2</v>
      </c>
      <c r="BA599" s="14"/>
      <c r="BB599" s="14">
        <v>0.17500848434650301</v>
      </c>
      <c r="BC599" s="14">
        <v>0.118849412487277</v>
      </c>
      <c r="BD599" s="14">
        <v>8.3638154540746801E-2</v>
      </c>
      <c r="BE599" s="14"/>
      <c r="BF599" s="14">
        <v>0.10561024131737499</v>
      </c>
      <c r="BG599" s="14">
        <v>0.128230819622634</v>
      </c>
      <c r="BH599" s="14">
        <v>0.16533602622787899</v>
      </c>
      <c r="BI599" s="14"/>
      <c r="BJ599" s="14">
        <v>0.13209776980507201</v>
      </c>
      <c r="BK599" s="14">
        <v>0.12041400473552499</v>
      </c>
      <c r="BL599" s="14">
        <v>0.10331232954826999</v>
      </c>
      <c r="BM599" s="14"/>
      <c r="BN599" s="14">
        <v>0.133410600877757</v>
      </c>
      <c r="BO599" s="14">
        <v>8.5726364595187399E-2</v>
      </c>
      <c r="BP599" s="14">
        <v>0.15100094628188299</v>
      </c>
      <c r="BQ599" s="14">
        <v>0.18512137086181199</v>
      </c>
      <c r="BR599" s="14">
        <v>0.17880860918358599</v>
      </c>
      <c r="BS599" s="14">
        <v>0.109698944182392</v>
      </c>
      <c r="BT599" s="14">
        <v>0.12779114362975</v>
      </c>
      <c r="BU599" s="14">
        <v>9.6050960826592494E-2</v>
      </c>
      <c r="BV599" s="14"/>
      <c r="BW599" s="14">
        <v>0.13507185820543</v>
      </c>
      <c r="BX599" s="14">
        <v>0.10735971698352299</v>
      </c>
      <c r="BY599" s="14"/>
      <c r="BZ599" s="14">
        <v>0.12464520098352</v>
      </c>
      <c r="CA599" s="14">
        <v>0.13112765639919999</v>
      </c>
      <c r="CB599" s="14"/>
      <c r="CC599" s="14">
        <v>0.15719236606110201</v>
      </c>
      <c r="CD599" s="14">
        <v>9.4855193619110295E-2</v>
      </c>
    </row>
    <row r="600" spans="2:82" x14ac:dyDescent="0.25">
      <c r="B600" t="s">
        <v>429</v>
      </c>
      <c r="C600" s="14">
        <v>0.11195880206304901</v>
      </c>
      <c r="D600" s="14">
        <v>0.13512931663175601</v>
      </c>
      <c r="E600" s="14">
        <v>8.8900140872597302E-2</v>
      </c>
      <c r="F600" s="14"/>
      <c r="G600" s="14">
        <v>0.12492429135039</v>
      </c>
      <c r="H600" s="14">
        <v>0.113196140732648</v>
      </c>
      <c r="I600" s="14">
        <v>8.3517639079276104E-2</v>
      </c>
      <c r="J600" s="14"/>
      <c r="K600" s="14">
        <v>0.136695166848321</v>
      </c>
      <c r="L600" s="14">
        <v>0.113794328348791</v>
      </c>
      <c r="M600" s="14">
        <v>9.3446751089547905E-2</v>
      </c>
      <c r="N600" s="14">
        <v>7.5752534933449203E-2</v>
      </c>
      <c r="O600" s="14"/>
      <c r="P600" s="14">
        <v>0.13581269076216701</v>
      </c>
      <c r="Q600" s="14">
        <v>0.109190340102536</v>
      </c>
      <c r="R600" s="14">
        <v>8.2388551708892699E-2</v>
      </c>
      <c r="S600" s="14">
        <v>0.127817156184066</v>
      </c>
      <c r="T600" s="14">
        <v>0.106824712431557</v>
      </c>
      <c r="U600" s="14"/>
      <c r="V600" s="14">
        <v>0.14179226677267101</v>
      </c>
      <c r="W600" s="14">
        <v>9.4970217181124597E-2</v>
      </c>
      <c r="X600" s="14">
        <v>3.4482132900954601E-2</v>
      </c>
      <c r="Y600" s="14"/>
      <c r="Z600" s="14">
        <v>0.109744391411641</v>
      </c>
      <c r="AA600" s="14">
        <v>0.113880133828849</v>
      </c>
      <c r="AB600" s="14"/>
      <c r="AC600" s="14">
        <v>5.4797717043052502E-2</v>
      </c>
      <c r="AD600" s="14">
        <v>0.107148621075023</v>
      </c>
      <c r="AE600" s="14">
        <v>0.130947151452567</v>
      </c>
      <c r="AF600" s="14">
        <v>0.11719539436342</v>
      </c>
      <c r="AG600" s="14"/>
      <c r="AH600" s="14">
        <v>4.33461392065718E-2</v>
      </c>
      <c r="AI600" s="14">
        <v>0.117152895177773</v>
      </c>
      <c r="AJ600" s="14">
        <v>0.12813950710344499</v>
      </c>
      <c r="AK600" s="14">
        <v>0.111346333285406</v>
      </c>
      <c r="AL600" s="14"/>
      <c r="AM600" s="14">
        <v>0.19890738798044799</v>
      </c>
      <c r="AN600" s="14">
        <v>0.15234246247917499</v>
      </c>
      <c r="AO600" s="14">
        <v>0.102140025629065</v>
      </c>
      <c r="AP600" s="14">
        <v>9.8886799367344694E-2</v>
      </c>
      <c r="AQ600" s="14"/>
      <c r="AR600" s="14">
        <v>9.5846502306611306E-2</v>
      </c>
      <c r="AS600" s="14">
        <v>0.12652838111460299</v>
      </c>
      <c r="AT600" s="14">
        <v>0.121977934240265</v>
      </c>
      <c r="AU600" s="14">
        <v>0.27798170659462901</v>
      </c>
      <c r="AV600" s="14"/>
      <c r="AW600" s="14">
        <v>0.116595974964205</v>
      </c>
      <c r="AX600" s="14">
        <v>0.117215605918658</v>
      </c>
      <c r="AY600" s="14">
        <v>0.110939075855592</v>
      </c>
      <c r="AZ600" s="14">
        <v>6.3255883457846301E-2</v>
      </c>
      <c r="BA600" s="14"/>
      <c r="BB600" s="14">
        <v>8.4246538257206793E-2</v>
      </c>
      <c r="BC600" s="14">
        <v>0.103087538807891</v>
      </c>
      <c r="BD600" s="14">
        <v>0.175422291707308</v>
      </c>
      <c r="BE600" s="14"/>
      <c r="BF600" s="14">
        <v>0.12818468806212299</v>
      </c>
      <c r="BG600" s="14">
        <v>8.6436906879239106E-2</v>
      </c>
      <c r="BH600" s="14">
        <v>0.130713463366536</v>
      </c>
      <c r="BI600" s="14"/>
      <c r="BJ600" s="14">
        <v>0.123976708615741</v>
      </c>
      <c r="BK600" s="14">
        <v>6.6439061545364206E-2</v>
      </c>
      <c r="BL600" s="14">
        <v>0.26127108010127997</v>
      </c>
      <c r="BM600" s="14"/>
      <c r="BN600" s="14">
        <v>0.194037522403879</v>
      </c>
      <c r="BO600" s="14">
        <v>0.116297841528225</v>
      </c>
      <c r="BP600" s="14">
        <v>9.6311418325119899E-2</v>
      </c>
      <c r="BQ600" s="14">
        <v>9.9506866235329602E-2</v>
      </c>
      <c r="BR600" s="14">
        <v>0.13189215171138799</v>
      </c>
      <c r="BS600" s="14">
        <v>6.3224857310740207E-2</v>
      </c>
      <c r="BT600" s="14">
        <v>0.14294410189783499</v>
      </c>
      <c r="BU600" s="14">
        <v>9.0575879479146401E-2</v>
      </c>
      <c r="BV600" s="14"/>
      <c r="BW600" s="14">
        <v>0.13040708413018201</v>
      </c>
      <c r="BX600" s="14">
        <v>9.6946908600070894E-2</v>
      </c>
      <c r="BY600" s="14"/>
      <c r="BZ600" s="14">
        <v>0.11642102276114</v>
      </c>
      <c r="CA600" s="14">
        <v>0.116658217141981</v>
      </c>
      <c r="CB600" s="14"/>
      <c r="CC600" s="14">
        <v>0.14824288506995401</v>
      </c>
      <c r="CD600" s="14">
        <v>8.2355097486292703E-2</v>
      </c>
    </row>
    <row r="601" spans="2:82" x14ac:dyDescent="0.25">
      <c r="B601" t="s">
        <v>430</v>
      </c>
      <c r="C601" s="14">
        <v>9.6961546477930705E-2</v>
      </c>
      <c r="D601" s="14">
        <v>0.108034020342187</v>
      </c>
      <c r="E601" s="14">
        <v>8.5648913931208007E-2</v>
      </c>
      <c r="F601" s="14"/>
      <c r="G601" s="14">
        <v>0.120445528487596</v>
      </c>
      <c r="H601" s="14">
        <v>7.6622953224411705E-2</v>
      </c>
      <c r="I601" s="14">
        <v>9.0662905493747198E-2</v>
      </c>
      <c r="J601" s="14"/>
      <c r="K601" s="14">
        <v>9.83394386265148E-2</v>
      </c>
      <c r="L601" s="14">
        <v>0.112605487030629</v>
      </c>
      <c r="M601" s="14">
        <v>9.0176914187132307E-2</v>
      </c>
      <c r="N601" s="14">
        <v>7.3466087650811807E-2</v>
      </c>
      <c r="O601" s="14"/>
      <c r="P601" s="14">
        <v>0.13894966775701001</v>
      </c>
      <c r="Q601" s="14">
        <v>7.8960460917826006E-2</v>
      </c>
      <c r="R601" s="14">
        <v>9.3160554460956002E-2</v>
      </c>
      <c r="S601" s="14">
        <v>9.7719542166354895E-2</v>
      </c>
      <c r="T601" s="14">
        <v>8.3004446820210201E-2</v>
      </c>
      <c r="U601" s="14"/>
      <c r="V601" s="14">
        <v>0.11467137843607</v>
      </c>
      <c r="W601" s="14">
        <v>9.2043749611596906E-2</v>
      </c>
      <c r="X601" s="14">
        <v>4.5337501522429401E-2</v>
      </c>
      <c r="Y601" s="14"/>
      <c r="Z601" s="14">
        <v>0.106668845284122</v>
      </c>
      <c r="AA601" s="14">
        <v>8.8539015839995294E-2</v>
      </c>
      <c r="AB601" s="14"/>
      <c r="AC601" s="14">
        <v>2.2556352732486101E-2</v>
      </c>
      <c r="AD601" s="14">
        <v>0.114846721794443</v>
      </c>
      <c r="AE601" s="14">
        <v>8.7584803591017807E-2</v>
      </c>
      <c r="AF601" s="14">
        <v>0.106124606633163</v>
      </c>
      <c r="AG601" s="14"/>
      <c r="AH601" s="14">
        <v>4.5292245532820297E-2</v>
      </c>
      <c r="AI601" s="14">
        <v>9.5198497044045802E-2</v>
      </c>
      <c r="AJ601" s="14">
        <v>0.108780304470386</v>
      </c>
      <c r="AK601" s="14">
        <v>0.117761002142465</v>
      </c>
      <c r="AL601" s="14"/>
      <c r="AM601" s="14">
        <v>6.7649856509896897E-2</v>
      </c>
      <c r="AN601" s="14">
        <v>0.103856891943894</v>
      </c>
      <c r="AO601" s="14">
        <v>9.9083207810713197E-2</v>
      </c>
      <c r="AP601" s="14">
        <v>0.12608650758746401</v>
      </c>
      <c r="AQ601" s="14"/>
      <c r="AR601" s="14">
        <v>0.108667545206588</v>
      </c>
      <c r="AS601" s="14">
        <v>0.121445043806808</v>
      </c>
      <c r="AT601" s="14">
        <v>0.110000889266078</v>
      </c>
      <c r="AU601" s="14">
        <v>7.4731896069340997E-2</v>
      </c>
      <c r="AV601" s="14"/>
      <c r="AW601" s="14">
        <v>0.112146118178403</v>
      </c>
      <c r="AX601" s="14">
        <v>9.6767577019270898E-2</v>
      </c>
      <c r="AY601" s="14">
        <v>9.4666832530999501E-2</v>
      </c>
      <c r="AZ601" s="14">
        <v>5.4655915860868397E-2</v>
      </c>
      <c r="BA601" s="14"/>
      <c r="BB601" s="14">
        <v>9.5992334752271299E-2</v>
      </c>
      <c r="BC601" s="14">
        <v>9.6517727680265203E-2</v>
      </c>
      <c r="BD601" s="14">
        <v>0.129763966694528</v>
      </c>
      <c r="BE601" s="14"/>
      <c r="BF601" s="14">
        <v>9.13558940496835E-2</v>
      </c>
      <c r="BG601" s="14">
        <v>0.100572803242783</v>
      </c>
      <c r="BH601" s="14">
        <v>0.127957668741181</v>
      </c>
      <c r="BI601" s="14"/>
      <c r="BJ601" s="14">
        <v>0.13320243915858901</v>
      </c>
      <c r="BK601" s="14">
        <v>6.4637543858000898E-2</v>
      </c>
      <c r="BL601" s="14">
        <v>7.8075596308849998E-2</v>
      </c>
      <c r="BM601" s="14"/>
      <c r="BN601" s="14">
        <v>7.6785117884361404E-2</v>
      </c>
      <c r="BO601" s="14">
        <v>0.101323186249416</v>
      </c>
      <c r="BP601" s="14">
        <v>0.11969061409375301</v>
      </c>
      <c r="BQ601" s="14">
        <v>0.19759324260296701</v>
      </c>
      <c r="BR601" s="14">
        <v>0.13974952739263799</v>
      </c>
      <c r="BS601" s="14">
        <v>5.7153861814668201E-2</v>
      </c>
      <c r="BT601" s="14">
        <v>8.9847325204629694E-2</v>
      </c>
      <c r="BU601" s="14">
        <v>0.13431397076683799</v>
      </c>
      <c r="BV601" s="14"/>
      <c r="BW601" s="14">
        <v>0.106005079198622</v>
      </c>
      <c r="BX601" s="14">
        <v>8.9602565883535004E-2</v>
      </c>
      <c r="BY601" s="14"/>
      <c r="BZ601" s="14">
        <v>9.3339045134001097E-2</v>
      </c>
      <c r="CA601" s="14">
        <v>0.115301786579508</v>
      </c>
      <c r="CB601" s="14"/>
      <c r="CC601" s="14">
        <v>0.117734079836504</v>
      </c>
      <c r="CD601" s="14">
        <v>8.4859537338581995E-2</v>
      </c>
    </row>
    <row r="602" spans="2:82" x14ac:dyDescent="0.25">
      <c r="B602" t="s">
        <v>431</v>
      </c>
      <c r="C602" s="14">
        <v>9.0329687871933198E-2</v>
      </c>
      <c r="D602" s="14">
        <v>9.5799552972893998E-2</v>
      </c>
      <c r="E602" s="14">
        <v>8.4950067256450407E-2</v>
      </c>
      <c r="F602" s="14"/>
      <c r="G602" s="14">
        <v>0.113937640159434</v>
      </c>
      <c r="H602" s="14">
        <v>7.89011318511363E-2</v>
      </c>
      <c r="I602" s="14">
        <v>6.5940446847858394E-2</v>
      </c>
      <c r="J602" s="14"/>
      <c r="K602" s="14">
        <v>0.124721417594909</v>
      </c>
      <c r="L602" s="14">
        <v>7.99325264946915E-2</v>
      </c>
      <c r="M602" s="14">
        <v>8.0938374047367798E-2</v>
      </c>
      <c r="N602" s="14">
        <v>5.64970200827902E-2</v>
      </c>
      <c r="O602" s="14"/>
      <c r="P602" s="14">
        <v>0.13226193184940399</v>
      </c>
      <c r="Q602" s="14">
        <v>7.1301119679910305E-2</v>
      </c>
      <c r="R602" s="14">
        <v>6.9381703249597498E-2</v>
      </c>
      <c r="S602" s="14">
        <v>8.9569627070231805E-2</v>
      </c>
      <c r="T602" s="14">
        <v>0.103268072661004</v>
      </c>
      <c r="U602" s="14"/>
      <c r="V602" s="14">
        <v>0.107882740871778</v>
      </c>
      <c r="W602" s="14">
        <v>8.00294936903614E-2</v>
      </c>
      <c r="X602" s="14">
        <v>4.5076981385145203E-2</v>
      </c>
      <c r="Y602" s="14"/>
      <c r="Z602" s="14">
        <v>9.3401622820615302E-2</v>
      </c>
      <c r="AA602" s="14">
        <v>8.7664325783097699E-2</v>
      </c>
      <c r="AB602" s="14"/>
      <c r="AC602" s="14">
        <v>5.5222606600158E-2</v>
      </c>
      <c r="AD602" s="14">
        <v>9.0049255534152398E-2</v>
      </c>
      <c r="AE602" s="14">
        <v>7.5508206899642299E-2</v>
      </c>
      <c r="AF602" s="14">
        <v>0.112237704953647</v>
      </c>
      <c r="AG602" s="14"/>
      <c r="AH602" s="14">
        <v>4.3242436245379198E-2</v>
      </c>
      <c r="AI602" s="14">
        <v>8.3106197431283294E-2</v>
      </c>
      <c r="AJ602" s="14">
        <v>0.103153874624136</v>
      </c>
      <c r="AK602" s="14">
        <v>0.125092370840514</v>
      </c>
      <c r="AL602" s="14"/>
      <c r="AM602" s="14">
        <v>0.106618615171026</v>
      </c>
      <c r="AN602" s="14">
        <v>0.108749705771891</v>
      </c>
      <c r="AO602" s="14">
        <v>0.118135820261055</v>
      </c>
      <c r="AP602" s="14">
        <v>9.24353184514322E-2</v>
      </c>
      <c r="AQ602" s="14"/>
      <c r="AR602" s="14">
        <v>8.5077204926481603E-2</v>
      </c>
      <c r="AS602" s="14">
        <v>0.106824235787693</v>
      </c>
      <c r="AT602" s="14">
        <v>0.12891362133788001</v>
      </c>
      <c r="AU602" s="14">
        <v>9.2224653543062404E-2</v>
      </c>
      <c r="AV602" s="14"/>
      <c r="AW602" s="14">
        <v>0.104995895380671</v>
      </c>
      <c r="AX602" s="14">
        <v>7.84519906680195E-2</v>
      </c>
      <c r="AY602" s="14">
        <v>0.10038667476056801</v>
      </c>
      <c r="AZ602" s="14">
        <v>5.4621129547504199E-2</v>
      </c>
      <c r="BA602" s="14"/>
      <c r="BB602" s="14">
        <v>8.3463131212269295E-2</v>
      </c>
      <c r="BC602" s="14">
        <v>6.4674973373115299E-2</v>
      </c>
      <c r="BD602" s="14">
        <v>0.110722128048238</v>
      </c>
      <c r="BE602" s="14"/>
      <c r="BF602" s="14">
        <v>8.1954047344315106E-2</v>
      </c>
      <c r="BG602" s="14">
        <v>9.4546854492585694E-2</v>
      </c>
      <c r="BH602" s="14">
        <v>0.12580986596333299</v>
      </c>
      <c r="BI602" s="14"/>
      <c r="BJ602" s="14">
        <v>0.112993788422457</v>
      </c>
      <c r="BK602" s="14">
        <v>7.0087009238865294E-2</v>
      </c>
      <c r="BL602" s="14">
        <v>8.3578109607296294E-2</v>
      </c>
      <c r="BM602" s="14"/>
      <c r="BN602" s="14">
        <v>8.4813177990678307E-2</v>
      </c>
      <c r="BO602" s="14">
        <v>7.7944156785614699E-2</v>
      </c>
      <c r="BP602" s="14">
        <v>7.9797230173017999E-2</v>
      </c>
      <c r="BQ602" s="14">
        <v>9.7877562014612104E-2</v>
      </c>
      <c r="BR602" s="14">
        <v>0.15667824941080599</v>
      </c>
      <c r="BS602" s="14">
        <v>7.3372926978432604E-2</v>
      </c>
      <c r="BT602" s="14">
        <v>0.126024767259408</v>
      </c>
      <c r="BU602" s="14">
        <v>7.1991621075144896E-2</v>
      </c>
      <c r="BV602" s="14"/>
      <c r="BW602" s="14">
        <v>0.10897053618970801</v>
      </c>
      <c r="BX602" s="14">
        <v>7.5161097756731299E-2</v>
      </c>
      <c r="BY602" s="14"/>
      <c r="BZ602" s="14">
        <v>9.0224994351018301E-2</v>
      </c>
      <c r="CA602" s="14">
        <v>0.100158112366162</v>
      </c>
      <c r="CB602" s="14"/>
      <c r="CC602" s="14">
        <v>0.116005645658735</v>
      </c>
      <c r="CD602" s="14">
        <v>7.0513488599080604E-2</v>
      </c>
    </row>
    <row r="603" spans="2:82" x14ac:dyDescent="0.25">
      <c r="B603" t="s">
        <v>103</v>
      </c>
      <c r="C603" s="14">
        <v>7.71497063223789E-2</v>
      </c>
      <c r="D603" s="14">
        <v>5.1068926173223797E-2</v>
      </c>
      <c r="E603" s="14">
        <v>0.10298496112861</v>
      </c>
      <c r="F603" s="14"/>
      <c r="G603" s="14">
        <v>7.2256312013766005E-2</v>
      </c>
      <c r="H603" s="14">
        <v>8.1551039475185702E-2</v>
      </c>
      <c r="I603" s="14">
        <v>7.8135058786880707E-2</v>
      </c>
      <c r="J603" s="14"/>
      <c r="K603" s="14">
        <v>4.9819838577856997E-2</v>
      </c>
      <c r="L603" s="14">
        <v>4.6242299757380499E-2</v>
      </c>
      <c r="M603" s="14">
        <v>8.7211342577479103E-2</v>
      </c>
      <c r="N603" s="14">
        <v>0.156260640007854</v>
      </c>
      <c r="O603" s="14"/>
      <c r="P603" s="14">
        <v>7.5377870701901897E-2</v>
      </c>
      <c r="Q603" s="14">
        <v>6.9425421428582101E-2</v>
      </c>
      <c r="R603" s="14">
        <v>8.0678874129047506E-2</v>
      </c>
      <c r="S603" s="14">
        <v>8.0823986486053795E-2</v>
      </c>
      <c r="T603" s="14">
        <v>7.4614404649662597E-2</v>
      </c>
      <c r="U603" s="14"/>
      <c r="V603" s="14">
        <v>2.7095407681029599E-2</v>
      </c>
      <c r="W603" s="14">
        <v>3.6486177223951498E-2</v>
      </c>
      <c r="X603" s="14">
        <v>0.28253192896575102</v>
      </c>
      <c r="Y603" s="14"/>
      <c r="Z603" s="14">
        <v>6.5789297575691602E-2</v>
      </c>
      <c r="AA603" s="14">
        <v>8.7006556578952496E-2</v>
      </c>
      <c r="AB603" s="14"/>
      <c r="AC603" s="14">
        <v>0.25614002590524199</v>
      </c>
      <c r="AD603" s="14">
        <v>9.1659324804985204E-2</v>
      </c>
      <c r="AE603" s="14">
        <v>5.5925147671109898E-2</v>
      </c>
      <c r="AF603" s="14">
        <v>4.4448244424601102E-2</v>
      </c>
      <c r="AG603" s="14"/>
      <c r="AH603" s="14">
        <v>0.24566750044215099</v>
      </c>
      <c r="AI603" s="14">
        <v>8.3106172341250603E-2</v>
      </c>
      <c r="AJ603" s="14">
        <v>3.0674517834992001E-2</v>
      </c>
      <c r="AK603" s="14">
        <v>2.7976764832741901E-2</v>
      </c>
      <c r="AL603" s="14"/>
      <c r="AM603" s="14">
        <v>4.11308564199541E-2</v>
      </c>
      <c r="AN603" s="14">
        <v>5.78739694516947E-2</v>
      </c>
      <c r="AO603" s="14">
        <v>3.8315801496574702E-2</v>
      </c>
      <c r="AP603" s="14">
        <v>2.9353457376982701E-2</v>
      </c>
      <c r="AQ603" s="14"/>
      <c r="AR603" s="14">
        <v>6.8230980924797499E-2</v>
      </c>
      <c r="AS603" s="14">
        <v>2.7384169541713702E-2</v>
      </c>
      <c r="AT603" s="14">
        <v>3.26965224892901E-2</v>
      </c>
      <c r="AU603" s="14">
        <v>2.8522994366356001E-2</v>
      </c>
      <c r="AV603" s="14"/>
      <c r="AW603" s="14">
        <v>0.12168235506900001</v>
      </c>
      <c r="AX603" s="14">
        <v>8.2506002230237199E-2</v>
      </c>
      <c r="AY603" s="14">
        <v>5.5940037397676598E-2</v>
      </c>
      <c r="AZ603" s="14">
        <v>2.9510645277746302E-3</v>
      </c>
      <c r="BA603" s="14"/>
      <c r="BB603" s="14">
        <v>3.7915886350657298E-2</v>
      </c>
      <c r="BC603" s="14">
        <v>8.1725082179674696E-2</v>
      </c>
      <c r="BD603" s="14">
        <v>0.101712423412383</v>
      </c>
      <c r="BE603" s="14"/>
      <c r="BF603" s="14">
        <v>2.5945232951550101E-2</v>
      </c>
      <c r="BG603" s="14">
        <v>0.124121435228867</v>
      </c>
      <c r="BH603" s="14">
        <v>3.71943903439357E-2</v>
      </c>
      <c r="BI603" s="14"/>
      <c r="BJ603" s="14">
        <v>4.90806828127415E-2</v>
      </c>
      <c r="BK603" s="14">
        <v>6.4598010227308406E-2</v>
      </c>
      <c r="BL603" s="14">
        <v>4.8727655705298099E-2</v>
      </c>
      <c r="BM603" s="14"/>
      <c r="BN603" s="14">
        <v>8.77650930430946E-2</v>
      </c>
      <c r="BO603" s="14">
        <v>8.9136590714813405E-2</v>
      </c>
      <c r="BP603" s="14">
        <v>5.5817928634025599E-2</v>
      </c>
      <c r="BQ603" s="14">
        <v>8.7875793287014003E-2</v>
      </c>
      <c r="BR603" s="14">
        <v>6.8985950113261002E-2</v>
      </c>
      <c r="BS603" s="14">
        <v>5.3272322457828501E-2</v>
      </c>
      <c r="BT603" s="14">
        <v>9.3018232943180897E-3</v>
      </c>
      <c r="BU603" s="14">
        <v>7.20252297471351E-2</v>
      </c>
      <c r="BV603" s="14"/>
      <c r="BW603" s="14">
        <v>6.5142154466320601E-2</v>
      </c>
      <c r="BX603" s="14">
        <v>8.6920593853173495E-2</v>
      </c>
      <c r="BY603" s="14"/>
      <c r="BZ603" s="14">
        <v>5.7071828338848697E-2</v>
      </c>
      <c r="CA603" s="14">
        <v>5.1566231551402303E-2</v>
      </c>
      <c r="CB603" s="14"/>
      <c r="CC603" s="14">
        <v>6.2084562498183699E-2</v>
      </c>
      <c r="CD603" s="14">
        <v>4.7217500181989697E-2</v>
      </c>
    </row>
    <row r="604" spans="2:82" x14ac:dyDescent="0.25">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c r="AY604" s="14"/>
      <c r="AZ604" s="14"/>
      <c r="BA604" s="14"/>
      <c r="BB604" s="14"/>
      <c r="BC604" s="14"/>
      <c r="BD604" s="14"/>
      <c r="BE604" s="14"/>
      <c r="BF604" s="14"/>
      <c r="BG604" s="14"/>
      <c r="BH604" s="14"/>
      <c r="BI604" s="14"/>
      <c r="BJ604" s="14"/>
      <c r="BK604" s="14"/>
      <c r="BL604" s="14"/>
      <c r="BM604" s="14"/>
      <c r="BN604" s="14"/>
      <c r="BO604" s="14"/>
      <c r="BP604" s="14"/>
      <c r="BQ604" s="14"/>
      <c r="BR604" s="14"/>
      <c r="BS604" s="14"/>
      <c r="BT604" s="14"/>
      <c r="BU604" s="14"/>
      <c r="BV604" s="14"/>
      <c r="BW604" s="14"/>
      <c r="BX604" s="14"/>
      <c r="BY604" s="14"/>
      <c r="BZ604" s="14"/>
      <c r="CA604" s="14"/>
      <c r="CB604" s="14"/>
      <c r="CC604" s="14"/>
      <c r="CD604" s="14"/>
    </row>
    <row r="605" spans="2:82" x14ac:dyDescent="0.25">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c r="AY605" s="14"/>
      <c r="AZ605" s="14"/>
      <c r="BA605" s="14"/>
      <c r="BB605" s="14"/>
      <c r="BC605" s="14"/>
      <c r="BD605" s="14"/>
      <c r="BE605" s="14"/>
      <c r="BF605" s="14"/>
      <c r="BG605" s="14"/>
      <c r="BH605" s="14"/>
      <c r="BI605" s="14"/>
      <c r="BJ605" s="14"/>
      <c r="BK605" s="14"/>
      <c r="BL605" s="14"/>
      <c r="BM605" s="14"/>
      <c r="BN605" s="14"/>
      <c r="BO605" s="14"/>
      <c r="BP605" s="14"/>
      <c r="BQ605" s="14"/>
      <c r="BR605" s="14"/>
      <c r="BS605" s="14"/>
      <c r="BT605" s="14"/>
      <c r="BU605" s="14"/>
      <c r="BV605" s="14"/>
      <c r="BW605" s="14"/>
      <c r="BX605" s="14"/>
      <c r="BY605" s="14"/>
      <c r="BZ605" s="14"/>
      <c r="CA605" s="14"/>
      <c r="CB605" s="14"/>
      <c r="CC605" s="14"/>
      <c r="CD605" s="14"/>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228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0.46685098705210998</v>
      </c>
      <c r="D9" s="14">
        <v>0.48313461028975202</v>
      </c>
      <c r="E9" s="14">
        <v>0.45003471822125302</v>
      </c>
      <c r="F9" s="14"/>
      <c r="G9" s="14">
        <v>0.47198585186025399</v>
      </c>
      <c r="H9" s="14">
        <v>0.45011656401932099</v>
      </c>
      <c r="I9" s="14">
        <v>0.49007910239696101</v>
      </c>
      <c r="J9" s="14"/>
      <c r="K9" s="14">
        <v>0.46409969630085901</v>
      </c>
      <c r="L9" s="14">
        <v>0.47074011157704698</v>
      </c>
      <c r="M9" s="14">
        <v>0.45290434477005298</v>
      </c>
      <c r="N9" s="14">
        <v>0.47265487974440101</v>
      </c>
      <c r="O9" s="14"/>
      <c r="P9" s="14">
        <v>0.43165460217003399</v>
      </c>
      <c r="Q9" s="14">
        <v>0.50359698308804302</v>
      </c>
      <c r="R9" s="14">
        <v>0.43709010025710898</v>
      </c>
      <c r="S9" s="14">
        <v>0.51502161396513402</v>
      </c>
      <c r="T9" s="14">
        <v>0.41647135929383999</v>
      </c>
      <c r="U9" s="14"/>
      <c r="V9" s="14">
        <v>0.46683092328687797</v>
      </c>
      <c r="W9" s="14">
        <v>0.48995590232781799</v>
      </c>
      <c r="X9" s="14">
        <v>0.44173092402265501</v>
      </c>
      <c r="Y9" s="14"/>
      <c r="Z9" s="14">
        <v>0.45706833513098499</v>
      </c>
      <c r="AA9" s="14">
        <v>0.47533889776455002</v>
      </c>
      <c r="AB9" s="14"/>
      <c r="AC9" s="14">
        <v>0.41182417448178399</v>
      </c>
      <c r="AD9" s="14">
        <v>0.489823052281815</v>
      </c>
      <c r="AE9" s="14">
        <v>0.47044799026548501</v>
      </c>
      <c r="AF9" s="14">
        <v>0.450021197115127</v>
      </c>
      <c r="AG9" s="14"/>
      <c r="AH9" s="14">
        <v>0.455003943546546</v>
      </c>
      <c r="AI9" s="14">
        <v>0.50147199242580398</v>
      </c>
      <c r="AJ9" s="14">
        <v>0.44889494180057998</v>
      </c>
      <c r="AK9" s="14">
        <v>0.41334590268898902</v>
      </c>
      <c r="AL9" s="14"/>
      <c r="AM9" s="14">
        <v>0.54562265011234101</v>
      </c>
      <c r="AN9" s="14">
        <v>0.44313870489859603</v>
      </c>
      <c r="AO9" s="14">
        <v>0.46905773692144198</v>
      </c>
      <c r="AP9" s="14">
        <v>0.45304157589611399</v>
      </c>
      <c r="AQ9" s="14"/>
      <c r="AR9" s="14">
        <v>0.46294842530907598</v>
      </c>
      <c r="AS9" s="14">
        <v>0.46757485703755602</v>
      </c>
      <c r="AT9" s="14">
        <v>0.45457321666140099</v>
      </c>
      <c r="AU9" s="14">
        <v>0.54935132955702504</v>
      </c>
      <c r="AV9" s="14"/>
      <c r="AW9" s="14">
        <v>0.47678961131415698</v>
      </c>
      <c r="AX9" s="14">
        <v>0.48321577516180603</v>
      </c>
      <c r="AY9" s="14">
        <v>0.45230002068792802</v>
      </c>
      <c r="AZ9" s="14">
        <v>0.40478756127149801</v>
      </c>
      <c r="BA9" s="14"/>
      <c r="BB9" s="14">
        <v>0.49984091575671202</v>
      </c>
      <c r="BC9" s="14">
        <v>0.40383450750147298</v>
      </c>
      <c r="BD9" s="14">
        <v>0.57360735079377401</v>
      </c>
      <c r="BE9" s="14"/>
      <c r="BF9" s="14">
        <v>0.46180933383155198</v>
      </c>
      <c r="BG9" s="14">
        <v>0.465636991482625</v>
      </c>
      <c r="BH9" s="14">
        <v>0.50737358719743197</v>
      </c>
      <c r="BI9" s="14"/>
      <c r="BJ9" s="14">
        <v>0.45616253900736098</v>
      </c>
      <c r="BK9" s="14">
        <v>0.44047357926379899</v>
      </c>
      <c r="BL9" s="14">
        <v>0.62448153772180304</v>
      </c>
      <c r="BM9" s="14"/>
      <c r="BN9" s="14">
        <v>0.503224218168974</v>
      </c>
      <c r="BO9" s="14">
        <v>0.40344002161562498</v>
      </c>
      <c r="BP9" s="14">
        <v>0.48620226733552302</v>
      </c>
      <c r="BQ9" s="14">
        <v>0.49409773390578399</v>
      </c>
      <c r="BR9" s="14">
        <v>0.43002855864178002</v>
      </c>
      <c r="BS9" s="14">
        <v>0.47906848382437101</v>
      </c>
      <c r="BT9" s="14">
        <v>0.51367234155161201</v>
      </c>
      <c r="BU9" s="14">
        <v>0.482982099484494</v>
      </c>
      <c r="BV9" s="14"/>
      <c r="BW9" s="14">
        <v>0.80269964426968698</v>
      </c>
      <c r="BX9" s="14">
        <v>0.19356135263044899</v>
      </c>
      <c r="BY9" s="14"/>
      <c r="BZ9" s="14">
        <v>0.71041131532192703</v>
      </c>
      <c r="CA9" s="14">
        <v>0.14584543607462899</v>
      </c>
      <c r="CB9" s="14"/>
      <c r="CC9" s="14">
        <v>0.54640300603839898</v>
      </c>
      <c r="CD9" s="14">
        <v>0.42985003589856502</v>
      </c>
    </row>
    <row r="10" spans="2:82" x14ac:dyDescent="0.25">
      <c r="B10" s="15" t="s">
        <v>223</v>
      </c>
      <c r="C10" s="14">
        <v>0.51617306837640498</v>
      </c>
      <c r="D10" s="14">
        <v>0.50183800737546203</v>
      </c>
      <c r="E10" s="14">
        <v>0.53102381507103302</v>
      </c>
      <c r="F10" s="14"/>
      <c r="G10" s="14">
        <v>0.50568857700001602</v>
      </c>
      <c r="H10" s="14">
        <v>0.53586622028900399</v>
      </c>
      <c r="I10" s="14">
        <v>0.49773272565264798</v>
      </c>
      <c r="J10" s="14"/>
      <c r="K10" s="14">
        <v>0.52414299545785004</v>
      </c>
      <c r="L10" s="14">
        <v>0.52048353012374704</v>
      </c>
      <c r="M10" s="14">
        <v>0.5310235462017</v>
      </c>
      <c r="N10" s="14">
        <v>0.489616215835456</v>
      </c>
      <c r="O10" s="14"/>
      <c r="P10" s="14">
        <v>0.54346541917581204</v>
      </c>
      <c r="Q10" s="14">
        <v>0.47799131020281999</v>
      </c>
      <c r="R10" s="14">
        <v>0.53456268058825196</v>
      </c>
      <c r="S10" s="14">
        <v>0.48007061864755102</v>
      </c>
      <c r="T10" s="14">
        <v>0.56848884145662903</v>
      </c>
      <c r="U10" s="14"/>
      <c r="V10" s="14">
        <v>0.52420368371759896</v>
      </c>
      <c r="W10" s="14">
        <v>0.49549052152636403</v>
      </c>
      <c r="X10" s="14">
        <v>0.512877363265695</v>
      </c>
      <c r="Y10" s="14"/>
      <c r="Z10" s="14">
        <v>0.52259129026503304</v>
      </c>
      <c r="AA10" s="14">
        <v>0.51060430289619196</v>
      </c>
      <c r="AB10" s="14"/>
      <c r="AC10" s="14">
        <v>0.51002326006862597</v>
      </c>
      <c r="AD10" s="14">
        <v>0.48664738949549602</v>
      </c>
      <c r="AE10" s="14">
        <v>0.51875431675686601</v>
      </c>
      <c r="AF10" s="14">
        <v>0.54403130863427895</v>
      </c>
      <c r="AG10" s="14"/>
      <c r="AH10" s="14">
        <v>0.49531968915239899</v>
      </c>
      <c r="AI10" s="14">
        <v>0.47961125836796198</v>
      </c>
      <c r="AJ10" s="14">
        <v>0.54550290186725603</v>
      </c>
      <c r="AK10" s="14">
        <v>0.57964660891166597</v>
      </c>
      <c r="AL10" s="14"/>
      <c r="AM10" s="14">
        <v>0.44846472780935898</v>
      </c>
      <c r="AN10" s="14">
        <v>0.52656431297019002</v>
      </c>
      <c r="AO10" s="14">
        <v>0.51510306313392895</v>
      </c>
      <c r="AP10" s="14">
        <v>0.53811080896316199</v>
      </c>
      <c r="AQ10" s="14"/>
      <c r="AR10" s="14">
        <v>0.52135682743367495</v>
      </c>
      <c r="AS10" s="14">
        <v>0.51947394583029005</v>
      </c>
      <c r="AT10" s="14">
        <v>0.53357619138627299</v>
      </c>
      <c r="AU10" s="14">
        <v>0.43909037747645502</v>
      </c>
      <c r="AV10" s="14"/>
      <c r="AW10" s="14">
        <v>0.49937106865529302</v>
      </c>
      <c r="AX10" s="14">
        <v>0.49879270929187403</v>
      </c>
      <c r="AY10" s="14">
        <v>0.53476225788283605</v>
      </c>
      <c r="AZ10" s="14">
        <v>0.58613449959742303</v>
      </c>
      <c r="BA10" s="14"/>
      <c r="BB10" s="14">
        <v>0.50015908424328803</v>
      </c>
      <c r="BC10" s="14">
        <v>0.574978681928072</v>
      </c>
      <c r="BD10" s="14">
        <v>0.41697373952073602</v>
      </c>
      <c r="BE10" s="14"/>
      <c r="BF10" s="14">
        <v>0.53320145606376901</v>
      </c>
      <c r="BG10" s="14">
        <v>0.50773127658170303</v>
      </c>
      <c r="BH10" s="14">
        <v>0.48031917643166799</v>
      </c>
      <c r="BI10" s="14"/>
      <c r="BJ10" s="14">
        <v>0.52790548054615005</v>
      </c>
      <c r="BK10" s="14">
        <v>0.55952642073620096</v>
      </c>
      <c r="BL10" s="14">
        <v>0.36061331279752701</v>
      </c>
      <c r="BM10" s="14"/>
      <c r="BN10" s="14">
        <v>0.48291221299909798</v>
      </c>
      <c r="BO10" s="14">
        <v>0.58499011231898701</v>
      </c>
      <c r="BP10" s="14">
        <v>0.51379773266447704</v>
      </c>
      <c r="BQ10" s="14">
        <v>0.46817848326066502</v>
      </c>
      <c r="BR10" s="14">
        <v>0.56143451994111404</v>
      </c>
      <c r="BS10" s="14">
        <v>0.50867588092806204</v>
      </c>
      <c r="BT10" s="14">
        <v>0.47737409120389501</v>
      </c>
      <c r="BU10" s="14">
        <v>0.49920121201418999</v>
      </c>
      <c r="BV10" s="14"/>
      <c r="BW10" s="14">
        <v>0.186114243805093</v>
      </c>
      <c r="BX10" s="14">
        <v>0.78475135078502101</v>
      </c>
      <c r="BY10" s="14"/>
      <c r="BZ10" s="14">
        <v>0.281606838744416</v>
      </c>
      <c r="CA10" s="14">
        <v>0.84035693198223005</v>
      </c>
      <c r="CB10" s="14"/>
      <c r="CC10" s="14">
        <v>0.44323720754991303</v>
      </c>
      <c r="CD10" s="14">
        <v>0.56001909844442799</v>
      </c>
    </row>
    <row r="11" spans="2:82" x14ac:dyDescent="0.25">
      <c r="B11" s="15" t="s">
        <v>131</v>
      </c>
      <c r="C11" s="20">
        <v>1.6975944571484901E-2</v>
      </c>
      <c r="D11" s="20">
        <v>1.5027382334786E-2</v>
      </c>
      <c r="E11" s="20">
        <v>1.89414667077141E-2</v>
      </c>
      <c r="F11" s="20"/>
      <c r="G11" s="20">
        <v>2.2325571139730299E-2</v>
      </c>
      <c r="H11" s="20">
        <v>1.40172156916756E-2</v>
      </c>
      <c r="I11" s="20">
        <v>1.2188171950391799E-2</v>
      </c>
      <c r="J11" s="20"/>
      <c r="K11" s="20">
        <v>1.1757308241290501E-2</v>
      </c>
      <c r="L11" s="20">
        <v>8.7763582992062394E-3</v>
      </c>
      <c r="M11" s="20">
        <v>1.6072109028247499E-2</v>
      </c>
      <c r="N11" s="20">
        <v>3.7728904420142401E-2</v>
      </c>
      <c r="O11" s="20"/>
      <c r="P11" s="20">
        <v>2.48799786541537E-2</v>
      </c>
      <c r="Q11" s="20">
        <v>1.84117067091377E-2</v>
      </c>
      <c r="R11" s="20">
        <v>2.83472191546397E-2</v>
      </c>
      <c r="S11" s="20">
        <v>4.9077673873152297E-3</v>
      </c>
      <c r="T11" s="20">
        <v>1.5039799249531499E-2</v>
      </c>
      <c r="U11" s="20"/>
      <c r="V11" s="20">
        <v>8.9653929955233799E-3</v>
      </c>
      <c r="W11" s="20">
        <v>1.45535761458171E-2</v>
      </c>
      <c r="X11" s="20">
        <v>4.5391712711650503E-2</v>
      </c>
      <c r="Y11" s="20"/>
      <c r="Z11" s="20">
        <v>2.0340374603982501E-2</v>
      </c>
      <c r="AA11" s="20">
        <v>1.40567993392574E-2</v>
      </c>
      <c r="AB11" s="20"/>
      <c r="AC11" s="20">
        <v>7.81525654495904E-2</v>
      </c>
      <c r="AD11" s="20">
        <v>2.3529558222689099E-2</v>
      </c>
      <c r="AE11" s="20">
        <v>1.07976929776491E-2</v>
      </c>
      <c r="AF11" s="20">
        <v>5.9474942505944898E-3</v>
      </c>
      <c r="AG11" s="20"/>
      <c r="AH11" s="20">
        <v>4.9676367301053903E-2</v>
      </c>
      <c r="AI11" s="20">
        <v>1.89167492062342E-2</v>
      </c>
      <c r="AJ11" s="20">
        <v>5.6021563321639097E-3</v>
      </c>
      <c r="AK11" s="20">
        <v>7.0074883993449504E-3</v>
      </c>
      <c r="AL11" s="20"/>
      <c r="AM11" s="20">
        <v>5.9126220782995502E-3</v>
      </c>
      <c r="AN11" s="20">
        <v>3.0296982131213599E-2</v>
      </c>
      <c r="AO11" s="20">
        <v>1.5839199944628901E-2</v>
      </c>
      <c r="AP11" s="20">
        <v>8.8476151407246295E-3</v>
      </c>
      <c r="AQ11" s="20"/>
      <c r="AR11" s="20">
        <v>1.5694747257249599E-2</v>
      </c>
      <c r="AS11" s="20">
        <v>1.2951197132154001E-2</v>
      </c>
      <c r="AT11" s="20">
        <v>1.18505919523263E-2</v>
      </c>
      <c r="AU11" s="20">
        <v>1.1558292966519499E-2</v>
      </c>
      <c r="AV11" s="20"/>
      <c r="AW11" s="20">
        <v>2.38393200305494E-2</v>
      </c>
      <c r="AX11" s="20">
        <v>1.7991515546319999E-2</v>
      </c>
      <c r="AY11" s="20">
        <v>1.29377214292363E-2</v>
      </c>
      <c r="AZ11" s="20">
        <v>9.0779391310785405E-3</v>
      </c>
      <c r="BA11" s="20"/>
      <c r="BB11" s="20">
        <v>0</v>
      </c>
      <c r="BC11" s="20">
        <v>2.1186810570455201E-2</v>
      </c>
      <c r="BD11" s="20">
        <v>9.4189096854899994E-3</v>
      </c>
      <c r="BE11" s="20"/>
      <c r="BF11" s="20">
        <v>4.9892101046784404E-3</v>
      </c>
      <c r="BG11" s="20">
        <v>2.6631731935671699E-2</v>
      </c>
      <c r="BH11" s="20">
        <v>1.23072363708999E-2</v>
      </c>
      <c r="BI11" s="20"/>
      <c r="BJ11" s="20">
        <v>1.5931980446488501E-2</v>
      </c>
      <c r="BK11" s="20">
        <v>0</v>
      </c>
      <c r="BL11" s="20">
        <v>1.4905149480669899E-2</v>
      </c>
      <c r="BM11" s="20"/>
      <c r="BN11" s="20">
        <v>1.3863568831928E-2</v>
      </c>
      <c r="BO11" s="20">
        <v>1.1569866065387501E-2</v>
      </c>
      <c r="BP11" s="20">
        <v>0</v>
      </c>
      <c r="BQ11" s="20">
        <v>3.7723782833551302E-2</v>
      </c>
      <c r="BR11" s="20">
        <v>8.5369214171058892E-3</v>
      </c>
      <c r="BS11" s="20">
        <v>1.2255635247566499E-2</v>
      </c>
      <c r="BT11" s="20">
        <v>8.9535672444932303E-3</v>
      </c>
      <c r="BU11" s="20">
        <v>1.78166885013154E-2</v>
      </c>
      <c r="BV11" s="20"/>
      <c r="BW11" s="20">
        <v>1.1186111925219599E-2</v>
      </c>
      <c r="BX11" s="20">
        <v>2.1687296584529701E-2</v>
      </c>
      <c r="BY11" s="20"/>
      <c r="BZ11" s="20">
        <v>7.9818459336568094E-3</v>
      </c>
      <c r="CA11" s="20">
        <v>1.3797631943141E-2</v>
      </c>
      <c r="CB11" s="20"/>
      <c r="CC11" s="20">
        <v>1.0359786411687701E-2</v>
      </c>
      <c r="CD11" s="20">
        <v>1.0130865657007101E-2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229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0.29723330770034501</v>
      </c>
      <c r="D9" s="14">
        <v>0.177591006040273</v>
      </c>
      <c r="E9" s="14">
        <v>0.41649610663889503</v>
      </c>
      <c r="F9" s="14"/>
      <c r="G9" s="14">
        <v>0.26250956985366902</v>
      </c>
      <c r="H9" s="14">
        <v>0.30899841143802798</v>
      </c>
      <c r="I9" s="14">
        <v>0.34320797250360202</v>
      </c>
      <c r="J9" s="14"/>
      <c r="K9" s="14">
        <v>0.26865528694137603</v>
      </c>
      <c r="L9" s="14">
        <v>0.30854138949441301</v>
      </c>
      <c r="M9" s="14">
        <v>0.28744566851132197</v>
      </c>
      <c r="N9" s="14">
        <v>0.33440749720979801</v>
      </c>
      <c r="O9" s="14"/>
      <c r="P9" s="14">
        <v>0.24580789251669799</v>
      </c>
      <c r="Q9" s="14">
        <v>0.30714443954668202</v>
      </c>
      <c r="R9" s="14">
        <v>0.280545040283184</v>
      </c>
      <c r="S9" s="14">
        <v>0.326883669202779</v>
      </c>
      <c r="T9" s="14">
        <v>0.30057364748715398</v>
      </c>
      <c r="U9" s="14"/>
      <c r="V9" s="14">
        <v>0.164754297825533</v>
      </c>
      <c r="W9" s="14">
        <v>0.68927069217088499</v>
      </c>
      <c r="X9" s="14">
        <v>0.296182597203627</v>
      </c>
      <c r="Y9" s="14"/>
      <c r="Z9" s="14">
        <v>0.30019270491047101</v>
      </c>
      <c r="AA9" s="14">
        <v>0.29466558889722999</v>
      </c>
      <c r="AB9" s="14"/>
      <c r="AC9" s="14">
        <v>0.33663707346775801</v>
      </c>
      <c r="AD9" s="14">
        <v>0.35776422432136401</v>
      </c>
      <c r="AE9" s="14">
        <v>0.30113954069552701</v>
      </c>
      <c r="AF9" s="14">
        <v>0.22497905322622799</v>
      </c>
      <c r="AG9" s="14"/>
      <c r="AH9" s="14">
        <v>0.401138431694544</v>
      </c>
      <c r="AI9" s="14">
        <v>0.38182853096591401</v>
      </c>
      <c r="AJ9" s="14">
        <v>0.20132815244621299</v>
      </c>
      <c r="AK9" s="14">
        <v>0.13963031172130999</v>
      </c>
      <c r="AL9" s="14"/>
      <c r="AM9" s="14">
        <v>0.374538500347462</v>
      </c>
      <c r="AN9" s="14">
        <v>0.30337604626891301</v>
      </c>
      <c r="AO9" s="14">
        <v>0.28743812129934898</v>
      </c>
      <c r="AP9" s="14">
        <v>0.25646197688031902</v>
      </c>
      <c r="AQ9" s="14"/>
      <c r="AR9" s="14">
        <v>0.342214310926438</v>
      </c>
      <c r="AS9" s="14">
        <v>0.25757687699168602</v>
      </c>
      <c r="AT9" s="14">
        <v>0.16555699135568899</v>
      </c>
      <c r="AU9" s="14">
        <v>0.306742121035119</v>
      </c>
      <c r="AV9" s="14"/>
      <c r="AW9" s="14">
        <v>0.305433015254229</v>
      </c>
      <c r="AX9" s="14">
        <v>0.312173101496725</v>
      </c>
      <c r="AY9" s="14">
        <v>0.279125647803596</v>
      </c>
      <c r="AZ9" s="14">
        <v>0.27457980980735402</v>
      </c>
      <c r="BA9" s="14"/>
      <c r="BB9" s="14">
        <v>0.40243551109204201</v>
      </c>
      <c r="BC9" s="14">
        <v>0.32299460572447197</v>
      </c>
      <c r="BD9" s="14">
        <v>0.26849555784154999</v>
      </c>
      <c r="BE9" s="14"/>
      <c r="BF9" s="14">
        <v>0.28595853445348601</v>
      </c>
      <c r="BG9" s="14">
        <v>0.28658440965006599</v>
      </c>
      <c r="BH9" s="14">
        <v>0.35263133765501897</v>
      </c>
      <c r="BI9" s="14"/>
      <c r="BJ9" s="14">
        <v>0.25732040488394398</v>
      </c>
      <c r="BK9" s="14">
        <v>0.33402797143865298</v>
      </c>
      <c r="BL9" s="14">
        <v>0.35090534759466802</v>
      </c>
      <c r="BM9" s="14"/>
      <c r="BN9" s="14">
        <v>0.32457039790119502</v>
      </c>
      <c r="BO9" s="14">
        <v>0.197680670141059</v>
      </c>
      <c r="BP9" s="14">
        <v>0.24768256600254701</v>
      </c>
      <c r="BQ9" s="14">
        <v>0.17447445885059501</v>
      </c>
      <c r="BR9" s="14">
        <v>0.27524899833907002</v>
      </c>
      <c r="BS9" s="14">
        <v>0.38285025637334502</v>
      </c>
      <c r="BT9" s="14">
        <v>0.170440517240807</v>
      </c>
      <c r="BU9" s="14">
        <v>0.38802458234822201</v>
      </c>
      <c r="BV9" s="14"/>
      <c r="BW9" s="14">
        <v>0.37600277616313499</v>
      </c>
      <c r="BX9" s="14">
        <v>0.233136343853208</v>
      </c>
      <c r="BY9" s="14"/>
      <c r="BZ9" s="14">
        <v>0.34818289737055202</v>
      </c>
      <c r="CA9" s="14">
        <v>0.23836600003015401</v>
      </c>
      <c r="CB9" s="14"/>
      <c r="CC9" s="14">
        <v>0.32017138194224398</v>
      </c>
      <c r="CD9" s="14">
        <v>0.28942082216436499</v>
      </c>
    </row>
    <row r="10" spans="2:82" x14ac:dyDescent="0.25">
      <c r="B10" s="15" t="s">
        <v>223</v>
      </c>
      <c r="C10" s="14">
        <v>0.68075157133117303</v>
      </c>
      <c r="D10" s="14">
        <v>0.792437232849319</v>
      </c>
      <c r="E10" s="14">
        <v>0.569423418106346</v>
      </c>
      <c r="F10" s="14"/>
      <c r="G10" s="14">
        <v>0.70761421437004102</v>
      </c>
      <c r="H10" s="14">
        <v>0.67438914845062103</v>
      </c>
      <c r="I10" s="14">
        <v>0.63969988046414605</v>
      </c>
      <c r="J10" s="14"/>
      <c r="K10" s="14">
        <v>0.72115185345440802</v>
      </c>
      <c r="L10" s="14">
        <v>0.68436362405241902</v>
      </c>
      <c r="M10" s="14">
        <v>0.69304127137239702</v>
      </c>
      <c r="N10" s="14">
        <v>0.60178528345004401</v>
      </c>
      <c r="O10" s="14"/>
      <c r="P10" s="14">
        <v>0.73637311718601395</v>
      </c>
      <c r="Q10" s="14">
        <v>0.670903133577747</v>
      </c>
      <c r="R10" s="14">
        <v>0.68679161409640599</v>
      </c>
      <c r="S10" s="14">
        <v>0.65827700050994498</v>
      </c>
      <c r="T10" s="14">
        <v>0.67560640318420295</v>
      </c>
      <c r="U10" s="14"/>
      <c r="V10" s="14">
        <v>0.82295034035630399</v>
      </c>
      <c r="W10" s="14">
        <v>0.30341919495036201</v>
      </c>
      <c r="X10" s="14">
        <v>0.63449862002648905</v>
      </c>
      <c r="Y10" s="14"/>
      <c r="Z10" s="14">
        <v>0.67933825460250996</v>
      </c>
      <c r="AA10" s="14">
        <v>0.68197783454671101</v>
      </c>
      <c r="AB10" s="14"/>
      <c r="AC10" s="14">
        <v>0.55280100009762201</v>
      </c>
      <c r="AD10" s="14">
        <v>0.61488841829156904</v>
      </c>
      <c r="AE10" s="14">
        <v>0.68449654732918397</v>
      </c>
      <c r="AF10" s="14">
        <v>0.76765556332963802</v>
      </c>
      <c r="AG10" s="14"/>
      <c r="AH10" s="14">
        <v>0.54938215340293695</v>
      </c>
      <c r="AI10" s="14">
        <v>0.59509546873538599</v>
      </c>
      <c r="AJ10" s="14">
        <v>0.78558937770804105</v>
      </c>
      <c r="AK10" s="14">
        <v>0.846434206727536</v>
      </c>
      <c r="AL10" s="14"/>
      <c r="AM10" s="14">
        <v>0.607618267751451</v>
      </c>
      <c r="AN10" s="14">
        <v>0.65332075192597905</v>
      </c>
      <c r="AO10" s="14">
        <v>0.69980530154863896</v>
      </c>
      <c r="AP10" s="14">
        <v>0.73716913890869695</v>
      </c>
      <c r="AQ10" s="14"/>
      <c r="AR10" s="14">
        <v>0.63871137625667596</v>
      </c>
      <c r="AS10" s="14">
        <v>0.73424528721931004</v>
      </c>
      <c r="AT10" s="14">
        <v>0.81619610898543704</v>
      </c>
      <c r="AU10" s="14">
        <v>0.67030198403196495</v>
      </c>
      <c r="AV10" s="14"/>
      <c r="AW10" s="14">
        <v>0.656324926702336</v>
      </c>
      <c r="AX10" s="14">
        <v>0.66461356020901396</v>
      </c>
      <c r="AY10" s="14">
        <v>0.70793292694590604</v>
      </c>
      <c r="AZ10" s="14">
        <v>0.71653357771465398</v>
      </c>
      <c r="BA10" s="14"/>
      <c r="BB10" s="14">
        <v>0.58889491957853801</v>
      </c>
      <c r="BC10" s="14">
        <v>0.66092642868388596</v>
      </c>
      <c r="BD10" s="14">
        <v>0.72208553247295904</v>
      </c>
      <c r="BE10" s="14"/>
      <c r="BF10" s="14">
        <v>0.70505466143194895</v>
      </c>
      <c r="BG10" s="14">
        <v>0.68458741867984396</v>
      </c>
      <c r="BH10" s="14">
        <v>0.63260851353302705</v>
      </c>
      <c r="BI10" s="14"/>
      <c r="BJ10" s="14">
        <v>0.73164664778969202</v>
      </c>
      <c r="BK10" s="14">
        <v>0.65457913483146701</v>
      </c>
      <c r="BL10" s="14">
        <v>0.61948561997237195</v>
      </c>
      <c r="BM10" s="14"/>
      <c r="BN10" s="14">
        <v>0.65422028969026003</v>
      </c>
      <c r="BO10" s="14">
        <v>0.76353156089137997</v>
      </c>
      <c r="BP10" s="14">
        <v>0.74436282312849</v>
      </c>
      <c r="BQ10" s="14">
        <v>0.78763633859111803</v>
      </c>
      <c r="BR10" s="14">
        <v>0.707841772232087</v>
      </c>
      <c r="BS10" s="14">
        <v>0.60900115435967495</v>
      </c>
      <c r="BT10" s="14">
        <v>0.82049068340440701</v>
      </c>
      <c r="BU10" s="14">
        <v>0.60016948442881601</v>
      </c>
      <c r="BV10" s="14"/>
      <c r="BW10" s="14">
        <v>0.61063702968188405</v>
      </c>
      <c r="BX10" s="14">
        <v>0.73780577429784699</v>
      </c>
      <c r="BY10" s="14"/>
      <c r="BZ10" s="14">
        <v>0.63764787450346405</v>
      </c>
      <c r="CA10" s="14">
        <v>0.74490068162657497</v>
      </c>
      <c r="CB10" s="14"/>
      <c r="CC10" s="14">
        <v>0.65999901801010197</v>
      </c>
      <c r="CD10" s="14">
        <v>0.700427523803278</v>
      </c>
    </row>
    <row r="11" spans="2:82" x14ac:dyDescent="0.25">
      <c r="B11" s="15" t="s">
        <v>131</v>
      </c>
      <c r="C11" s="20">
        <v>2.20151209684822E-2</v>
      </c>
      <c r="D11" s="20">
        <v>2.99717611104078E-2</v>
      </c>
      <c r="E11" s="20">
        <v>1.40804752547594E-2</v>
      </c>
      <c r="F11" s="20"/>
      <c r="G11" s="20">
        <v>2.9876215776290099E-2</v>
      </c>
      <c r="H11" s="20">
        <v>1.6612440111350799E-2</v>
      </c>
      <c r="I11" s="20">
        <v>1.70921470322528E-2</v>
      </c>
      <c r="J11" s="20"/>
      <c r="K11" s="20">
        <v>1.01928596042156E-2</v>
      </c>
      <c r="L11" s="20">
        <v>7.0949864531675696E-3</v>
      </c>
      <c r="M11" s="20">
        <v>1.9513060116281001E-2</v>
      </c>
      <c r="N11" s="20">
        <v>6.38072193401579E-2</v>
      </c>
      <c r="O11" s="20"/>
      <c r="P11" s="20">
        <v>1.7818990297287101E-2</v>
      </c>
      <c r="Q11" s="20">
        <v>2.19524268755708E-2</v>
      </c>
      <c r="R11" s="20">
        <v>3.26633456204099E-2</v>
      </c>
      <c r="S11" s="20">
        <v>1.48393302872766E-2</v>
      </c>
      <c r="T11" s="20">
        <v>2.3819949328643401E-2</v>
      </c>
      <c r="U11" s="20"/>
      <c r="V11" s="20">
        <v>1.2295361818162801E-2</v>
      </c>
      <c r="W11" s="20">
        <v>7.3101128787530197E-3</v>
      </c>
      <c r="X11" s="20">
        <v>6.9318782769884194E-2</v>
      </c>
      <c r="Y11" s="20"/>
      <c r="Z11" s="20">
        <v>2.04690404870186E-2</v>
      </c>
      <c r="AA11" s="20">
        <v>2.3356576556058901E-2</v>
      </c>
      <c r="AB11" s="20"/>
      <c r="AC11" s="20">
        <v>0.11056192643462</v>
      </c>
      <c r="AD11" s="20">
        <v>2.7347357387067402E-2</v>
      </c>
      <c r="AE11" s="20">
        <v>1.43639119752894E-2</v>
      </c>
      <c r="AF11" s="20">
        <v>7.3653834441333296E-3</v>
      </c>
      <c r="AG11" s="20"/>
      <c r="AH11" s="20">
        <v>4.9479414902518802E-2</v>
      </c>
      <c r="AI11" s="20">
        <v>2.3076000298700199E-2</v>
      </c>
      <c r="AJ11" s="20">
        <v>1.30824698457463E-2</v>
      </c>
      <c r="AK11" s="20">
        <v>1.3935481551154601E-2</v>
      </c>
      <c r="AL11" s="20"/>
      <c r="AM11" s="20">
        <v>1.7843231901086599E-2</v>
      </c>
      <c r="AN11" s="20">
        <v>4.3303201805108098E-2</v>
      </c>
      <c r="AO11" s="20">
        <v>1.2756577152011299E-2</v>
      </c>
      <c r="AP11" s="20">
        <v>6.3688842109845302E-3</v>
      </c>
      <c r="AQ11" s="20"/>
      <c r="AR11" s="20">
        <v>1.9074312816885802E-2</v>
      </c>
      <c r="AS11" s="20">
        <v>8.1778357890031593E-3</v>
      </c>
      <c r="AT11" s="20">
        <v>1.82468996588744E-2</v>
      </c>
      <c r="AU11" s="20">
        <v>2.2955894932915701E-2</v>
      </c>
      <c r="AV11" s="20"/>
      <c r="AW11" s="20">
        <v>3.8242058043435799E-2</v>
      </c>
      <c r="AX11" s="20">
        <v>2.3213338294260699E-2</v>
      </c>
      <c r="AY11" s="20">
        <v>1.29414252504977E-2</v>
      </c>
      <c r="AZ11" s="20">
        <v>8.8866124779922104E-3</v>
      </c>
      <c r="BA11" s="20"/>
      <c r="BB11" s="20">
        <v>8.6695693294195908E-3</v>
      </c>
      <c r="BC11" s="20">
        <v>1.6078965591641198E-2</v>
      </c>
      <c r="BD11" s="20">
        <v>9.4189096854899994E-3</v>
      </c>
      <c r="BE11" s="20"/>
      <c r="BF11" s="20">
        <v>8.9868041145648499E-3</v>
      </c>
      <c r="BG11" s="20">
        <v>2.88281716700894E-2</v>
      </c>
      <c r="BH11" s="20">
        <v>1.47601488119538E-2</v>
      </c>
      <c r="BI11" s="20"/>
      <c r="BJ11" s="20">
        <v>1.1032947326363901E-2</v>
      </c>
      <c r="BK11" s="20">
        <v>1.13928937298797E-2</v>
      </c>
      <c r="BL11" s="20">
        <v>2.9609032432960401E-2</v>
      </c>
      <c r="BM11" s="20"/>
      <c r="BN11" s="20">
        <v>2.1209312408545299E-2</v>
      </c>
      <c r="BO11" s="20">
        <v>3.8787768967560497E-2</v>
      </c>
      <c r="BP11" s="20">
        <v>7.9546108689630499E-3</v>
      </c>
      <c r="BQ11" s="20">
        <v>3.7889202558287302E-2</v>
      </c>
      <c r="BR11" s="20">
        <v>1.6909229428843101E-2</v>
      </c>
      <c r="BS11" s="20">
        <v>8.1485892669801493E-3</v>
      </c>
      <c r="BT11" s="20">
        <v>9.0687993547856494E-3</v>
      </c>
      <c r="BU11" s="20">
        <v>1.18059332229619E-2</v>
      </c>
      <c r="BV11" s="20"/>
      <c r="BW11" s="20">
        <v>1.33601941549814E-2</v>
      </c>
      <c r="BX11" s="20">
        <v>2.9057881848944901E-2</v>
      </c>
      <c r="BY11" s="20"/>
      <c r="BZ11" s="20">
        <v>1.41692281259845E-2</v>
      </c>
      <c r="CA11" s="20">
        <v>1.6733318343271401E-2</v>
      </c>
      <c r="CB11" s="20"/>
      <c r="CC11" s="20">
        <v>1.9829600047654501E-2</v>
      </c>
      <c r="CD11" s="20">
        <v>1.01516540323572E-2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0.44540819322451902</v>
      </c>
      <c r="D9" s="14">
        <v>0.43928745924828899</v>
      </c>
      <c r="E9" s="14">
        <v>0.45097485880760202</v>
      </c>
      <c r="F9" s="14"/>
      <c r="G9" s="14">
        <v>0.45511985007261901</v>
      </c>
      <c r="H9" s="14">
        <v>0.424466021468064</v>
      </c>
      <c r="I9" s="14">
        <v>0.46789729932849999</v>
      </c>
      <c r="J9" s="14"/>
      <c r="K9" s="14">
        <v>0.45568493723970799</v>
      </c>
      <c r="L9" s="14">
        <v>0.45637399634874498</v>
      </c>
      <c r="M9" s="14">
        <v>0.42704791479794901</v>
      </c>
      <c r="N9" s="14">
        <v>0.420339207057215</v>
      </c>
      <c r="O9" s="14"/>
      <c r="P9" s="14">
        <v>0.42801448805912101</v>
      </c>
      <c r="Q9" s="14">
        <v>0.460129321720745</v>
      </c>
      <c r="R9" s="14">
        <v>0.41771833171957601</v>
      </c>
      <c r="S9" s="14">
        <v>0.50181880876763796</v>
      </c>
      <c r="T9" s="14">
        <v>0.38367709434137998</v>
      </c>
      <c r="U9" s="14"/>
      <c r="V9" s="14">
        <v>0.43727032696497697</v>
      </c>
      <c r="W9" s="14">
        <v>0.47032631253446899</v>
      </c>
      <c r="X9" s="14">
        <v>0.44443217464109802</v>
      </c>
      <c r="Y9" s="14"/>
      <c r="Z9" s="14">
        <v>0.42600130460205599</v>
      </c>
      <c r="AA9" s="14">
        <v>0.462246565800981</v>
      </c>
      <c r="AB9" s="14"/>
      <c r="AC9" s="14">
        <v>0.37930934397938498</v>
      </c>
      <c r="AD9" s="14">
        <v>0.46206337412826898</v>
      </c>
      <c r="AE9" s="14">
        <v>0.463304378877469</v>
      </c>
      <c r="AF9" s="14">
        <v>0.41794076806029401</v>
      </c>
      <c r="AG9" s="14"/>
      <c r="AH9" s="14">
        <v>0.49162400448277299</v>
      </c>
      <c r="AI9" s="14">
        <v>0.467389404989554</v>
      </c>
      <c r="AJ9" s="14">
        <v>0.43355757515285398</v>
      </c>
      <c r="AK9" s="14">
        <v>0.38982847908924301</v>
      </c>
      <c r="AL9" s="14"/>
      <c r="AM9" s="14">
        <v>0.48008303343334602</v>
      </c>
      <c r="AN9" s="14">
        <v>0.414068519527032</v>
      </c>
      <c r="AO9" s="14">
        <v>0.449896372715263</v>
      </c>
      <c r="AP9" s="14">
        <v>0.432679783052272</v>
      </c>
      <c r="AQ9" s="14"/>
      <c r="AR9" s="14">
        <v>0.47696271560430098</v>
      </c>
      <c r="AS9" s="14">
        <v>0.43359914160991497</v>
      </c>
      <c r="AT9" s="14">
        <v>0.44290154978269403</v>
      </c>
      <c r="AU9" s="14">
        <v>0.46262207166121999</v>
      </c>
      <c r="AV9" s="14"/>
      <c r="AW9" s="14">
        <v>0.42421510658454897</v>
      </c>
      <c r="AX9" s="14">
        <v>0.48958619952911397</v>
      </c>
      <c r="AY9" s="14">
        <v>0.42083596604202</v>
      </c>
      <c r="AZ9" s="14">
        <v>0.36866828328594697</v>
      </c>
      <c r="BA9" s="14"/>
      <c r="BB9" s="14">
        <v>0.46755247708279202</v>
      </c>
      <c r="BC9" s="14">
        <v>0.34445105548899702</v>
      </c>
      <c r="BD9" s="14">
        <v>0.50897994685377601</v>
      </c>
      <c r="BE9" s="14"/>
      <c r="BF9" s="14">
        <v>0.42757803032101799</v>
      </c>
      <c r="BG9" s="14">
        <v>0.45351595854003701</v>
      </c>
      <c r="BH9" s="14">
        <v>0.48819171422404001</v>
      </c>
      <c r="BI9" s="14"/>
      <c r="BJ9" s="14">
        <v>0.47018724517731503</v>
      </c>
      <c r="BK9" s="14">
        <v>0.402548011930563</v>
      </c>
      <c r="BL9" s="14">
        <v>0.49622545860670703</v>
      </c>
      <c r="BM9" s="14"/>
      <c r="BN9" s="14">
        <v>0.48888410347317901</v>
      </c>
      <c r="BO9" s="14">
        <v>0.38052068979673398</v>
      </c>
      <c r="BP9" s="14">
        <v>0.44628409824515602</v>
      </c>
      <c r="BQ9" s="14">
        <v>0.50657590040531997</v>
      </c>
      <c r="BR9" s="14">
        <v>0.44253771759874799</v>
      </c>
      <c r="BS9" s="14">
        <v>0.435799591006579</v>
      </c>
      <c r="BT9" s="14">
        <v>0.47844926314250003</v>
      </c>
      <c r="BU9" s="14">
        <v>0.47763303305714699</v>
      </c>
      <c r="BV9" s="14"/>
      <c r="BW9" s="14">
        <v>0.83284316225196098</v>
      </c>
      <c r="BX9" s="14">
        <v>0.130141305082453</v>
      </c>
      <c r="BY9" s="14"/>
      <c r="BZ9" s="14">
        <v>0.64588811704555205</v>
      </c>
      <c r="CA9" s="14">
        <v>0.169470614010372</v>
      </c>
      <c r="CB9" s="14"/>
      <c r="CC9" s="14">
        <v>0.51623982000115898</v>
      </c>
      <c r="CD9" s="14">
        <v>0.39970955110866102</v>
      </c>
    </row>
    <row r="10" spans="2:82" x14ac:dyDescent="0.25">
      <c r="B10" s="15" t="s">
        <v>223</v>
      </c>
      <c r="C10" s="14">
        <v>0.54009096667767298</v>
      </c>
      <c r="D10" s="14">
        <v>0.54670147077070097</v>
      </c>
      <c r="E10" s="14">
        <v>0.53402004383045698</v>
      </c>
      <c r="F10" s="14"/>
      <c r="G10" s="14">
        <v>0.52494913756622397</v>
      </c>
      <c r="H10" s="14">
        <v>0.565294597604446</v>
      </c>
      <c r="I10" s="14">
        <v>0.51994220854248396</v>
      </c>
      <c r="J10" s="14"/>
      <c r="K10" s="14">
        <v>0.53992043398023204</v>
      </c>
      <c r="L10" s="14">
        <v>0.53298262807373198</v>
      </c>
      <c r="M10" s="14">
        <v>0.56013272714136297</v>
      </c>
      <c r="N10" s="14">
        <v>0.54175887168132297</v>
      </c>
      <c r="O10" s="14"/>
      <c r="P10" s="14">
        <v>0.55783834272580202</v>
      </c>
      <c r="Q10" s="14">
        <v>0.52104374314826796</v>
      </c>
      <c r="R10" s="14">
        <v>0.56481768744128702</v>
      </c>
      <c r="S10" s="14">
        <v>0.490001946932976</v>
      </c>
      <c r="T10" s="14">
        <v>0.59843599083648302</v>
      </c>
      <c r="U10" s="14"/>
      <c r="V10" s="14">
        <v>0.55283215837500099</v>
      </c>
      <c r="W10" s="14">
        <v>0.52235269012663099</v>
      </c>
      <c r="X10" s="14">
        <v>0.51842886520414999</v>
      </c>
      <c r="Y10" s="14"/>
      <c r="Z10" s="14">
        <v>0.55785740067200895</v>
      </c>
      <c r="AA10" s="14">
        <v>0.52467593334742102</v>
      </c>
      <c r="AB10" s="14"/>
      <c r="AC10" s="14">
        <v>0.56486967952105105</v>
      </c>
      <c r="AD10" s="14">
        <v>0.51931041439047099</v>
      </c>
      <c r="AE10" s="14">
        <v>0.527772111538655</v>
      </c>
      <c r="AF10" s="14">
        <v>0.57609917292442203</v>
      </c>
      <c r="AG10" s="14"/>
      <c r="AH10" s="14">
        <v>0.47721407164461299</v>
      </c>
      <c r="AI10" s="14">
        <v>0.51665493619633496</v>
      </c>
      <c r="AJ10" s="14">
        <v>0.56081098955009101</v>
      </c>
      <c r="AK10" s="14">
        <v>0.60314935051025897</v>
      </c>
      <c r="AL10" s="14"/>
      <c r="AM10" s="14">
        <v>0.51692378097397695</v>
      </c>
      <c r="AN10" s="14">
        <v>0.56848382682190102</v>
      </c>
      <c r="AO10" s="14">
        <v>0.54040913769133203</v>
      </c>
      <c r="AP10" s="14">
        <v>0.56096269907738106</v>
      </c>
      <c r="AQ10" s="14"/>
      <c r="AR10" s="14">
        <v>0.51259350205645604</v>
      </c>
      <c r="AS10" s="14">
        <v>0.55823156082328995</v>
      </c>
      <c r="AT10" s="14">
        <v>0.53267983783297701</v>
      </c>
      <c r="AU10" s="14">
        <v>0.53156240469299998</v>
      </c>
      <c r="AV10" s="14"/>
      <c r="AW10" s="14">
        <v>0.55678725945476903</v>
      </c>
      <c r="AX10" s="14">
        <v>0.49493919742530501</v>
      </c>
      <c r="AY10" s="14">
        <v>0.56762115058121798</v>
      </c>
      <c r="AZ10" s="14">
        <v>0.622215107226186</v>
      </c>
      <c r="BA10" s="14"/>
      <c r="BB10" s="14">
        <v>0.53244752291720798</v>
      </c>
      <c r="BC10" s="14">
        <v>0.63421217586420198</v>
      </c>
      <c r="BD10" s="14">
        <v>0.49102005314622399</v>
      </c>
      <c r="BE10" s="14"/>
      <c r="BF10" s="14">
        <v>0.56440579157221504</v>
      </c>
      <c r="BG10" s="14">
        <v>0.52801134706505304</v>
      </c>
      <c r="BH10" s="14">
        <v>0.50688202029914398</v>
      </c>
      <c r="BI10" s="14"/>
      <c r="BJ10" s="14">
        <v>0.51877544271284903</v>
      </c>
      <c r="BK10" s="14">
        <v>0.59364131094387995</v>
      </c>
      <c r="BL10" s="14">
        <v>0.493787738416335</v>
      </c>
      <c r="BM10" s="14"/>
      <c r="BN10" s="14">
        <v>0.50409576934131395</v>
      </c>
      <c r="BO10" s="14">
        <v>0.60779152712714801</v>
      </c>
      <c r="BP10" s="14">
        <v>0.55371590175484398</v>
      </c>
      <c r="BQ10" s="14">
        <v>0.455604896517189</v>
      </c>
      <c r="BR10" s="14">
        <v>0.53632292263922898</v>
      </c>
      <c r="BS10" s="14">
        <v>0.56216251232831105</v>
      </c>
      <c r="BT10" s="14">
        <v>0.51262452303081296</v>
      </c>
      <c r="BU10" s="14">
        <v>0.49855251255661098</v>
      </c>
      <c r="BV10" s="14"/>
      <c r="BW10" s="14">
        <v>0.16492842487937101</v>
      </c>
      <c r="BX10" s="14">
        <v>0.84537143064075104</v>
      </c>
      <c r="BY10" s="14"/>
      <c r="BZ10" s="14">
        <v>0.345229023613496</v>
      </c>
      <c r="CA10" s="14">
        <v>0.82209641015201496</v>
      </c>
      <c r="CB10" s="14"/>
      <c r="CC10" s="14">
        <v>0.47325113938339802</v>
      </c>
      <c r="CD10" s="14">
        <v>0.59352253054271498</v>
      </c>
    </row>
    <row r="11" spans="2:82" x14ac:dyDescent="0.25">
      <c r="B11" s="15" t="s">
        <v>131</v>
      </c>
      <c r="C11" s="20">
        <v>1.45008400978082E-2</v>
      </c>
      <c r="D11" s="20">
        <v>1.4011069981010101E-2</v>
      </c>
      <c r="E11" s="20">
        <v>1.50050973619402E-2</v>
      </c>
      <c r="F11" s="20"/>
      <c r="G11" s="20">
        <v>1.99310123611567E-2</v>
      </c>
      <c r="H11" s="20">
        <v>1.0239380927489701E-2</v>
      </c>
      <c r="I11" s="20">
        <v>1.21604921290155E-2</v>
      </c>
      <c r="J11" s="20"/>
      <c r="K11" s="20">
        <v>4.39462878006048E-3</v>
      </c>
      <c r="L11" s="20">
        <v>1.0643375577523101E-2</v>
      </c>
      <c r="M11" s="20">
        <v>1.28193580606875E-2</v>
      </c>
      <c r="N11" s="20">
        <v>3.7901921261461698E-2</v>
      </c>
      <c r="O11" s="20"/>
      <c r="P11" s="20">
        <v>1.4147169215077301E-2</v>
      </c>
      <c r="Q11" s="20">
        <v>1.88269351309878E-2</v>
      </c>
      <c r="R11" s="20">
        <v>1.74639808391375E-2</v>
      </c>
      <c r="S11" s="20">
        <v>8.1792442993864501E-3</v>
      </c>
      <c r="T11" s="20">
        <v>1.7886914822137199E-2</v>
      </c>
      <c r="U11" s="20"/>
      <c r="V11" s="20">
        <v>9.8975146600213896E-3</v>
      </c>
      <c r="W11" s="20">
        <v>7.3209973389000002E-3</v>
      </c>
      <c r="X11" s="20">
        <v>3.71389601547523E-2</v>
      </c>
      <c r="Y11" s="20"/>
      <c r="Z11" s="20">
        <v>1.6141294725935201E-2</v>
      </c>
      <c r="AA11" s="20">
        <v>1.30775008515979E-2</v>
      </c>
      <c r="AB11" s="20"/>
      <c r="AC11" s="20">
        <v>5.5820976499563899E-2</v>
      </c>
      <c r="AD11" s="20">
        <v>1.8626211481260601E-2</v>
      </c>
      <c r="AE11" s="20">
        <v>8.9235095838758206E-3</v>
      </c>
      <c r="AF11" s="20">
        <v>5.9600590152835498E-3</v>
      </c>
      <c r="AG11" s="20"/>
      <c r="AH11" s="20">
        <v>3.1161923872613601E-2</v>
      </c>
      <c r="AI11" s="20">
        <v>1.5955658814110499E-2</v>
      </c>
      <c r="AJ11" s="20">
        <v>5.63143529705506E-3</v>
      </c>
      <c r="AK11" s="20">
        <v>7.0221704004985201E-3</v>
      </c>
      <c r="AL11" s="20"/>
      <c r="AM11" s="20">
        <v>2.9931855926771901E-3</v>
      </c>
      <c r="AN11" s="20">
        <v>1.7447653651066201E-2</v>
      </c>
      <c r="AO11" s="20">
        <v>9.6944895934057505E-3</v>
      </c>
      <c r="AP11" s="20">
        <v>6.3575178703471303E-3</v>
      </c>
      <c r="AQ11" s="20"/>
      <c r="AR11" s="20">
        <v>1.0443782339243099E-2</v>
      </c>
      <c r="AS11" s="20">
        <v>8.1692975667957603E-3</v>
      </c>
      <c r="AT11" s="20">
        <v>2.44186123843293E-2</v>
      </c>
      <c r="AU11" s="20">
        <v>5.8155236457794199E-3</v>
      </c>
      <c r="AV11" s="20"/>
      <c r="AW11" s="20">
        <v>1.8997633960682402E-2</v>
      </c>
      <c r="AX11" s="20">
        <v>1.54746030455806E-2</v>
      </c>
      <c r="AY11" s="20">
        <v>1.1542883376762699E-2</v>
      </c>
      <c r="AZ11" s="20">
        <v>9.1166094878671906E-3</v>
      </c>
      <c r="BA11" s="20"/>
      <c r="BB11" s="20">
        <v>0</v>
      </c>
      <c r="BC11" s="20">
        <v>2.1336768646800799E-2</v>
      </c>
      <c r="BD11" s="20">
        <v>0</v>
      </c>
      <c r="BE11" s="20"/>
      <c r="BF11" s="20">
        <v>8.0161781067676595E-3</v>
      </c>
      <c r="BG11" s="20">
        <v>1.8472694394909301E-2</v>
      </c>
      <c r="BH11" s="20">
        <v>4.92626547681611E-3</v>
      </c>
      <c r="BI11" s="20"/>
      <c r="BJ11" s="20">
        <v>1.1037312109836101E-2</v>
      </c>
      <c r="BK11" s="20">
        <v>3.81067712555711E-3</v>
      </c>
      <c r="BL11" s="20">
        <v>9.98680297695804E-3</v>
      </c>
      <c r="BM11" s="20"/>
      <c r="BN11" s="20">
        <v>7.02012718550737E-3</v>
      </c>
      <c r="BO11" s="20">
        <v>1.16877830761173E-2</v>
      </c>
      <c r="BP11" s="20">
        <v>0</v>
      </c>
      <c r="BQ11" s="20">
        <v>3.7819203077490697E-2</v>
      </c>
      <c r="BR11" s="20">
        <v>2.1139359762022501E-2</v>
      </c>
      <c r="BS11" s="20">
        <v>2.0378966651102902E-3</v>
      </c>
      <c r="BT11" s="20">
        <v>8.9262138266867092E-3</v>
      </c>
      <c r="BU11" s="20">
        <v>2.3814454386242301E-2</v>
      </c>
      <c r="BV11" s="20"/>
      <c r="BW11" s="20">
        <v>2.2284128686683E-3</v>
      </c>
      <c r="BX11" s="20">
        <v>2.4487264276795598E-2</v>
      </c>
      <c r="BY11" s="20"/>
      <c r="BZ11" s="20">
        <v>8.8828593409520096E-3</v>
      </c>
      <c r="CA11" s="20">
        <v>8.4329758376127592E-3</v>
      </c>
      <c r="CB11" s="20"/>
      <c r="CC11" s="20">
        <v>1.0509040615443299E-2</v>
      </c>
      <c r="CD11" s="20">
        <v>6.7679183486238602E-3</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0.39248418100736299</v>
      </c>
      <c r="D9" s="14">
        <v>0.41460958187205099</v>
      </c>
      <c r="E9" s="14">
        <v>0.37041146877187298</v>
      </c>
      <c r="F9" s="14"/>
      <c r="G9" s="14">
        <v>0.40122577118789099</v>
      </c>
      <c r="H9" s="14">
        <v>0.38287313182416299</v>
      </c>
      <c r="I9" s="14">
        <v>0.39422527266021501</v>
      </c>
      <c r="J9" s="14"/>
      <c r="K9" s="14">
        <v>0.45903434560273898</v>
      </c>
      <c r="L9" s="14">
        <v>0.38669260190867799</v>
      </c>
      <c r="M9" s="14">
        <v>0.35576469760791002</v>
      </c>
      <c r="N9" s="14">
        <v>0.31645716981970501</v>
      </c>
      <c r="O9" s="14"/>
      <c r="P9" s="14">
        <v>0.45674654471718101</v>
      </c>
      <c r="Q9" s="14">
        <v>0.41162899420812898</v>
      </c>
      <c r="R9" s="14">
        <v>0.37418176382812401</v>
      </c>
      <c r="S9" s="14">
        <v>0.39306733953204198</v>
      </c>
      <c r="T9" s="14">
        <v>0.34508585384246998</v>
      </c>
      <c r="U9" s="14"/>
      <c r="V9" s="14">
        <v>0.41742499264477601</v>
      </c>
      <c r="W9" s="14">
        <v>0.38564580550010202</v>
      </c>
      <c r="X9" s="14">
        <v>0.31968663956696902</v>
      </c>
      <c r="Y9" s="14"/>
      <c r="Z9" s="14">
        <v>0.40866123687836697</v>
      </c>
      <c r="AA9" s="14">
        <v>0.37844817043166901</v>
      </c>
      <c r="AB9" s="14"/>
      <c r="AC9" s="14">
        <v>0.22482199828616301</v>
      </c>
      <c r="AD9" s="14">
        <v>0.37362333668979503</v>
      </c>
      <c r="AE9" s="14">
        <v>0.37349679130260399</v>
      </c>
      <c r="AF9" s="14">
        <v>0.45196008542364502</v>
      </c>
      <c r="AG9" s="14"/>
      <c r="AH9" s="14">
        <v>0.25764495674390903</v>
      </c>
      <c r="AI9" s="14">
        <v>0.37660469502439903</v>
      </c>
      <c r="AJ9" s="14">
        <v>0.44083722601208197</v>
      </c>
      <c r="AK9" s="14">
        <v>0.45928381069160101</v>
      </c>
      <c r="AL9" s="14"/>
      <c r="AM9" s="14">
        <v>0.40602488783011498</v>
      </c>
      <c r="AN9" s="14">
        <v>0.41384085596847903</v>
      </c>
      <c r="AO9" s="14">
        <v>0.44014400884639898</v>
      </c>
      <c r="AP9" s="14">
        <v>0.40102226478028802</v>
      </c>
      <c r="AQ9" s="14"/>
      <c r="AR9" s="14">
        <v>0.36161606011396402</v>
      </c>
      <c r="AS9" s="14">
        <v>0.44729528972308102</v>
      </c>
      <c r="AT9" s="14">
        <v>0.47803094133520901</v>
      </c>
      <c r="AU9" s="14">
        <v>0.43374821548477199</v>
      </c>
      <c r="AV9" s="14"/>
      <c r="AW9" s="14">
        <v>0.37739882259984803</v>
      </c>
      <c r="AX9" s="14">
        <v>0.37203713767639202</v>
      </c>
      <c r="AY9" s="14">
        <v>0.42300524832512498</v>
      </c>
      <c r="AZ9" s="14">
        <v>0.40184572637000199</v>
      </c>
      <c r="BA9" s="14"/>
      <c r="BB9" s="14">
        <v>0.471166669994314</v>
      </c>
      <c r="BC9" s="14">
        <v>0.36602292671027897</v>
      </c>
      <c r="BD9" s="14">
        <v>0.39903106907260799</v>
      </c>
      <c r="BE9" s="14"/>
      <c r="BF9" s="14">
        <v>0.42334275699047802</v>
      </c>
      <c r="BG9" s="14">
        <v>0.33468747174357</v>
      </c>
      <c r="BH9" s="14">
        <v>0.41917473176889603</v>
      </c>
      <c r="BI9" s="14"/>
      <c r="BJ9" s="14">
        <v>0.427366789470222</v>
      </c>
      <c r="BK9" s="14">
        <v>0.37794325113321697</v>
      </c>
      <c r="BL9" s="14">
        <v>0.41285787587805201</v>
      </c>
      <c r="BM9" s="14"/>
      <c r="BN9" s="14">
        <v>0.380650997185837</v>
      </c>
      <c r="BO9" s="14">
        <v>0.35493656968524001</v>
      </c>
      <c r="BP9" s="14">
        <v>0.47862866452383201</v>
      </c>
      <c r="BQ9" s="14">
        <v>0.42037212012791703</v>
      </c>
      <c r="BR9" s="14">
        <v>0.45537300403988701</v>
      </c>
      <c r="BS9" s="14">
        <v>0.405083448703911</v>
      </c>
      <c r="BT9" s="14">
        <v>0.36826669611700702</v>
      </c>
      <c r="BU9" s="14">
        <v>0.36213861839952599</v>
      </c>
      <c r="BV9" s="14"/>
      <c r="BW9" s="14">
        <v>0.55137171245109795</v>
      </c>
      <c r="BX9" s="14">
        <v>0.263192863477135</v>
      </c>
      <c r="BY9" s="14"/>
      <c r="BZ9" s="14">
        <v>0.45234164468866001</v>
      </c>
      <c r="CA9" s="14">
        <v>0.340178619591056</v>
      </c>
      <c r="CB9" s="14"/>
      <c r="CC9" s="14">
        <v>0.43292030398167403</v>
      </c>
      <c r="CD9" s="14">
        <v>0.38243213132029202</v>
      </c>
    </row>
    <row r="10" spans="2:82" x14ac:dyDescent="0.25">
      <c r="B10" s="15" t="s">
        <v>223</v>
      </c>
      <c r="C10" s="14">
        <v>0.58748324985306699</v>
      </c>
      <c r="D10" s="14">
        <v>0.56940664371940297</v>
      </c>
      <c r="E10" s="14">
        <v>0.60548715374165496</v>
      </c>
      <c r="F10" s="14"/>
      <c r="G10" s="14">
        <v>0.57262998899670403</v>
      </c>
      <c r="H10" s="14">
        <v>0.600509559269639</v>
      </c>
      <c r="I10" s="14">
        <v>0.59114172011125099</v>
      </c>
      <c r="J10" s="14"/>
      <c r="K10" s="14">
        <v>0.53803885550249397</v>
      </c>
      <c r="L10" s="14">
        <v>0.60088253074809606</v>
      </c>
      <c r="M10" s="14">
        <v>0.62784139149148299</v>
      </c>
      <c r="N10" s="14">
        <v>0.62208562484599805</v>
      </c>
      <c r="O10" s="14"/>
      <c r="P10" s="14">
        <v>0.52562447586248295</v>
      </c>
      <c r="Q10" s="14">
        <v>0.55382301517122201</v>
      </c>
      <c r="R10" s="14">
        <v>0.59954908472514101</v>
      </c>
      <c r="S10" s="14">
        <v>0.59378914238329505</v>
      </c>
      <c r="T10" s="14">
        <v>0.64281697255677295</v>
      </c>
      <c r="U10" s="14"/>
      <c r="V10" s="14">
        <v>0.57438278177090596</v>
      </c>
      <c r="W10" s="14">
        <v>0.59237673578741401</v>
      </c>
      <c r="X10" s="14">
        <v>0.62430235487602304</v>
      </c>
      <c r="Y10" s="14"/>
      <c r="Z10" s="14">
        <v>0.57196096414726105</v>
      </c>
      <c r="AA10" s="14">
        <v>0.60095114957863804</v>
      </c>
      <c r="AB10" s="14"/>
      <c r="AC10" s="14">
        <v>0.67528874007809203</v>
      </c>
      <c r="AD10" s="14">
        <v>0.59585845994897202</v>
      </c>
      <c r="AE10" s="14">
        <v>0.61747154167655405</v>
      </c>
      <c r="AF10" s="14">
        <v>0.540608520011576</v>
      </c>
      <c r="AG10" s="14"/>
      <c r="AH10" s="14">
        <v>0.69270694043502401</v>
      </c>
      <c r="AI10" s="14">
        <v>0.59935885037576597</v>
      </c>
      <c r="AJ10" s="14">
        <v>0.55540956527519503</v>
      </c>
      <c r="AK10" s="14">
        <v>0.53026664979317095</v>
      </c>
      <c r="AL10" s="14"/>
      <c r="AM10" s="14">
        <v>0.58507401415461302</v>
      </c>
      <c r="AN10" s="14">
        <v>0.55992707395591801</v>
      </c>
      <c r="AO10" s="14">
        <v>0.54390133159744503</v>
      </c>
      <c r="AP10" s="14">
        <v>0.59013980017248802</v>
      </c>
      <c r="AQ10" s="14"/>
      <c r="AR10" s="14">
        <v>0.62261102340289298</v>
      </c>
      <c r="AS10" s="14">
        <v>0.542978764</v>
      </c>
      <c r="AT10" s="14">
        <v>0.50985602148570996</v>
      </c>
      <c r="AU10" s="14">
        <v>0.56043626086944798</v>
      </c>
      <c r="AV10" s="14"/>
      <c r="AW10" s="14">
        <v>0.59387606616504895</v>
      </c>
      <c r="AX10" s="14">
        <v>0.603501789239968</v>
      </c>
      <c r="AY10" s="14">
        <v>0.56687841796365801</v>
      </c>
      <c r="AZ10" s="14">
        <v>0.57995972501105197</v>
      </c>
      <c r="BA10" s="14"/>
      <c r="BB10" s="14">
        <v>0.52309245813595395</v>
      </c>
      <c r="BC10" s="14">
        <v>0.62338885162769297</v>
      </c>
      <c r="BD10" s="14">
        <v>0.59163003397435399</v>
      </c>
      <c r="BE10" s="14"/>
      <c r="BF10" s="14">
        <v>0.571645707533462</v>
      </c>
      <c r="BG10" s="14">
        <v>0.62616474886238305</v>
      </c>
      <c r="BH10" s="14">
        <v>0.57091836705893695</v>
      </c>
      <c r="BI10" s="14"/>
      <c r="BJ10" s="14">
        <v>0.55765311410428897</v>
      </c>
      <c r="BK10" s="14">
        <v>0.61441302709241796</v>
      </c>
      <c r="BL10" s="14">
        <v>0.57715532114499002</v>
      </c>
      <c r="BM10" s="14"/>
      <c r="BN10" s="14">
        <v>0.59109929180993603</v>
      </c>
      <c r="BO10" s="14">
        <v>0.62183402834245904</v>
      </c>
      <c r="BP10" s="14">
        <v>0.52137133547616799</v>
      </c>
      <c r="BQ10" s="14">
        <v>0.54155027760252905</v>
      </c>
      <c r="BR10" s="14">
        <v>0.53218683702748903</v>
      </c>
      <c r="BS10" s="14">
        <v>0.58463693486486301</v>
      </c>
      <c r="BT10" s="14">
        <v>0.62243148058867503</v>
      </c>
      <c r="BU10" s="14">
        <v>0.62605544837751204</v>
      </c>
      <c r="BV10" s="14"/>
      <c r="BW10" s="14">
        <v>0.43853665924199697</v>
      </c>
      <c r="BX10" s="14">
        <v>0.70868534020438101</v>
      </c>
      <c r="BY10" s="14"/>
      <c r="BZ10" s="14">
        <v>0.53253021091978703</v>
      </c>
      <c r="CA10" s="14">
        <v>0.64870875094817704</v>
      </c>
      <c r="CB10" s="14"/>
      <c r="CC10" s="14">
        <v>0.54925885560940402</v>
      </c>
      <c r="CD10" s="14">
        <v>0.60858989482734505</v>
      </c>
    </row>
    <row r="11" spans="2:82" x14ac:dyDescent="0.25">
      <c r="B11" s="15" t="s">
        <v>131</v>
      </c>
      <c r="C11" s="20">
        <v>2.0032569139569401E-2</v>
      </c>
      <c r="D11" s="20">
        <v>1.59837744085451E-2</v>
      </c>
      <c r="E11" s="20">
        <v>2.4101377486472501E-2</v>
      </c>
      <c r="F11" s="20"/>
      <c r="G11" s="20">
        <v>2.6144239815405201E-2</v>
      </c>
      <c r="H11" s="20">
        <v>1.66173089061981E-2</v>
      </c>
      <c r="I11" s="20">
        <v>1.46330072285342E-2</v>
      </c>
      <c r="J11" s="20"/>
      <c r="K11" s="20">
        <v>2.92679889476687E-3</v>
      </c>
      <c r="L11" s="20">
        <v>1.24248673432253E-2</v>
      </c>
      <c r="M11" s="20">
        <v>1.63939109006076E-2</v>
      </c>
      <c r="N11" s="20">
        <v>6.1457205334297202E-2</v>
      </c>
      <c r="O11" s="20"/>
      <c r="P11" s="20">
        <v>1.7628979420336002E-2</v>
      </c>
      <c r="Q11" s="20">
        <v>3.4547990620649199E-2</v>
      </c>
      <c r="R11" s="20">
        <v>2.62691514467349E-2</v>
      </c>
      <c r="S11" s="20">
        <v>1.31435180846624E-2</v>
      </c>
      <c r="T11" s="20">
        <v>1.20971736007572E-2</v>
      </c>
      <c r="U11" s="20"/>
      <c r="V11" s="20">
        <v>8.1922255843176594E-3</v>
      </c>
      <c r="W11" s="20">
        <v>2.19774587124834E-2</v>
      </c>
      <c r="X11" s="20">
        <v>5.6011005557007797E-2</v>
      </c>
      <c r="Y11" s="20"/>
      <c r="Z11" s="20">
        <v>1.9377798974371498E-2</v>
      </c>
      <c r="AA11" s="20">
        <v>2.06006799896927E-2</v>
      </c>
      <c r="AB11" s="20"/>
      <c r="AC11" s="20">
        <v>9.98892616357447E-2</v>
      </c>
      <c r="AD11" s="20">
        <v>3.0518203361233301E-2</v>
      </c>
      <c r="AE11" s="20">
        <v>9.0316670208418198E-3</v>
      </c>
      <c r="AF11" s="20">
        <v>7.4313945647799997E-3</v>
      </c>
      <c r="AG11" s="20"/>
      <c r="AH11" s="20">
        <v>4.9648102821066797E-2</v>
      </c>
      <c r="AI11" s="20">
        <v>2.4036454599834899E-2</v>
      </c>
      <c r="AJ11" s="20">
        <v>3.75320871272268E-3</v>
      </c>
      <c r="AK11" s="20">
        <v>1.0449539515228E-2</v>
      </c>
      <c r="AL11" s="20"/>
      <c r="AM11" s="20">
        <v>8.9010980152719604E-3</v>
      </c>
      <c r="AN11" s="20">
        <v>2.62320700756031E-2</v>
      </c>
      <c r="AO11" s="20">
        <v>1.5954659556155701E-2</v>
      </c>
      <c r="AP11" s="20">
        <v>8.8379350472235895E-3</v>
      </c>
      <c r="AQ11" s="20"/>
      <c r="AR11" s="20">
        <v>1.5772916483143901E-2</v>
      </c>
      <c r="AS11" s="20">
        <v>9.7259462769187996E-3</v>
      </c>
      <c r="AT11" s="20">
        <v>1.21130371790812E-2</v>
      </c>
      <c r="AU11" s="20">
        <v>5.8155236457794199E-3</v>
      </c>
      <c r="AV11" s="20"/>
      <c r="AW11" s="20">
        <v>2.8725111235102602E-2</v>
      </c>
      <c r="AX11" s="20">
        <v>2.4461073083639699E-2</v>
      </c>
      <c r="AY11" s="20">
        <v>1.01163337112169E-2</v>
      </c>
      <c r="AZ11" s="20">
        <v>1.8194548618945702E-2</v>
      </c>
      <c r="BA11" s="20"/>
      <c r="BB11" s="20">
        <v>5.7408718697324803E-3</v>
      </c>
      <c r="BC11" s="20">
        <v>1.0588221662028E-2</v>
      </c>
      <c r="BD11" s="20">
        <v>9.3388969530373307E-3</v>
      </c>
      <c r="BE11" s="20"/>
      <c r="BF11" s="20">
        <v>5.0115354760596397E-3</v>
      </c>
      <c r="BG11" s="20">
        <v>3.9147779394047198E-2</v>
      </c>
      <c r="BH11" s="20">
        <v>9.90690117216729E-3</v>
      </c>
      <c r="BI11" s="20"/>
      <c r="BJ11" s="20">
        <v>1.4980096425488599E-2</v>
      </c>
      <c r="BK11" s="20">
        <v>7.6437217743652803E-3</v>
      </c>
      <c r="BL11" s="20">
        <v>9.98680297695804E-3</v>
      </c>
      <c r="BM11" s="20"/>
      <c r="BN11" s="20">
        <v>2.82497110042268E-2</v>
      </c>
      <c r="BO11" s="20">
        <v>2.3229401972301299E-2</v>
      </c>
      <c r="BP11" s="20">
        <v>0</v>
      </c>
      <c r="BQ11" s="20">
        <v>3.8077602269553597E-2</v>
      </c>
      <c r="BR11" s="20">
        <v>1.2440158932624099E-2</v>
      </c>
      <c r="BS11" s="20">
        <v>1.02796164312264E-2</v>
      </c>
      <c r="BT11" s="20">
        <v>9.3018232943180897E-3</v>
      </c>
      <c r="BU11" s="20">
        <v>1.18059332229619E-2</v>
      </c>
      <c r="BV11" s="20"/>
      <c r="BW11" s="20">
        <v>1.00916283069044E-2</v>
      </c>
      <c r="BX11" s="20">
        <v>2.8121796318484001E-2</v>
      </c>
      <c r="BY11" s="20"/>
      <c r="BZ11" s="20">
        <v>1.51281443915531E-2</v>
      </c>
      <c r="CA11" s="20">
        <v>1.1112629460767E-2</v>
      </c>
      <c r="CB11" s="20"/>
      <c r="CC11" s="20">
        <v>1.7820840408922199E-2</v>
      </c>
      <c r="CD11" s="20">
        <v>8.9779738523625297E-3</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0.44864957296678398</v>
      </c>
      <c r="D9" s="14">
        <v>0.45065141955476401</v>
      </c>
      <c r="E9" s="14">
        <v>0.44609689639504502</v>
      </c>
      <c r="F9" s="14"/>
      <c r="G9" s="14">
        <v>0.451383229543034</v>
      </c>
      <c r="H9" s="14">
        <v>0.44241048516162201</v>
      </c>
      <c r="I9" s="14">
        <v>0.45566919900268199</v>
      </c>
      <c r="J9" s="14"/>
      <c r="K9" s="14">
        <v>0.45271274671428502</v>
      </c>
      <c r="L9" s="14">
        <v>0.47627148815520898</v>
      </c>
      <c r="M9" s="14">
        <v>0.42398511730882898</v>
      </c>
      <c r="N9" s="14">
        <v>0.42119948241008898</v>
      </c>
      <c r="O9" s="14"/>
      <c r="P9" s="14">
        <v>0.46039064802693802</v>
      </c>
      <c r="Q9" s="14">
        <v>0.45699835620984303</v>
      </c>
      <c r="R9" s="14">
        <v>0.42168055575934899</v>
      </c>
      <c r="S9" s="14">
        <v>0.49914363092577801</v>
      </c>
      <c r="T9" s="14">
        <v>0.37832006185021899</v>
      </c>
      <c r="U9" s="14"/>
      <c r="V9" s="14">
        <v>0.44479227284704898</v>
      </c>
      <c r="W9" s="14">
        <v>0.45871365910051098</v>
      </c>
      <c r="X9" s="14">
        <v>0.45009114574694697</v>
      </c>
      <c r="Y9" s="14"/>
      <c r="Z9" s="14">
        <v>0.43262255428288399</v>
      </c>
      <c r="AA9" s="14">
        <v>0.46255540388792799</v>
      </c>
      <c r="AB9" s="14"/>
      <c r="AC9" s="14">
        <v>0.39129821628658101</v>
      </c>
      <c r="AD9" s="14">
        <v>0.46437113805899899</v>
      </c>
      <c r="AE9" s="14">
        <v>0.44887925161252401</v>
      </c>
      <c r="AF9" s="14">
        <v>0.43858611666984498</v>
      </c>
      <c r="AG9" s="14"/>
      <c r="AH9" s="14">
        <v>0.45527877044613702</v>
      </c>
      <c r="AI9" s="14">
        <v>0.46170411484396501</v>
      </c>
      <c r="AJ9" s="14">
        <v>0.43566368872295502</v>
      </c>
      <c r="AK9" s="14">
        <v>0.44879676146972203</v>
      </c>
      <c r="AL9" s="14"/>
      <c r="AM9" s="14">
        <v>0.48346615399262399</v>
      </c>
      <c r="AN9" s="14">
        <v>0.41809072289434801</v>
      </c>
      <c r="AO9" s="14">
        <v>0.475699766658564</v>
      </c>
      <c r="AP9" s="14">
        <v>0.44307685066576202</v>
      </c>
      <c r="AQ9" s="14"/>
      <c r="AR9" s="14">
        <v>0.46702391746968702</v>
      </c>
      <c r="AS9" s="14">
        <v>0.43865340866246499</v>
      </c>
      <c r="AT9" s="14">
        <v>0.45491465431008099</v>
      </c>
      <c r="AU9" s="14">
        <v>0.47462034264840303</v>
      </c>
      <c r="AV9" s="14"/>
      <c r="AW9" s="14">
        <v>0.42493048400226402</v>
      </c>
      <c r="AX9" s="14">
        <v>0.47801404477371201</v>
      </c>
      <c r="AY9" s="14">
        <v>0.444131634570197</v>
      </c>
      <c r="AZ9" s="14">
        <v>0.359523111979558</v>
      </c>
      <c r="BA9" s="14"/>
      <c r="BB9" s="14">
        <v>0.47374825528776499</v>
      </c>
      <c r="BC9" s="14">
        <v>0.35055512246972698</v>
      </c>
      <c r="BD9" s="14">
        <v>0.51918876802876102</v>
      </c>
      <c r="BE9" s="14"/>
      <c r="BF9" s="14">
        <v>0.43801207298773898</v>
      </c>
      <c r="BG9" s="14">
        <v>0.44754097326312797</v>
      </c>
      <c r="BH9" s="14">
        <v>0.49297963815037199</v>
      </c>
      <c r="BI9" s="14"/>
      <c r="BJ9" s="14">
        <v>0.477650044693051</v>
      </c>
      <c r="BK9" s="14">
        <v>0.40444266871659301</v>
      </c>
      <c r="BL9" s="14">
        <v>0.51161894084841097</v>
      </c>
      <c r="BM9" s="14"/>
      <c r="BN9" s="14">
        <v>0.48924841692895998</v>
      </c>
      <c r="BO9" s="14">
        <v>0.45091264750979798</v>
      </c>
      <c r="BP9" s="14">
        <v>0.431111632912966</v>
      </c>
      <c r="BQ9" s="14">
        <v>0.43430952406312801</v>
      </c>
      <c r="BR9" s="14">
        <v>0.42971451486441897</v>
      </c>
      <c r="BS9" s="14">
        <v>0.42161856259178798</v>
      </c>
      <c r="BT9" s="14">
        <v>0.47804345620442501</v>
      </c>
      <c r="BU9" s="14">
        <v>0.47165292827726801</v>
      </c>
      <c r="BV9" s="14"/>
      <c r="BW9" s="14">
        <v>1</v>
      </c>
      <c r="BX9" s="14">
        <v>0</v>
      </c>
      <c r="BY9" s="14"/>
      <c r="BZ9" s="14">
        <v>0.64263308775494199</v>
      </c>
      <c r="CA9" s="14">
        <v>0.19028900077156799</v>
      </c>
      <c r="CB9" s="14"/>
      <c r="CC9" s="14">
        <v>0.52164548439548197</v>
      </c>
      <c r="CD9" s="14">
        <v>0.40662289416715203</v>
      </c>
    </row>
    <row r="10" spans="2:82" x14ac:dyDescent="0.25">
      <c r="B10" s="15" t="s">
        <v>223</v>
      </c>
      <c r="C10" s="14">
        <v>0.53533501753006496</v>
      </c>
      <c r="D10" s="14">
        <v>0.53640342912586503</v>
      </c>
      <c r="E10" s="14">
        <v>0.534801435659227</v>
      </c>
      <c r="F10" s="14"/>
      <c r="G10" s="14">
        <v>0.52992619950151598</v>
      </c>
      <c r="H10" s="14">
        <v>0.54477776428616898</v>
      </c>
      <c r="I10" s="14">
        <v>0.52725707525313403</v>
      </c>
      <c r="J10" s="14"/>
      <c r="K10" s="14">
        <v>0.54137424872499396</v>
      </c>
      <c r="L10" s="14">
        <v>0.51306237551837397</v>
      </c>
      <c r="M10" s="14">
        <v>0.56634020002486396</v>
      </c>
      <c r="N10" s="14">
        <v>0.53395324451256598</v>
      </c>
      <c r="O10" s="14"/>
      <c r="P10" s="14">
        <v>0.52192318832694995</v>
      </c>
      <c r="Q10" s="14">
        <v>0.52732894966562904</v>
      </c>
      <c r="R10" s="14">
        <v>0.55428779419913199</v>
      </c>
      <c r="S10" s="14">
        <v>0.49267084311528198</v>
      </c>
      <c r="T10" s="14">
        <v>0.603727833599914</v>
      </c>
      <c r="U10" s="14"/>
      <c r="V10" s="14">
        <v>0.54861602277689003</v>
      </c>
      <c r="W10" s="14">
        <v>0.52420790052520505</v>
      </c>
      <c r="X10" s="14">
        <v>0.50472973153355905</v>
      </c>
      <c r="Y10" s="14"/>
      <c r="Z10" s="14">
        <v>0.55227872373148201</v>
      </c>
      <c r="AA10" s="14">
        <v>0.52063382336154995</v>
      </c>
      <c r="AB10" s="14"/>
      <c r="AC10" s="14">
        <v>0.55285851804355601</v>
      </c>
      <c r="AD10" s="14">
        <v>0.51197527919895802</v>
      </c>
      <c r="AE10" s="14">
        <v>0.53486928612079898</v>
      </c>
      <c r="AF10" s="14">
        <v>0.55989473738119</v>
      </c>
      <c r="AG10" s="14"/>
      <c r="AH10" s="14">
        <v>0.51321652489777403</v>
      </c>
      <c r="AI10" s="14">
        <v>0.51735683711203095</v>
      </c>
      <c r="AJ10" s="14">
        <v>0.56058310256432198</v>
      </c>
      <c r="AK10" s="14">
        <v>0.54764237757021195</v>
      </c>
      <c r="AL10" s="14"/>
      <c r="AM10" s="14">
        <v>0.50472064798841598</v>
      </c>
      <c r="AN10" s="14">
        <v>0.564288662072992</v>
      </c>
      <c r="AO10" s="14">
        <v>0.50823639875969295</v>
      </c>
      <c r="AP10" s="14">
        <v>0.54932605482517205</v>
      </c>
      <c r="AQ10" s="14"/>
      <c r="AR10" s="14">
        <v>0.515479453415436</v>
      </c>
      <c r="AS10" s="14">
        <v>0.55321574919528704</v>
      </c>
      <c r="AT10" s="14">
        <v>0.53907855525684301</v>
      </c>
      <c r="AU10" s="14">
        <v>0.51971088316703296</v>
      </c>
      <c r="AV10" s="14"/>
      <c r="AW10" s="14">
        <v>0.53695783553121401</v>
      </c>
      <c r="AX10" s="14">
        <v>0.50645456418428103</v>
      </c>
      <c r="AY10" s="14">
        <v>0.550133711034135</v>
      </c>
      <c r="AZ10" s="14">
        <v>0.640476888020442</v>
      </c>
      <c r="BA10" s="14"/>
      <c r="BB10" s="14">
        <v>0.52625174471223501</v>
      </c>
      <c r="BC10" s="14">
        <v>0.63336591193863101</v>
      </c>
      <c r="BD10" s="14">
        <v>0.47139232228574901</v>
      </c>
      <c r="BE10" s="14"/>
      <c r="BF10" s="14">
        <v>0.55697125413149096</v>
      </c>
      <c r="BG10" s="14">
        <v>0.52582934440176099</v>
      </c>
      <c r="BH10" s="14">
        <v>0.492114180517981</v>
      </c>
      <c r="BI10" s="14"/>
      <c r="BJ10" s="14">
        <v>0.51129187718220703</v>
      </c>
      <c r="BK10" s="14">
        <v>0.58794835950331403</v>
      </c>
      <c r="BL10" s="14">
        <v>0.473643591345841</v>
      </c>
      <c r="BM10" s="14"/>
      <c r="BN10" s="14">
        <v>0.48953286411416003</v>
      </c>
      <c r="BO10" s="14">
        <v>0.52197479624014298</v>
      </c>
      <c r="BP10" s="14">
        <v>0.56888836708703405</v>
      </c>
      <c r="BQ10" s="14">
        <v>0.54064968374442401</v>
      </c>
      <c r="BR10" s="14">
        <v>0.557616461891006</v>
      </c>
      <c r="BS10" s="14">
        <v>0.57418931271037998</v>
      </c>
      <c r="BT10" s="14">
        <v>0.52195654379557499</v>
      </c>
      <c r="BU10" s="14">
        <v>0.51654113849977001</v>
      </c>
      <c r="BV10" s="14"/>
      <c r="BW10" s="14">
        <v>0</v>
      </c>
      <c r="BX10" s="14">
        <v>0.97095239485107698</v>
      </c>
      <c r="BY10" s="14"/>
      <c r="BZ10" s="14">
        <v>0.34760476675446</v>
      </c>
      <c r="CA10" s="14">
        <v>0.79850110735717195</v>
      </c>
      <c r="CB10" s="14"/>
      <c r="CC10" s="14">
        <v>0.46467294433112999</v>
      </c>
      <c r="CD10" s="14">
        <v>0.58666220658204105</v>
      </c>
    </row>
    <row r="11" spans="2:82" x14ac:dyDescent="0.25">
      <c r="B11" s="15" t="s">
        <v>131</v>
      </c>
      <c r="C11" s="20">
        <v>1.6015409503151098E-2</v>
      </c>
      <c r="D11" s="20">
        <v>1.2945151319371099E-2</v>
      </c>
      <c r="E11" s="20">
        <v>1.9101667945727499E-2</v>
      </c>
      <c r="F11" s="20"/>
      <c r="G11" s="20">
        <v>1.8690570955450101E-2</v>
      </c>
      <c r="H11" s="20">
        <v>1.28117505522088E-2</v>
      </c>
      <c r="I11" s="20">
        <v>1.7073725744184198E-2</v>
      </c>
      <c r="J11" s="20"/>
      <c r="K11" s="20">
        <v>5.9130045607207601E-3</v>
      </c>
      <c r="L11" s="20">
        <v>1.06661363264174E-2</v>
      </c>
      <c r="M11" s="20">
        <v>9.6746826663074506E-3</v>
      </c>
      <c r="N11" s="20">
        <v>4.4847273077345602E-2</v>
      </c>
      <c r="O11" s="20"/>
      <c r="P11" s="20">
        <v>1.76861636461117E-2</v>
      </c>
      <c r="Q11" s="20">
        <v>1.5672694124527601E-2</v>
      </c>
      <c r="R11" s="20">
        <v>2.40316500415193E-2</v>
      </c>
      <c r="S11" s="20">
        <v>8.18552595893925E-3</v>
      </c>
      <c r="T11" s="20">
        <v>1.79521045498677E-2</v>
      </c>
      <c r="U11" s="20"/>
      <c r="V11" s="20">
        <v>6.5917043760610602E-3</v>
      </c>
      <c r="W11" s="20">
        <v>1.7078440374284101E-2</v>
      </c>
      <c r="X11" s="20">
        <v>4.51791227194938E-2</v>
      </c>
      <c r="Y11" s="20"/>
      <c r="Z11" s="20">
        <v>1.50987219856347E-2</v>
      </c>
      <c r="AA11" s="20">
        <v>1.6810772750522299E-2</v>
      </c>
      <c r="AB11" s="20"/>
      <c r="AC11" s="20">
        <v>5.5843265669863501E-2</v>
      </c>
      <c r="AD11" s="20">
        <v>2.36535827420426E-2</v>
      </c>
      <c r="AE11" s="20">
        <v>1.6251462266677098E-2</v>
      </c>
      <c r="AF11" s="20">
        <v>1.5191459489650699E-3</v>
      </c>
      <c r="AG11" s="20"/>
      <c r="AH11" s="20">
        <v>3.1504704656088803E-2</v>
      </c>
      <c r="AI11" s="20">
        <v>2.0939048044004299E-2</v>
      </c>
      <c r="AJ11" s="20">
        <v>3.75320871272268E-3</v>
      </c>
      <c r="AK11" s="20">
        <v>3.56086096006623E-3</v>
      </c>
      <c r="AL11" s="20"/>
      <c r="AM11" s="20">
        <v>1.18131980189601E-2</v>
      </c>
      <c r="AN11" s="20">
        <v>1.7620615032659999E-2</v>
      </c>
      <c r="AO11" s="20">
        <v>1.6063834581743298E-2</v>
      </c>
      <c r="AP11" s="20">
        <v>7.5970945090656E-3</v>
      </c>
      <c r="AQ11" s="20"/>
      <c r="AR11" s="20">
        <v>1.74966291148775E-2</v>
      </c>
      <c r="AS11" s="20">
        <v>8.1308421422480095E-3</v>
      </c>
      <c r="AT11" s="20">
        <v>6.0067904330767703E-3</v>
      </c>
      <c r="AU11" s="20">
        <v>5.66877418456368E-3</v>
      </c>
      <c r="AV11" s="20"/>
      <c r="AW11" s="20">
        <v>3.8111680466521601E-2</v>
      </c>
      <c r="AX11" s="20">
        <v>1.55313910420077E-2</v>
      </c>
      <c r="AY11" s="20">
        <v>5.7346543956670604E-3</v>
      </c>
      <c r="AZ11" s="20">
        <v>0</v>
      </c>
      <c r="BA11" s="20"/>
      <c r="BB11" s="20">
        <v>0</v>
      </c>
      <c r="BC11" s="20">
        <v>1.6078965591641198E-2</v>
      </c>
      <c r="BD11" s="20">
        <v>9.4189096854899994E-3</v>
      </c>
      <c r="BE11" s="20"/>
      <c r="BF11" s="20">
        <v>5.01667288076987E-3</v>
      </c>
      <c r="BG11" s="20">
        <v>2.6629682335110899E-2</v>
      </c>
      <c r="BH11" s="20">
        <v>1.4906181331647299E-2</v>
      </c>
      <c r="BI11" s="20"/>
      <c r="BJ11" s="20">
        <v>1.1058078124741799E-2</v>
      </c>
      <c r="BK11" s="20">
        <v>7.6089717800932703E-3</v>
      </c>
      <c r="BL11" s="20">
        <v>1.47374678057482E-2</v>
      </c>
      <c r="BM11" s="20"/>
      <c r="BN11" s="20">
        <v>2.1218718956880399E-2</v>
      </c>
      <c r="BO11" s="20">
        <v>2.71125562500595E-2</v>
      </c>
      <c r="BP11" s="20">
        <v>0</v>
      </c>
      <c r="BQ11" s="20">
        <v>2.50407921924483E-2</v>
      </c>
      <c r="BR11" s="20">
        <v>1.2669023244575001E-2</v>
      </c>
      <c r="BS11" s="20">
        <v>4.1921246978325498E-3</v>
      </c>
      <c r="BT11" s="20">
        <v>0</v>
      </c>
      <c r="BU11" s="20">
        <v>1.18059332229619E-2</v>
      </c>
      <c r="BV11" s="20"/>
      <c r="BW11" s="20">
        <v>0</v>
      </c>
      <c r="BX11" s="20">
        <v>2.9047605148923201E-2</v>
      </c>
      <c r="BY11" s="20"/>
      <c r="BZ11" s="20">
        <v>9.7621454905979996E-3</v>
      </c>
      <c r="CA11" s="20">
        <v>1.12098918712601E-2</v>
      </c>
      <c r="CB11" s="20"/>
      <c r="CC11" s="20">
        <v>1.3681571273388E-2</v>
      </c>
      <c r="CD11" s="20">
        <v>6.7148992508072203E-3</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0.21602011708921501</v>
      </c>
      <c r="D9" s="14">
        <v>0.230711141263682</v>
      </c>
      <c r="E9" s="14">
        <v>0.201544909291135</v>
      </c>
      <c r="F9" s="14"/>
      <c r="G9" s="14">
        <v>0.19546607298563801</v>
      </c>
      <c r="H9" s="14">
        <v>0.223211449688476</v>
      </c>
      <c r="I9" s="14">
        <v>0.242778946876611</v>
      </c>
      <c r="J9" s="14"/>
      <c r="K9" s="14">
        <v>0.25365071845543402</v>
      </c>
      <c r="L9" s="14">
        <v>0.16273997034891699</v>
      </c>
      <c r="M9" s="14">
        <v>0.25245726965224702</v>
      </c>
      <c r="N9" s="14">
        <v>0.177451571848735</v>
      </c>
      <c r="O9" s="14"/>
      <c r="P9" s="14">
        <v>0.26451938824376497</v>
      </c>
      <c r="Q9" s="14">
        <v>0.17409212782257699</v>
      </c>
      <c r="R9" s="14">
        <v>0.180357809966806</v>
      </c>
      <c r="S9" s="14">
        <v>0.25565760676098198</v>
      </c>
      <c r="T9" s="14">
        <v>0.19358244519732701</v>
      </c>
      <c r="U9" s="14"/>
      <c r="V9" s="14">
        <v>0.21559454741015299</v>
      </c>
      <c r="W9" s="14">
        <v>0.25566669605180498</v>
      </c>
      <c r="X9" s="14">
        <v>0.174174238193613</v>
      </c>
      <c r="Y9" s="14"/>
      <c r="Z9" s="14">
        <v>0.200777052169718</v>
      </c>
      <c r="AA9" s="14">
        <v>0.22924575110581899</v>
      </c>
      <c r="AB9" s="14"/>
      <c r="AC9" s="14">
        <v>0.15543333150593699</v>
      </c>
      <c r="AD9" s="14">
        <v>0.22296929368781601</v>
      </c>
      <c r="AE9" s="14">
        <v>0.22234408354131199</v>
      </c>
      <c r="AF9" s="14">
        <v>0.21057260275946099</v>
      </c>
      <c r="AG9" s="14"/>
      <c r="AH9" s="14">
        <v>0.21474143597796899</v>
      </c>
      <c r="AI9" s="14">
        <v>0.22474983719896699</v>
      </c>
      <c r="AJ9" s="14">
        <v>0.19571064282126199</v>
      </c>
      <c r="AK9" s="14">
        <v>0.233236168939155</v>
      </c>
      <c r="AL9" s="14"/>
      <c r="AM9" s="14">
        <v>0.62104044737167496</v>
      </c>
      <c r="AN9" s="14">
        <v>0.23056652242617201</v>
      </c>
      <c r="AO9" s="14">
        <v>0.13076664772682201</v>
      </c>
      <c r="AP9" s="14">
        <v>0.106604601081631</v>
      </c>
      <c r="AQ9" s="14"/>
      <c r="AR9" s="14">
        <v>0.115726986242585</v>
      </c>
      <c r="AS9" s="14">
        <v>0.14905923037739899</v>
      </c>
      <c r="AT9" s="14">
        <v>0.22619068375884199</v>
      </c>
      <c r="AU9" s="14">
        <v>0.84457179787144399</v>
      </c>
      <c r="AV9" s="14"/>
      <c r="AW9" s="14">
        <v>0.19044828319795801</v>
      </c>
      <c r="AX9" s="14">
        <v>0.228160137887012</v>
      </c>
      <c r="AY9" s="14">
        <v>0.21015008729957399</v>
      </c>
      <c r="AZ9" s="14">
        <v>0.26510381358958102</v>
      </c>
      <c r="BA9" s="14"/>
      <c r="BB9" s="14">
        <v>0.25376998100658898</v>
      </c>
      <c r="BC9" s="14">
        <v>0.18808993591300799</v>
      </c>
      <c r="BD9" s="14">
        <v>0.38928393366814701</v>
      </c>
      <c r="BE9" s="14"/>
      <c r="BF9" s="14">
        <v>0.24151521385969099</v>
      </c>
      <c r="BG9" s="14">
        <v>0.18291175488775799</v>
      </c>
      <c r="BH9" s="14">
        <v>0.21022660940194801</v>
      </c>
      <c r="BI9" s="14"/>
      <c r="BJ9" s="14">
        <v>0.160325511186521</v>
      </c>
      <c r="BK9" s="14">
        <v>9.6395961014043602E-2</v>
      </c>
      <c r="BL9" s="14">
        <v>0.852025710596366</v>
      </c>
      <c r="BM9" s="14"/>
      <c r="BN9" s="14">
        <v>0.33557837067688701</v>
      </c>
      <c r="BO9" s="14">
        <v>0.21434662968273499</v>
      </c>
      <c r="BP9" s="14">
        <v>0.263715814300858</v>
      </c>
      <c r="BQ9" s="14">
        <v>0.23446340751237099</v>
      </c>
      <c r="BR9" s="14">
        <v>0.195084369519227</v>
      </c>
      <c r="BS9" s="14">
        <v>0.13499487304281299</v>
      </c>
      <c r="BT9" s="14">
        <v>0.19758197073939199</v>
      </c>
      <c r="BU9" s="14">
        <v>0.211226821149612</v>
      </c>
      <c r="BV9" s="14"/>
      <c r="BW9" s="14">
        <v>0.27280044538165499</v>
      </c>
      <c r="BX9" s="14">
        <v>0.169816343967295</v>
      </c>
      <c r="BY9" s="14"/>
      <c r="BZ9" s="14">
        <v>0.26629725133522703</v>
      </c>
      <c r="CA9" s="14">
        <v>0.16577312340785</v>
      </c>
      <c r="CB9" s="14"/>
      <c r="CC9" s="14">
        <v>0.239089220090409</v>
      </c>
      <c r="CD9" s="14">
        <v>0.214194474624156</v>
      </c>
    </row>
    <row r="10" spans="2:82" x14ac:dyDescent="0.25">
      <c r="B10" s="15" t="s">
        <v>223</v>
      </c>
      <c r="C10" s="14">
        <v>0.76744786328352599</v>
      </c>
      <c r="D10" s="14">
        <v>0.75727107068426402</v>
      </c>
      <c r="E10" s="14">
        <v>0.77739232314096796</v>
      </c>
      <c r="F10" s="14"/>
      <c r="G10" s="14">
        <v>0.78218185112966698</v>
      </c>
      <c r="H10" s="14">
        <v>0.76145657584869297</v>
      </c>
      <c r="I10" s="14">
        <v>0.74994060570988297</v>
      </c>
      <c r="J10" s="14"/>
      <c r="K10" s="14">
        <v>0.73756862781537802</v>
      </c>
      <c r="L10" s="14">
        <v>0.82487856893759903</v>
      </c>
      <c r="M10" s="14">
        <v>0.74098092750473499</v>
      </c>
      <c r="N10" s="14">
        <v>0.77993478621505197</v>
      </c>
      <c r="O10" s="14"/>
      <c r="P10" s="14">
        <v>0.717540126554437</v>
      </c>
      <c r="Q10" s="14">
        <v>0.81338929050386199</v>
      </c>
      <c r="R10" s="14">
        <v>0.80222543482104802</v>
      </c>
      <c r="S10" s="14">
        <v>0.72947672392993101</v>
      </c>
      <c r="T10" s="14">
        <v>0.78552371306990898</v>
      </c>
      <c r="U10" s="14"/>
      <c r="V10" s="14">
        <v>0.77286406274377495</v>
      </c>
      <c r="W10" s="14">
        <v>0.73439612961579703</v>
      </c>
      <c r="X10" s="14">
        <v>0.78604705618665505</v>
      </c>
      <c r="Y10" s="14"/>
      <c r="Z10" s="14">
        <v>0.780888384891543</v>
      </c>
      <c r="AA10" s="14">
        <v>0.75578620463950097</v>
      </c>
      <c r="AB10" s="14"/>
      <c r="AC10" s="14">
        <v>0.80016832810532101</v>
      </c>
      <c r="AD10" s="14">
        <v>0.75662055787942095</v>
      </c>
      <c r="AE10" s="14">
        <v>0.76336695871118199</v>
      </c>
      <c r="AF10" s="14">
        <v>0.78342953120772796</v>
      </c>
      <c r="AG10" s="14"/>
      <c r="AH10" s="14">
        <v>0.75431453512359703</v>
      </c>
      <c r="AI10" s="14">
        <v>0.75620163752106895</v>
      </c>
      <c r="AJ10" s="14">
        <v>0.79297301495576999</v>
      </c>
      <c r="AK10" s="14">
        <v>0.76320297010077798</v>
      </c>
      <c r="AL10" s="14"/>
      <c r="AM10" s="14">
        <v>0.36703431206443798</v>
      </c>
      <c r="AN10" s="14">
        <v>0.74747717636703004</v>
      </c>
      <c r="AO10" s="14">
        <v>0.85004164070824495</v>
      </c>
      <c r="AP10" s="14">
        <v>0.88576542935914604</v>
      </c>
      <c r="AQ10" s="14"/>
      <c r="AR10" s="14">
        <v>0.86872402228587997</v>
      </c>
      <c r="AS10" s="14">
        <v>0.83783492888941302</v>
      </c>
      <c r="AT10" s="14">
        <v>0.76780252580808195</v>
      </c>
      <c r="AU10" s="14">
        <v>0.15542820212855599</v>
      </c>
      <c r="AV10" s="14"/>
      <c r="AW10" s="14">
        <v>0.77833290605564398</v>
      </c>
      <c r="AX10" s="14">
        <v>0.75648483748425799</v>
      </c>
      <c r="AY10" s="14">
        <v>0.77826757992457496</v>
      </c>
      <c r="AZ10" s="14">
        <v>0.73489618641041898</v>
      </c>
      <c r="BA10" s="14"/>
      <c r="BB10" s="14">
        <v>0.74623001899341102</v>
      </c>
      <c r="BC10" s="14">
        <v>0.79583109849535105</v>
      </c>
      <c r="BD10" s="14">
        <v>0.60129715664636296</v>
      </c>
      <c r="BE10" s="14"/>
      <c r="BF10" s="14">
        <v>0.753465317722399</v>
      </c>
      <c r="BG10" s="14">
        <v>0.78608539522588605</v>
      </c>
      <c r="BH10" s="14">
        <v>0.77244190866768703</v>
      </c>
      <c r="BI10" s="14"/>
      <c r="BJ10" s="14">
        <v>0.82657658393305899</v>
      </c>
      <c r="BK10" s="14">
        <v>0.90163882398259498</v>
      </c>
      <c r="BL10" s="14">
        <v>0.13325150255808599</v>
      </c>
      <c r="BM10" s="14"/>
      <c r="BN10" s="14">
        <v>0.64317937861530905</v>
      </c>
      <c r="BO10" s="14">
        <v>0.76609526322244403</v>
      </c>
      <c r="BP10" s="14">
        <v>0.736284185699142</v>
      </c>
      <c r="BQ10" s="14">
        <v>0.76553659248762895</v>
      </c>
      <c r="BR10" s="14">
        <v>0.78803149558626195</v>
      </c>
      <c r="BS10" s="14">
        <v>0.85881858982779302</v>
      </c>
      <c r="BT10" s="14">
        <v>0.77501014230762399</v>
      </c>
      <c r="BU10" s="14">
        <v>0.75885184325463195</v>
      </c>
      <c r="BV10" s="14"/>
      <c r="BW10" s="14">
        <v>0.71374726540078903</v>
      </c>
      <c r="BX10" s="14">
        <v>0.811145571903782</v>
      </c>
      <c r="BY10" s="14"/>
      <c r="BZ10" s="14">
        <v>0.72210587275673099</v>
      </c>
      <c r="CA10" s="14">
        <v>0.82162683503640199</v>
      </c>
      <c r="CB10" s="14"/>
      <c r="CC10" s="14">
        <v>0.74720522126101896</v>
      </c>
      <c r="CD10" s="14">
        <v>0.77566650556419203</v>
      </c>
    </row>
    <row r="11" spans="2:82" x14ac:dyDescent="0.25">
      <c r="B11" s="15" t="s">
        <v>131</v>
      </c>
      <c r="C11" s="20">
        <v>1.65320196272584E-2</v>
      </c>
      <c r="D11" s="20">
        <v>1.20177880520543E-2</v>
      </c>
      <c r="E11" s="20">
        <v>2.10627675678971E-2</v>
      </c>
      <c r="F11" s="20"/>
      <c r="G11" s="20">
        <v>2.2352075884694799E-2</v>
      </c>
      <c r="H11" s="20">
        <v>1.5331974462831599E-2</v>
      </c>
      <c r="I11" s="20">
        <v>7.2804474135068501E-3</v>
      </c>
      <c r="J11" s="20"/>
      <c r="K11" s="20">
        <v>8.7806537291874806E-3</v>
      </c>
      <c r="L11" s="20">
        <v>1.23814607134841E-2</v>
      </c>
      <c r="M11" s="20">
        <v>6.5618028430181599E-3</v>
      </c>
      <c r="N11" s="20">
        <v>4.2613641936213302E-2</v>
      </c>
      <c r="O11" s="20"/>
      <c r="P11" s="20">
        <v>1.7940485201798299E-2</v>
      </c>
      <c r="Q11" s="20">
        <v>1.25185816735613E-2</v>
      </c>
      <c r="R11" s="20">
        <v>1.74167552121464E-2</v>
      </c>
      <c r="S11" s="20">
        <v>1.4865669309086799E-2</v>
      </c>
      <c r="T11" s="20">
        <v>2.0893841732764502E-2</v>
      </c>
      <c r="U11" s="20"/>
      <c r="V11" s="20">
        <v>1.1541389846071601E-2</v>
      </c>
      <c r="W11" s="20">
        <v>9.9371743323983901E-3</v>
      </c>
      <c r="X11" s="20">
        <v>3.9778705619731201E-2</v>
      </c>
      <c r="Y11" s="20"/>
      <c r="Z11" s="20">
        <v>1.8334562938738801E-2</v>
      </c>
      <c r="AA11" s="20">
        <v>1.4968044254679401E-2</v>
      </c>
      <c r="AB11" s="20"/>
      <c r="AC11" s="20">
        <v>4.43983403887417E-2</v>
      </c>
      <c r="AD11" s="20">
        <v>2.0410148432763699E-2</v>
      </c>
      <c r="AE11" s="20">
        <v>1.4288957747506201E-2</v>
      </c>
      <c r="AF11" s="20">
        <v>5.9978660328110301E-3</v>
      </c>
      <c r="AG11" s="20"/>
      <c r="AH11" s="20">
        <v>3.0944028898434801E-2</v>
      </c>
      <c r="AI11" s="20">
        <v>1.9048525279963299E-2</v>
      </c>
      <c r="AJ11" s="20">
        <v>1.1316342222967801E-2</v>
      </c>
      <c r="AK11" s="20">
        <v>3.56086096006623E-3</v>
      </c>
      <c r="AL11" s="20"/>
      <c r="AM11" s="20">
        <v>1.19252405638871E-2</v>
      </c>
      <c r="AN11" s="20">
        <v>2.1956301206797601E-2</v>
      </c>
      <c r="AO11" s="20">
        <v>1.9191711564932601E-2</v>
      </c>
      <c r="AP11" s="20">
        <v>7.62996955922258E-3</v>
      </c>
      <c r="AQ11" s="20"/>
      <c r="AR11" s="20">
        <v>1.55489914715358E-2</v>
      </c>
      <c r="AS11" s="20">
        <v>1.31058407331873E-2</v>
      </c>
      <c r="AT11" s="20">
        <v>6.0067904330767703E-3</v>
      </c>
      <c r="AU11" s="20">
        <v>0</v>
      </c>
      <c r="AV11" s="20"/>
      <c r="AW11" s="20">
        <v>3.1218810746397301E-2</v>
      </c>
      <c r="AX11" s="20">
        <v>1.53550246287293E-2</v>
      </c>
      <c r="AY11" s="20">
        <v>1.15823327758506E-2</v>
      </c>
      <c r="AZ11" s="20">
        <v>0</v>
      </c>
      <c r="BA11" s="20"/>
      <c r="BB11" s="20">
        <v>0</v>
      </c>
      <c r="BC11" s="20">
        <v>1.6078965591641198E-2</v>
      </c>
      <c r="BD11" s="20">
        <v>9.4189096854899994E-3</v>
      </c>
      <c r="BE11" s="20"/>
      <c r="BF11" s="20">
        <v>5.0194684179106002E-3</v>
      </c>
      <c r="BG11" s="20">
        <v>3.10028498863563E-2</v>
      </c>
      <c r="BH11" s="20">
        <v>1.7331481930364399E-2</v>
      </c>
      <c r="BI11" s="20"/>
      <c r="BJ11" s="20">
        <v>1.309790488042E-2</v>
      </c>
      <c r="BK11" s="20">
        <v>1.9652150033610599E-3</v>
      </c>
      <c r="BL11" s="20">
        <v>1.4722786845548799E-2</v>
      </c>
      <c r="BM11" s="20"/>
      <c r="BN11" s="20">
        <v>2.1242250707804299E-2</v>
      </c>
      <c r="BO11" s="20">
        <v>1.9558107094821801E-2</v>
      </c>
      <c r="BP11" s="20">
        <v>0</v>
      </c>
      <c r="BQ11" s="20">
        <v>0</v>
      </c>
      <c r="BR11" s="20">
        <v>1.68841348945113E-2</v>
      </c>
      <c r="BS11" s="20">
        <v>6.1865371293948696E-3</v>
      </c>
      <c r="BT11" s="20">
        <v>2.74078869529845E-2</v>
      </c>
      <c r="BU11" s="20">
        <v>2.9921335595755501E-2</v>
      </c>
      <c r="BV11" s="20"/>
      <c r="BW11" s="20">
        <v>1.34522892175563E-2</v>
      </c>
      <c r="BX11" s="20">
        <v>1.9038084128923299E-2</v>
      </c>
      <c r="BY11" s="20"/>
      <c r="BZ11" s="20">
        <v>1.15968759080427E-2</v>
      </c>
      <c r="CA11" s="20">
        <v>1.26000415557473E-2</v>
      </c>
      <c r="CB11" s="20"/>
      <c r="CC11" s="20">
        <v>1.3705558648571901E-2</v>
      </c>
      <c r="CD11" s="20">
        <v>1.0139019811652199E-2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0.27046794871086099</v>
      </c>
      <c r="D9" s="14">
        <v>0.241450167078438</v>
      </c>
      <c r="E9" s="14">
        <v>0.29941651735006403</v>
      </c>
      <c r="F9" s="14"/>
      <c r="G9" s="14">
        <v>0.308006267576724</v>
      </c>
      <c r="H9" s="14">
        <v>0.25520153050715899</v>
      </c>
      <c r="I9" s="14">
        <v>0.225868467634884</v>
      </c>
      <c r="J9" s="14"/>
      <c r="K9" s="14">
        <v>0.26560167046433097</v>
      </c>
      <c r="L9" s="14">
        <v>0.263564641542054</v>
      </c>
      <c r="M9" s="14">
        <v>0.28540777683426499</v>
      </c>
      <c r="N9" s="14">
        <v>0.26461724381122398</v>
      </c>
      <c r="O9" s="14"/>
      <c r="P9" s="14">
        <v>0.33527658270859301</v>
      </c>
      <c r="Q9" s="14">
        <v>0.27090653133100401</v>
      </c>
      <c r="R9" s="14">
        <v>0.23018208294244299</v>
      </c>
      <c r="S9" s="14">
        <v>0.28032274319935702</v>
      </c>
      <c r="T9" s="14">
        <v>0.25357734307497398</v>
      </c>
      <c r="U9" s="14"/>
      <c r="V9" s="14">
        <v>0.26051501158715201</v>
      </c>
      <c r="W9" s="14">
        <v>0.35461705015084699</v>
      </c>
      <c r="X9" s="14">
        <v>0.21076979244013599</v>
      </c>
      <c r="Y9" s="14"/>
      <c r="Z9" s="14">
        <v>0.28058383654123398</v>
      </c>
      <c r="AA9" s="14">
        <v>0.26169090610793899</v>
      </c>
      <c r="AB9" s="14"/>
      <c r="AC9" s="14">
        <v>0.202859284058691</v>
      </c>
      <c r="AD9" s="14">
        <v>0.303954580388409</v>
      </c>
      <c r="AE9" s="14">
        <v>0.27081812506781799</v>
      </c>
      <c r="AF9" s="14">
        <v>0.24895653452325001</v>
      </c>
      <c r="AG9" s="14"/>
      <c r="AH9" s="14">
        <v>0.25709169947515098</v>
      </c>
      <c r="AI9" s="14">
        <v>0.30556128536841598</v>
      </c>
      <c r="AJ9" s="14">
        <v>0.25771874432312702</v>
      </c>
      <c r="AK9" s="14">
        <v>0.19884428227357101</v>
      </c>
      <c r="AL9" s="14"/>
      <c r="AM9" s="14">
        <v>0.37703627416695401</v>
      </c>
      <c r="AN9" s="14">
        <v>0.29130431508388099</v>
      </c>
      <c r="AO9" s="14">
        <v>0.28448551524617199</v>
      </c>
      <c r="AP9" s="14">
        <v>0.24564631789583499</v>
      </c>
      <c r="AQ9" s="14"/>
      <c r="AR9" s="14">
        <v>0.25509740178708901</v>
      </c>
      <c r="AS9" s="14">
        <v>0.27233180237529298</v>
      </c>
      <c r="AT9" s="14">
        <v>0.25028463201393503</v>
      </c>
      <c r="AU9" s="14">
        <v>0.35239626809776697</v>
      </c>
      <c r="AV9" s="14"/>
      <c r="AW9" s="14">
        <v>0.34114747227084802</v>
      </c>
      <c r="AX9" s="14">
        <v>0.28594519738163399</v>
      </c>
      <c r="AY9" s="14">
        <v>0.217175625233234</v>
      </c>
      <c r="AZ9" s="14">
        <v>0.22782905715843799</v>
      </c>
      <c r="BA9" s="14"/>
      <c r="BB9" s="14">
        <v>0.21534755226546301</v>
      </c>
      <c r="BC9" s="14">
        <v>0.19397820336031599</v>
      </c>
      <c r="BD9" s="14">
        <v>0.38075847128492002</v>
      </c>
      <c r="BE9" s="14"/>
      <c r="BF9" s="14">
        <v>0.28330027083057302</v>
      </c>
      <c r="BG9" s="14">
        <v>0.21049934897692199</v>
      </c>
      <c r="BH9" s="14">
        <v>0.33285235614215902</v>
      </c>
      <c r="BI9" s="14"/>
      <c r="BJ9" s="14">
        <v>0.25096121311991998</v>
      </c>
      <c r="BK9" s="14">
        <v>0.26789875443917699</v>
      </c>
      <c r="BL9" s="14">
        <v>0.41808477551761702</v>
      </c>
      <c r="BM9" s="14"/>
      <c r="BN9" s="14">
        <v>0.28194774420317398</v>
      </c>
      <c r="BO9" s="14">
        <v>0.22171614731245501</v>
      </c>
      <c r="BP9" s="14">
        <v>0.22363666138538299</v>
      </c>
      <c r="BQ9" s="14">
        <v>0.222563983309223</v>
      </c>
      <c r="BR9" s="14">
        <v>0.25468284363399002</v>
      </c>
      <c r="BS9" s="14">
        <v>0.35229748138252598</v>
      </c>
      <c r="BT9" s="14">
        <v>0.25203285851159202</v>
      </c>
      <c r="BU9" s="14">
        <v>0.229004193889742</v>
      </c>
      <c r="BV9" s="14"/>
      <c r="BW9" s="14">
        <v>0.36217411522249898</v>
      </c>
      <c r="BX9" s="14">
        <v>0.19584402456653699</v>
      </c>
      <c r="BY9" s="14"/>
      <c r="BZ9" s="14">
        <v>0.32319155036951702</v>
      </c>
      <c r="CA9" s="14">
        <v>0.205865106943038</v>
      </c>
      <c r="CB9" s="14"/>
      <c r="CC9" s="14">
        <v>0.32509956556094799</v>
      </c>
      <c r="CD9" s="14">
        <v>0.226139030301686</v>
      </c>
    </row>
    <row r="10" spans="2:82" x14ac:dyDescent="0.25">
      <c r="B10" s="15" t="s">
        <v>223</v>
      </c>
      <c r="C10" s="14">
        <v>0.71512068050442301</v>
      </c>
      <c r="D10" s="14">
        <v>0.74567482445373601</v>
      </c>
      <c r="E10" s="14">
        <v>0.68462135179735195</v>
      </c>
      <c r="F10" s="14"/>
      <c r="G10" s="14">
        <v>0.66965899573364496</v>
      </c>
      <c r="H10" s="14">
        <v>0.73843903170700098</v>
      </c>
      <c r="I10" s="14">
        <v>0.75946270597474497</v>
      </c>
      <c r="J10" s="14"/>
      <c r="K10" s="14">
        <v>0.73007315866336797</v>
      </c>
      <c r="L10" s="14">
        <v>0.72407971225437195</v>
      </c>
      <c r="M10" s="14">
        <v>0.70169760556419702</v>
      </c>
      <c r="N10" s="14">
        <v>0.70011775614402605</v>
      </c>
      <c r="O10" s="14"/>
      <c r="P10" s="14">
        <v>0.65756742349606501</v>
      </c>
      <c r="Q10" s="14">
        <v>0.70434662900869804</v>
      </c>
      <c r="R10" s="14">
        <v>0.75025671750412104</v>
      </c>
      <c r="S10" s="14">
        <v>0.71149433895027803</v>
      </c>
      <c r="T10" s="14">
        <v>0.73170013963815705</v>
      </c>
      <c r="U10" s="14"/>
      <c r="V10" s="14">
        <v>0.73213420012177199</v>
      </c>
      <c r="W10" s="14">
        <v>0.63573728913720196</v>
      </c>
      <c r="X10" s="14">
        <v>0.74690549209287205</v>
      </c>
      <c r="Y10" s="14"/>
      <c r="Z10" s="14">
        <v>0.704344001171473</v>
      </c>
      <c r="AA10" s="14">
        <v>0.72447105836639702</v>
      </c>
      <c r="AB10" s="14"/>
      <c r="AC10" s="14">
        <v>0.752940412311211</v>
      </c>
      <c r="AD10" s="14">
        <v>0.67588825650457296</v>
      </c>
      <c r="AE10" s="14">
        <v>0.71839786620452095</v>
      </c>
      <c r="AF10" s="14">
        <v>0.74809850345777595</v>
      </c>
      <c r="AG10" s="14"/>
      <c r="AH10" s="14">
        <v>0.71237861238304601</v>
      </c>
      <c r="AI10" s="14">
        <v>0.67953498472146101</v>
      </c>
      <c r="AJ10" s="14">
        <v>0.73288769784756203</v>
      </c>
      <c r="AK10" s="14">
        <v>0.79769440828599603</v>
      </c>
      <c r="AL10" s="14"/>
      <c r="AM10" s="14">
        <v>0.60535892991377704</v>
      </c>
      <c r="AN10" s="14">
        <v>0.69572658030843204</v>
      </c>
      <c r="AO10" s="14">
        <v>0.71236219177949001</v>
      </c>
      <c r="AP10" s="14">
        <v>0.74550674317130305</v>
      </c>
      <c r="AQ10" s="14"/>
      <c r="AR10" s="14">
        <v>0.73271681733530702</v>
      </c>
      <c r="AS10" s="14">
        <v>0.71970345462452401</v>
      </c>
      <c r="AT10" s="14">
        <v>0.73153076914100201</v>
      </c>
      <c r="AU10" s="14">
        <v>0.641788208256454</v>
      </c>
      <c r="AV10" s="14"/>
      <c r="AW10" s="14">
        <v>0.63279218047834496</v>
      </c>
      <c r="AX10" s="14">
        <v>0.70002162328745998</v>
      </c>
      <c r="AY10" s="14">
        <v>0.77561715061133596</v>
      </c>
      <c r="AZ10" s="14">
        <v>0.75398950859428304</v>
      </c>
      <c r="BA10" s="14"/>
      <c r="BB10" s="14">
        <v>0.78465244773453702</v>
      </c>
      <c r="BC10" s="14">
        <v>0.79012665350419597</v>
      </c>
      <c r="BD10" s="14">
        <v>0.61924152871507998</v>
      </c>
      <c r="BE10" s="14"/>
      <c r="BF10" s="14">
        <v>0.71268277671084301</v>
      </c>
      <c r="BG10" s="14">
        <v>0.76910762833611601</v>
      </c>
      <c r="BH10" s="14">
        <v>0.65483748111358997</v>
      </c>
      <c r="BI10" s="14"/>
      <c r="BJ10" s="14">
        <v>0.74113977752409099</v>
      </c>
      <c r="BK10" s="14">
        <v>0.72824918773314995</v>
      </c>
      <c r="BL10" s="14">
        <v>0.56238717409636796</v>
      </c>
      <c r="BM10" s="14"/>
      <c r="BN10" s="14">
        <v>0.70760917975826798</v>
      </c>
      <c r="BO10" s="14">
        <v>0.76286639457258298</v>
      </c>
      <c r="BP10" s="14">
        <v>0.77636333861461704</v>
      </c>
      <c r="BQ10" s="14">
        <v>0.76519337638824003</v>
      </c>
      <c r="BR10" s="14">
        <v>0.72857263020971597</v>
      </c>
      <c r="BS10" s="14">
        <v>0.64153440362020597</v>
      </c>
      <c r="BT10" s="14">
        <v>0.74796714148840804</v>
      </c>
      <c r="BU10" s="14">
        <v>0.75307415665757804</v>
      </c>
      <c r="BV10" s="14"/>
      <c r="BW10" s="14">
        <v>0.63229126267574798</v>
      </c>
      <c r="BX10" s="14">
        <v>0.78252134098433901</v>
      </c>
      <c r="BY10" s="14"/>
      <c r="BZ10" s="14">
        <v>0.66626123272633397</v>
      </c>
      <c r="CA10" s="14">
        <v>0.788535001695292</v>
      </c>
      <c r="CB10" s="14"/>
      <c r="CC10" s="14">
        <v>0.66351643176354802</v>
      </c>
      <c r="CD10" s="14">
        <v>0.76822041499435001</v>
      </c>
    </row>
    <row r="11" spans="2:82" x14ac:dyDescent="0.25">
      <c r="B11" s="15" t="s">
        <v>131</v>
      </c>
      <c r="C11" s="20">
        <v>1.4411370784715801E-2</v>
      </c>
      <c r="D11" s="20">
        <v>1.2875008467826301E-2</v>
      </c>
      <c r="E11" s="20">
        <v>1.59621308525838E-2</v>
      </c>
      <c r="F11" s="20"/>
      <c r="G11" s="20">
        <v>2.2334736689630999E-2</v>
      </c>
      <c r="H11" s="20">
        <v>6.3594377858402096E-3</v>
      </c>
      <c r="I11" s="20">
        <v>1.4668826390371301E-2</v>
      </c>
      <c r="J11" s="20"/>
      <c r="K11" s="20">
        <v>4.3251708723016802E-3</v>
      </c>
      <c r="L11" s="20">
        <v>1.23556462035739E-2</v>
      </c>
      <c r="M11" s="20">
        <v>1.28946176015377E-2</v>
      </c>
      <c r="N11" s="20">
        <v>3.52650000447495E-2</v>
      </c>
      <c r="O11" s="20"/>
      <c r="P11" s="20">
        <v>7.15599379534215E-3</v>
      </c>
      <c r="Q11" s="20">
        <v>2.4746839660297299E-2</v>
      </c>
      <c r="R11" s="20">
        <v>1.9561199553435701E-2</v>
      </c>
      <c r="S11" s="20">
        <v>8.1829178503644694E-3</v>
      </c>
      <c r="T11" s="20">
        <v>1.4722517286869199E-2</v>
      </c>
      <c r="U11" s="20"/>
      <c r="V11" s="20">
        <v>7.3507882910752104E-3</v>
      </c>
      <c r="W11" s="20">
        <v>9.6456607119518208E-3</v>
      </c>
      <c r="X11" s="20">
        <v>4.2324715466992499E-2</v>
      </c>
      <c r="Y11" s="20"/>
      <c r="Z11" s="20">
        <v>1.5072162287293699E-2</v>
      </c>
      <c r="AA11" s="20">
        <v>1.3838035525663E-2</v>
      </c>
      <c r="AB11" s="20"/>
      <c r="AC11" s="20">
        <v>4.4200303630097498E-2</v>
      </c>
      <c r="AD11" s="20">
        <v>2.0157163107018101E-2</v>
      </c>
      <c r="AE11" s="20">
        <v>1.07840087276612E-2</v>
      </c>
      <c r="AF11" s="20">
        <v>2.9449620189748301E-3</v>
      </c>
      <c r="AG11" s="20"/>
      <c r="AH11" s="20">
        <v>3.0529688141802701E-2</v>
      </c>
      <c r="AI11" s="20">
        <v>1.4903729910122499E-2</v>
      </c>
      <c r="AJ11" s="20">
        <v>9.3935578293105997E-3</v>
      </c>
      <c r="AK11" s="20">
        <v>3.4613094404322901E-3</v>
      </c>
      <c r="AL11" s="20"/>
      <c r="AM11" s="20">
        <v>1.7604795919269701E-2</v>
      </c>
      <c r="AN11" s="20">
        <v>1.29691046076865E-2</v>
      </c>
      <c r="AO11" s="20">
        <v>3.15229297433753E-3</v>
      </c>
      <c r="AP11" s="20">
        <v>8.8469389328608393E-3</v>
      </c>
      <c r="AQ11" s="20"/>
      <c r="AR11" s="20">
        <v>1.21857808776037E-2</v>
      </c>
      <c r="AS11" s="20">
        <v>7.9647430001832595E-3</v>
      </c>
      <c r="AT11" s="20">
        <v>1.81845988450633E-2</v>
      </c>
      <c r="AU11" s="20">
        <v>5.8155236457794199E-3</v>
      </c>
      <c r="AV11" s="20"/>
      <c r="AW11" s="20">
        <v>2.6060347250807001E-2</v>
      </c>
      <c r="AX11" s="20">
        <v>1.4033179330905299E-2</v>
      </c>
      <c r="AY11" s="20">
        <v>7.2072241554297202E-3</v>
      </c>
      <c r="AZ11" s="20">
        <v>1.8181434247279801E-2</v>
      </c>
      <c r="BA11" s="20"/>
      <c r="BB11" s="20">
        <v>0</v>
      </c>
      <c r="BC11" s="20">
        <v>1.5895143135488399E-2</v>
      </c>
      <c r="BD11" s="20">
        <v>0</v>
      </c>
      <c r="BE11" s="20"/>
      <c r="BF11" s="20">
        <v>4.0169524585846501E-3</v>
      </c>
      <c r="BG11" s="20">
        <v>2.0393022686961498E-2</v>
      </c>
      <c r="BH11" s="20">
        <v>1.2310162744250499E-2</v>
      </c>
      <c r="BI11" s="20"/>
      <c r="BJ11" s="20">
        <v>7.8990093559881298E-3</v>
      </c>
      <c r="BK11" s="20">
        <v>3.8520578276724201E-3</v>
      </c>
      <c r="BL11" s="20">
        <v>1.9528050386014802E-2</v>
      </c>
      <c r="BM11" s="20"/>
      <c r="BN11" s="20">
        <v>1.0443076038557601E-2</v>
      </c>
      <c r="BO11" s="20">
        <v>1.5417458114961801E-2</v>
      </c>
      <c r="BP11" s="20">
        <v>0</v>
      </c>
      <c r="BQ11" s="20">
        <v>1.2242640302537E-2</v>
      </c>
      <c r="BR11" s="20">
        <v>1.6744526156294199E-2</v>
      </c>
      <c r="BS11" s="20">
        <v>6.16811499726737E-3</v>
      </c>
      <c r="BT11" s="20">
        <v>0</v>
      </c>
      <c r="BU11" s="20">
        <v>1.7921649452679898E-2</v>
      </c>
      <c r="BV11" s="20"/>
      <c r="BW11" s="20">
        <v>5.53462210175284E-3</v>
      </c>
      <c r="BX11" s="20">
        <v>2.1634634449123599E-2</v>
      </c>
      <c r="BY11" s="20"/>
      <c r="BZ11" s="20">
        <v>1.05472169041489E-2</v>
      </c>
      <c r="CA11" s="20">
        <v>5.5998913616697801E-3</v>
      </c>
      <c r="CB11" s="20"/>
      <c r="CC11" s="20">
        <v>1.13840026755042E-2</v>
      </c>
      <c r="CD11" s="20">
        <v>5.6405547039643901E-3</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4.6404606755620699E-2</v>
      </c>
      <c r="D9" s="14">
        <v>4.9903016163250699E-2</v>
      </c>
      <c r="E9" s="14">
        <v>4.2952558191717401E-2</v>
      </c>
      <c r="F9" s="14"/>
      <c r="G9" s="14">
        <v>3.7221136807757002E-2</v>
      </c>
      <c r="H9" s="14">
        <v>3.8297903377178803E-2</v>
      </c>
      <c r="I9" s="14">
        <v>8.1028178841547893E-2</v>
      </c>
      <c r="J9" s="14"/>
      <c r="K9" s="14">
        <v>4.7655572315468797E-2</v>
      </c>
      <c r="L9" s="14">
        <v>4.43753955985626E-2</v>
      </c>
      <c r="M9" s="14">
        <v>5.1833392111617402E-2</v>
      </c>
      <c r="N9" s="14">
        <v>4.2707664603787797E-2</v>
      </c>
      <c r="O9" s="14"/>
      <c r="P9" s="14">
        <v>3.9061498364628501E-2</v>
      </c>
      <c r="Q9" s="14">
        <v>3.06809493374645E-2</v>
      </c>
      <c r="R9" s="14">
        <v>6.3016269697920901E-2</v>
      </c>
      <c r="S9" s="14">
        <v>4.489783883831E-2</v>
      </c>
      <c r="T9" s="14">
        <v>4.74610374058968E-2</v>
      </c>
      <c r="U9" s="14"/>
      <c r="V9" s="14">
        <v>3.5481979880967802E-2</v>
      </c>
      <c r="W9" s="14">
        <v>9.9344572728782499E-2</v>
      </c>
      <c r="X9" s="14">
        <v>2.3844912198837599E-2</v>
      </c>
      <c r="Y9" s="14"/>
      <c r="Z9" s="14">
        <v>4.6191785684654402E-2</v>
      </c>
      <c r="AA9" s="14">
        <v>4.6589260800623297E-2</v>
      </c>
      <c r="AB9" s="14"/>
      <c r="AC9" s="14">
        <v>2.1863395761076099E-2</v>
      </c>
      <c r="AD9" s="14">
        <v>4.44362619672364E-2</v>
      </c>
      <c r="AE9" s="14">
        <v>6.0571787841992998E-2</v>
      </c>
      <c r="AF9" s="14">
        <v>3.8476986472199499E-2</v>
      </c>
      <c r="AG9" s="14"/>
      <c r="AH9" s="14">
        <v>6.7896161184390597E-2</v>
      </c>
      <c r="AI9" s="14">
        <v>5.0926561377617099E-2</v>
      </c>
      <c r="AJ9" s="14">
        <v>3.7570332867664799E-2</v>
      </c>
      <c r="AK9" s="14">
        <v>3.8265449786490401E-2</v>
      </c>
      <c r="AL9" s="14"/>
      <c r="AM9" s="14">
        <v>6.2420614105724602E-2</v>
      </c>
      <c r="AN9" s="14">
        <v>4.7855134799726001E-2</v>
      </c>
      <c r="AO9" s="14">
        <v>3.5270626770935898E-2</v>
      </c>
      <c r="AP9" s="14">
        <v>4.4105299314791097E-2</v>
      </c>
      <c r="AQ9" s="14"/>
      <c r="AR9" s="14">
        <v>4.6986919563801403E-2</v>
      </c>
      <c r="AS9" s="14">
        <v>4.6761600377316401E-2</v>
      </c>
      <c r="AT9" s="14">
        <v>4.8614228343451797E-2</v>
      </c>
      <c r="AU9" s="14">
        <v>5.2254841512902502E-2</v>
      </c>
      <c r="AV9" s="14"/>
      <c r="AW9" s="14">
        <v>4.0735892342266003E-2</v>
      </c>
      <c r="AX9" s="14">
        <v>3.97775300164264E-2</v>
      </c>
      <c r="AY9" s="14">
        <v>5.2980293424834499E-2</v>
      </c>
      <c r="AZ9" s="14">
        <v>7.3505025872189697E-2</v>
      </c>
      <c r="BA9" s="14"/>
      <c r="BB9" s="14">
        <v>9.3266764524919402E-2</v>
      </c>
      <c r="BC9" s="14">
        <v>4.2401108535830498E-2</v>
      </c>
      <c r="BD9" s="14">
        <v>5.5944097299641497E-2</v>
      </c>
      <c r="BE9" s="14"/>
      <c r="BF9" s="14">
        <v>5.9088666572186602E-2</v>
      </c>
      <c r="BG9" s="14">
        <v>2.8788525640448401E-2</v>
      </c>
      <c r="BH9" s="14">
        <v>4.8932375475955803E-2</v>
      </c>
      <c r="BI9" s="14"/>
      <c r="BJ9" s="14">
        <v>4.7089466109650799E-2</v>
      </c>
      <c r="BK9" s="14">
        <v>4.1264246970515499E-2</v>
      </c>
      <c r="BL9" s="14">
        <v>5.3865938741649501E-2</v>
      </c>
      <c r="BM9" s="14"/>
      <c r="BN9" s="14">
        <v>6.3600817842963994E-2</v>
      </c>
      <c r="BO9" s="14">
        <v>3.09105362049008E-2</v>
      </c>
      <c r="BP9" s="14">
        <v>3.1796611836585401E-2</v>
      </c>
      <c r="BQ9" s="14">
        <v>8.5989134948615806E-2</v>
      </c>
      <c r="BR9" s="14">
        <v>6.3606019780001702E-2</v>
      </c>
      <c r="BS9" s="14">
        <v>4.8959675025335901E-2</v>
      </c>
      <c r="BT9" s="14">
        <v>3.59534635278079E-2</v>
      </c>
      <c r="BU9" s="14">
        <v>1.8108979459405799E-2</v>
      </c>
      <c r="BV9" s="14"/>
      <c r="BW9" s="14">
        <v>5.79550847919428E-2</v>
      </c>
      <c r="BX9" s="14">
        <v>3.7005653232644799E-2</v>
      </c>
      <c r="BY9" s="14"/>
      <c r="BZ9" s="14">
        <v>5.0477416097510198E-2</v>
      </c>
      <c r="CA9" s="14">
        <v>4.0361001697088998E-2</v>
      </c>
      <c r="CB9" s="14"/>
      <c r="CC9" s="14">
        <v>4.3766400265423902E-2</v>
      </c>
      <c r="CD9" s="14">
        <v>4.9510999567129198E-2</v>
      </c>
    </row>
    <row r="10" spans="2:82" x14ac:dyDescent="0.25">
      <c r="B10" s="15" t="s">
        <v>223</v>
      </c>
      <c r="C10" s="14">
        <v>0.93520905151983702</v>
      </c>
      <c r="D10" s="14">
        <v>0.931257065353848</v>
      </c>
      <c r="E10" s="14">
        <v>0.93909630785031695</v>
      </c>
      <c r="F10" s="14"/>
      <c r="G10" s="14">
        <v>0.93682260129232198</v>
      </c>
      <c r="H10" s="14">
        <v>0.94777663657402</v>
      </c>
      <c r="I10" s="14">
        <v>0.90681132902943695</v>
      </c>
      <c r="J10" s="14"/>
      <c r="K10" s="14">
        <v>0.94219676546156195</v>
      </c>
      <c r="L10" s="14">
        <v>0.93974767207491605</v>
      </c>
      <c r="M10" s="14">
        <v>0.93534700325530296</v>
      </c>
      <c r="N10" s="14">
        <v>0.91968375513266898</v>
      </c>
      <c r="O10" s="14"/>
      <c r="P10" s="14">
        <v>0.93608472395721098</v>
      </c>
      <c r="Q10" s="14">
        <v>0.94787617178955297</v>
      </c>
      <c r="R10" s="14">
        <v>0.91300077625189202</v>
      </c>
      <c r="S10" s="14">
        <v>0.94029690834020097</v>
      </c>
      <c r="T10" s="14">
        <v>0.94361629364546995</v>
      </c>
      <c r="U10" s="14"/>
      <c r="V10" s="14">
        <v>0.94898475850744801</v>
      </c>
      <c r="W10" s="14">
        <v>0.89349751003209099</v>
      </c>
      <c r="X10" s="14">
        <v>0.93634934789200397</v>
      </c>
      <c r="Y10" s="14"/>
      <c r="Z10" s="14">
        <v>0.93452698096217302</v>
      </c>
      <c r="AA10" s="14">
        <v>0.93580084953531595</v>
      </c>
      <c r="AB10" s="14"/>
      <c r="AC10" s="14">
        <v>0.94494462415626101</v>
      </c>
      <c r="AD10" s="14">
        <v>0.92854498249221795</v>
      </c>
      <c r="AE10" s="14">
        <v>0.92696834919009596</v>
      </c>
      <c r="AF10" s="14">
        <v>0.95271035407315197</v>
      </c>
      <c r="AG10" s="14"/>
      <c r="AH10" s="14">
        <v>0.91348967896023903</v>
      </c>
      <c r="AI10" s="14">
        <v>0.92620129281477204</v>
      </c>
      <c r="AJ10" s="14">
        <v>0.95498351344962096</v>
      </c>
      <c r="AK10" s="14">
        <v>0.94793490366168898</v>
      </c>
      <c r="AL10" s="14"/>
      <c r="AM10" s="14">
        <v>0.928795043348695</v>
      </c>
      <c r="AN10" s="14">
        <v>0.93515128095668698</v>
      </c>
      <c r="AO10" s="14">
        <v>0.94888378127107398</v>
      </c>
      <c r="AP10" s="14">
        <v>0.94195733920383296</v>
      </c>
      <c r="AQ10" s="14"/>
      <c r="AR10" s="14">
        <v>0.93924336760499005</v>
      </c>
      <c r="AS10" s="14">
        <v>0.93392294158004796</v>
      </c>
      <c r="AT10" s="14">
        <v>0.93934883540413605</v>
      </c>
      <c r="AU10" s="14">
        <v>0.936329436950466</v>
      </c>
      <c r="AV10" s="14"/>
      <c r="AW10" s="14">
        <v>0.93070683756291495</v>
      </c>
      <c r="AX10" s="14">
        <v>0.94494223256404697</v>
      </c>
      <c r="AY10" s="14">
        <v>0.93123219058325102</v>
      </c>
      <c r="AZ10" s="14">
        <v>0.90853042251874006</v>
      </c>
      <c r="BA10" s="14"/>
      <c r="BB10" s="14">
        <v>0.88938413070339795</v>
      </c>
      <c r="BC10" s="14">
        <v>0.93621786943971497</v>
      </c>
      <c r="BD10" s="14">
        <v>0.93475093544686505</v>
      </c>
      <c r="BE10" s="14"/>
      <c r="BF10" s="14">
        <v>0.93198442207379695</v>
      </c>
      <c r="BG10" s="14">
        <v>0.94870492732317302</v>
      </c>
      <c r="BH10" s="14">
        <v>0.93638765169017402</v>
      </c>
      <c r="BI10" s="14"/>
      <c r="BJ10" s="14">
        <v>0.93894432123077398</v>
      </c>
      <c r="BK10" s="14">
        <v>0.94936814779102596</v>
      </c>
      <c r="BL10" s="14">
        <v>0.93660861659205596</v>
      </c>
      <c r="BM10" s="14"/>
      <c r="BN10" s="14">
        <v>0.92239506374386104</v>
      </c>
      <c r="BO10" s="14">
        <v>0.94613423550100195</v>
      </c>
      <c r="BP10" s="14">
        <v>0.96035767916577897</v>
      </c>
      <c r="BQ10" s="14">
        <v>0.88941804516288003</v>
      </c>
      <c r="BR10" s="14">
        <v>0.927900912253109</v>
      </c>
      <c r="BS10" s="14">
        <v>0.93892867544845005</v>
      </c>
      <c r="BT10" s="14">
        <v>0.96404653647219196</v>
      </c>
      <c r="BU10" s="14">
        <v>0.96396937108791403</v>
      </c>
      <c r="BV10" s="14"/>
      <c r="BW10" s="14">
        <v>0.93099034855372398</v>
      </c>
      <c r="BX10" s="14">
        <v>0.93864193048649602</v>
      </c>
      <c r="BY10" s="14"/>
      <c r="BZ10" s="14">
        <v>0.93461992171633901</v>
      </c>
      <c r="CA10" s="14">
        <v>0.94574022347696596</v>
      </c>
      <c r="CB10" s="14"/>
      <c r="CC10" s="14">
        <v>0.94071545818620705</v>
      </c>
      <c r="CD10" s="14">
        <v>0.93706177642076405</v>
      </c>
    </row>
    <row r="11" spans="2:82" x14ac:dyDescent="0.25">
      <c r="B11" s="15" t="s">
        <v>131</v>
      </c>
      <c r="C11" s="20">
        <v>1.8386341724541799E-2</v>
      </c>
      <c r="D11" s="20">
        <v>1.8839918482901698E-2</v>
      </c>
      <c r="E11" s="20">
        <v>1.7951133957965201E-2</v>
      </c>
      <c r="F11" s="20"/>
      <c r="G11" s="20">
        <v>2.5956261899920698E-2</v>
      </c>
      <c r="H11" s="20">
        <v>1.3925460048801601E-2</v>
      </c>
      <c r="I11" s="20">
        <v>1.21604921290155E-2</v>
      </c>
      <c r="J11" s="20"/>
      <c r="K11" s="20">
        <v>1.0147662222968999E-2</v>
      </c>
      <c r="L11" s="20">
        <v>1.5876932326521001E-2</v>
      </c>
      <c r="M11" s="20">
        <v>1.28196046330794E-2</v>
      </c>
      <c r="N11" s="20">
        <v>3.7608580263543002E-2</v>
      </c>
      <c r="O11" s="20"/>
      <c r="P11" s="20">
        <v>2.4853777678160702E-2</v>
      </c>
      <c r="Q11" s="20">
        <v>2.1442878872982699E-2</v>
      </c>
      <c r="R11" s="20">
        <v>2.39829540501874E-2</v>
      </c>
      <c r="S11" s="20">
        <v>1.4805252821488601E-2</v>
      </c>
      <c r="T11" s="20">
        <v>8.9226689486327608E-3</v>
      </c>
      <c r="U11" s="20"/>
      <c r="V11" s="20">
        <v>1.55332616115842E-2</v>
      </c>
      <c r="W11" s="20">
        <v>7.1579172391264701E-3</v>
      </c>
      <c r="X11" s="20">
        <v>3.9805739909158797E-2</v>
      </c>
      <c r="Y11" s="20"/>
      <c r="Z11" s="20">
        <v>1.9281233353172601E-2</v>
      </c>
      <c r="AA11" s="20">
        <v>1.7609889664060598E-2</v>
      </c>
      <c r="AB11" s="20"/>
      <c r="AC11" s="20">
        <v>3.3191980082662297E-2</v>
      </c>
      <c r="AD11" s="20">
        <v>2.70187555405457E-2</v>
      </c>
      <c r="AE11" s="20">
        <v>1.2459862967911199E-2</v>
      </c>
      <c r="AF11" s="20">
        <v>8.8126594546482397E-3</v>
      </c>
      <c r="AG11" s="20"/>
      <c r="AH11" s="20">
        <v>1.8614159855369801E-2</v>
      </c>
      <c r="AI11" s="20">
        <v>2.28721458076112E-2</v>
      </c>
      <c r="AJ11" s="20">
        <v>7.4461536827137098E-3</v>
      </c>
      <c r="AK11" s="20">
        <v>1.3799646551820701E-2</v>
      </c>
      <c r="AL11" s="20"/>
      <c r="AM11" s="20">
        <v>8.7843425455807807E-3</v>
      </c>
      <c r="AN11" s="20">
        <v>1.6993584243587202E-2</v>
      </c>
      <c r="AO11" s="20">
        <v>1.5845591957990301E-2</v>
      </c>
      <c r="AP11" s="20">
        <v>1.39373614813757E-2</v>
      </c>
      <c r="AQ11" s="20"/>
      <c r="AR11" s="20">
        <v>1.3769712831208701E-2</v>
      </c>
      <c r="AS11" s="20">
        <v>1.9315458042635399E-2</v>
      </c>
      <c r="AT11" s="20">
        <v>1.20369362524121E-2</v>
      </c>
      <c r="AU11" s="20">
        <v>1.14157215366321E-2</v>
      </c>
      <c r="AV11" s="20"/>
      <c r="AW11" s="20">
        <v>2.85572700948192E-2</v>
      </c>
      <c r="AX11" s="20">
        <v>1.5280237419527E-2</v>
      </c>
      <c r="AY11" s="20">
        <v>1.5787515991914001E-2</v>
      </c>
      <c r="AZ11" s="20">
        <v>1.7964551609070799E-2</v>
      </c>
      <c r="BA11" s="20"/>
      <c r="BB11" s="20">
        <v>1.7349104771682802E-2</v>
      </c>
      <c r="BC11" s="20">
        <v>2.1381022024454702E-2</v>
      </c>
      <c r="BD11" s="20">
        <v>9.3049672534931006E-3</v>
      </c>
      <c r="BE11" s="20"/>
      <c r="BF11" s="20">
        <v>8.9269113540165895E-3</v>
      </c>
      <c r="BG11" s="20">
        <v>2.2506547036378499E-2</v>
      </c>
      <c r="BH11" s="20">
        <v>1.467997283387E-2</v>
      </c>
      <c r="BI11" s="20"/>
      <c r="BJ11" s="20">
        <v>1.3966212659575299E-2</v>
      </c>
      <c r="BK11" s="20">
        <v>9.3676052384586202E-3</v>
      </c>
      <c r="BL11" s="20">
        <v>9.5254446662945292E-3</v>
      </c>
      <c r="BM11" s="20"/>
      <c r="BN11" s="20">
        <v>1.4004118413175099E-2</v>
      </c>
      <c r="BO11" s="20">
        <v>2.29552282940974E-2</v>
      </c>
      <c r="BP11" s="20">
        <v>7.8457089976356198E-3</v>
      </c>
      <c r="BQ11" s="20">
        <v>2.4592819888504501E-2</v>
      </c>
      <c r="BR11" s="20">
        <v>8.4930679668890601E-3</v>
      </c>
      <c r="BS11" s="20">
        <v>1.2111649526213899E-2</v>
      </c>
      <c r="BT11" s="20">
        <v>0</v>
      </c>
      <c r="BU11" s="20">
        <v>1.7921649452679898E-2</v>
      </c>
      <c r="BV11" s="20"/>
      <c r="BW11" s="20">
        <v>1.10545666543336E-2</v>
      </c>
      <c r="BX11" s="20">
        <v>2.4352416280859001E-2</v>
      </c>
      <c r="BY11" s="20"/>
      <c r="BZ11" s="20">
        <v>1.4902662186150601E-2</v>
      </c>
      <c r="CA11" s="20">
        <v>1.38987748259455E-2</v>
      </c>
      <c r="CB11" s="20"/>
      <c r="CC11" s="20">
        <v>1.55181415483686E-2</v>
      </c>
      <c r="CD11" s="20">
        <v>1.34272240121071E-2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236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0.43760206939848001</v>
      </c>
      <c r="D9" s="14">
        <v>0.46943483782844903</v>
      </c>
      <c r="E9" s="14">
        <v>0.405207434236529</v>
      </c>
      <c r="F9" s="14"/>
      <c r="G9" s="14">
        <v>0.48251561389511999</v>
      </c>
      <c r="H9" s="14">
        <v>0.39805879895961299</v>
      </c>
      <c r="I9" s="14">
        <v>0.42684809559779202</v>
      </c>
      <c r="J9" s="14"/>
      <c r="K9" s="14">
        <v>0.61328923983722505</v>
      </c>
      <c r="L9" s="14">
        <v>0.42764967846405699</v>
      </c>
      <c r="M9" s="14">
        <v>0.31321336412035999</v>
      </c>
      <c r="N9" s="14">
        <v>0.26232635731443898</v>
      </c>
      <c r="O9" s="14"/>
      <c r="P9" s="14">
        <v>0.495968528403399</v>
      </c>
      <c r="Q9" s="14">
        <v>0.44704244924657199</v>
      </c>
      <c r="R9" s="14">
        <v>0.40829214270997899</v>
      </c>
      <c r="S9" s="14">
        <v>0.43595513401957098</v>
      </c>
      <c r="T9" s="14">
        <v>0.42304465094509802</v>
      </c>
      <c r="U9" s="14"/>
      <c r="V9" s="14">
        <v>0.52225724301161403</v>
      </c>
      <c r="W9" s="14">
        <v>0.30483391205865601</v>
      </c>
      <c r="X9" s="14">
        <v>0.309927965148516</v>
      </c>
      <c r="Y9" s="14"/>
      <c r="Z9" s="14">
        <v>0.478014022130414</v>
      </c>
      <c r="AA9" s="14">
        <v>0.40253866846490399</v>
      </c>
      <c r="AB9" s="14"/>
      <c r="AC9" s="14">
        <v>0.15800224045238101</v>
      </c>
      <c r="AD9" s="14">
        <v>0.32143514967541797</v>
      </c>
      <c r="AE9" s="14">
        <v>0.43033071913471399</v>
      </c>
      <c r="AF9" s="14">
        <v>0.58297533735190699</v>
      </c>
      <c r="AG9" s="14"/>
      <c r="AH9" s="14">
        <v>0.18499441291536101</v>
      </c>
      <c r="AI9" s="14">
        <v>0.34397757699271903</v>
      </c>
      <c r="AJ9" s="14">
        <v>0.56402107302539894</v>
      </c>
      <c r="AK9" s="14">
        <v>0.70316252292484105</v>
      </c>
      <c r="AL9" s="14"/>
      <c r="AM9" s="14">
        <v>0.29620320643515302</v>
      </c>
      <c r="AN9" s="14">
        <v>0.460613039604237</v>
      </c>
      <c r="AO9" s="14">
        <v>0.52669534994023604</v>
      </c>
      <c r="AP9" s="14">
        <v>0.53753319527843302</v>
      </c>
      <c r="AQ9" s="14"/>
      <c r="AR9" s="14">
        <v>0.336880448567562</v>
      </c>
      <c r="AS9" s="14">
        <v>0.60979555013411801</v>
      </c>
      <c r="AT9" s="14">
        <v>0.76244103681852005</v>
      </c>
      <c r="AU9" s="14">
        <v>0.30554908828681498</v>
      </c>
      <c r="AV9" s="14"/>
      <c r="AW9" s="14">
        <v>0.348055611758738</v>
      </c>
      <c r="AX9" s="14">
        <v>0.381417264808737</v>
      </c>
      <c r="AY9" s="14">
        <v>0.52814702030982397</v>
      </c>
      <c r="AZ9" s="14">
        <v>0.60543830259448606</v>
      </c>
      <c r="BA9" s="14"/>
      <c r="BB9" s="14">
        <v>0.49529118660354698</v>
      </c>
      <c r="BC9" s="14">
        <v>0.48648323466492099</v>
      </c>
      <c r="BD9" s="14">
        <v>0.277443376283111</v>
      </c>
      <c r="BE9" s="14"/>
      <c r="BF9" s="14">
        <v>0.49992511602552198</v>
      </c>
      <c r="BG9" s="14">
        <v>0.37372213658593501</v>
      </c>
      <c r="BH9" s="14">
        <v>0.421210432362775</v>
      </c>
      <c r="BI9" s="14"/>
      <c r="BJ9" s="14">
        <v>0.51105892474724002</v>
      </c>
      <c r="BK9" s="14">
        <v>0.45625796579580602</v>
      </c>
      <c r="BL9" s="14">
        <v>0.27013768004848698</v>
      </c>
      <c r="BM9" s="14"/>
      <c r="BN9" s="14">
        <v>0.34385223304961199</v>
      </c>
      <c r="BO9" s="14">
        <v>0.451318287078951</v>
      </c>
      <c r="BP9" s="14">
        <v>0.52020900959437599</v>
      </c>
      <c r="BQ9" s="14">
        <v>0.54340890079993798</v>
      </c>
      <c r="BR9" s="14">
        <v>0.497928350724612</v>
      </c>
      <c r="BS9" s="14">
        <v>0.48376084800087099</v>
      </c>
      <c r="BT9" s="14">
        <v>0.39522544169643797</v>
      </c>
      <c r="BU9" s="14">
        <v>0.42837512717811399</v>
      </c>
      <c r="BV9" s="14"/>
      <c r="BW9" s="14">
        <v>0.504498102979272</v>
      </c>
      <c r="BX9" s="14">
        <v>0.38316685827387598</v>
      </c>
      <c r="BY9" s="14"/>
      <c r="BZ9" s="14">
        <v>0.451879984798921</v>
      </c>
      <c r="CA9" s="14">
        <v>0.458188930693533</v>
      </c>
      <c r="CB9" s="14"/>
      <c r="CC9" s="14">
        <v>0.44447470721662502</v>
      </c>
      <c r="CD9" s="14">
        <v>0.464960483567459</v>
      </c>
    </row>
    <row r="10" spans="2:82" x14ac:dyDescent="0.25">
      <c r="B10" s="15" t="s">
        <v>223</v>
      </c>
      <c r="C10" s="14">
        <v>0.54382412702541405</v>
      </c>
      <c r="D10" s="14">
        <v>0.51353630863547695</v>
      </c>
      <c r="E10" s="14">
        <v>0.57465525589259003</v>
      </c>
      <c r="F10" s="14"/>
      <c r="G10" s="14">
        <v>0.50006467512552699</v>
      </c>
      <c r="H10" s="14">
        <v>0.58146961950115506</v>
      </c>
      <c r="I10" s="14">
        <v>0.556067330772265</v>
      </c>
      <c r="J10" s="14"/>
      <c r="K10" s="14">
        <v>0.37494889210996801</v>
      </c>
      <c r="L10" s="14">
        <v>0.56165233216918398</v>
      </c>
      <c r="M10" s="14">
        <v>0.66737048814140598</v>
      </c>
      <c r="N10" s="14">
        <v>0.69738818574178396</v>
      </c>
      <c r="O10" s="14"/>
      <c r="P10" s="14">
        <v>0.47883399117257402</v>
      </c>
      <c r="Q10" s="14">
        <v>0.52447322112579497</v>
      </c>
      <c r="R10" s="14">
        <v>0.56985442439559697</v>
      </c>
      <c r="S10" s="14">
        <v>0.55092764551428097</v>
      </c>
      <c r="T10" s="14">
        <v>0.56797520639202603</v>
      </c>
      <c r="U10" s="14"/>
      <c r="V10" s="14">
        <v>0.468669107654201</v>
      </c>
      <c r="W10" s="14">
        <v>0.67551274727991695</v>
      </c>
      <c r="X10" s="14">
        <v>0.64210652154565595</v>
      </c>
      <c r="Y10" s="14"/>
      <c r="Z10" s="14">
        <v>0.51016717108808496</v>
      </c>
      <c r="AA10" s="14">
        <v>0.57302655998039798</v>
      </c>
      <c r="AB10" s="14"/>
      <c r="AC10" s="14">
        <v>0.79716481546090801</v>
      </c>
      <c r="AD10" s="14">
        <v>0.65127543132927501</v>
      </c>
      <c r="AE10" s="14">
        <v>0.55168244626804097</v>
      </c>
      <c r="AF10" s="14">
        <v>0.409583884486935</v>
      </c>
      <c r="AG10" s="14"/>
      <c r="AH10" s="14">
        <v>0.78977156305229801</v>
      </c>
      <c r="AI10" s="14">
        <v>0.63389816002058597</v>
      </c>
      <c r="AJ10" s="14">
        <v>0.42656972003383198</v>
      </c>
      <c r="AK10" s="14">
        <v>0.28647526068401702</v>
      </c>
      <c r="AL10" s="14"/>
      <c r="AM10" s="14">
        <v>0.67998594840032001</v>
      </c>
      <c r="AN10" s="14">
        <v>0.51284163949685202</v>
      </c>
      <c r="AO10" s="14">
        <v>0.46362602096796901</v>
      </c>
      <c r="AP10" s="14">
        <v>0.45617267058671301</v>
      </c>
      <c r="AQ10" s="14"/>
      <c r="AR10" s="14">
        <v>0.65262444243872397</v>
      </c>
      <c r="AS10" s="14">
        <v>0.37549255136151299</v>
      </c>
      <c r="AT10" s="14">
        <v>0.23155217274840301</v>
      </c>
      <c r="AU10" s="14">
        <v>0.67738373426798903</v>
      </c>
      <c r="AV10" s="14"/>
      <c r="AW10" s="14">
        <v>0.63283780456350602</v>
      </c>
      <c r="AX10" s="14">
        <v>0.59135836055201196</v>
      </c>
      <c r="AY10" s="14">
        <v>0.463187027550785</v>
      </c>
      <c r="AZ10" s="14">
        <v>0.37659714579644399</v>
      </c>
      <c r="BA10" s="14"/>
      <c r="BB10" s="14">
        <v>0.49609025434703802</v>
      </c>
      <c r="BC10" s="14">
        <v>0.49739831027942899</v>
      </c>
      <c r="BD10" s="14">
        <v>0.71313771403139903</v>
      </c>
      <c r="BE10" s="14"/>
      <c r="BF10" s="14">
        <v>0.49105826828466098</v>
      </c>
      <c r="BG10" s="14">
        <v>0.59320414785968001</v>
      </c>
      <c r="BH10" s="14">
        <v>0.57126776263174806</v>
      </c>
      <c r="BI10" s="14"/>
      <c r="BJ10" s="14">
        <v>0.47989316141882499</v>
      </c>
      <c r="BK10" s="14">
        <v>0.53212344402743195</v>
      </c>
      <c r="BL10" s="14">
        <v>0.70012709534311202</v>
      </c>
      <c r="BM10" s="14"/>
      <c r="BN10" s="14">
        <v>0.64186805487643905</v>
      </c>
      <c r="BO10" s="14">
        <v>0.529222857809728</v>
      </c>
      <c r="BP10" s="14">
        <v>0.47184920808074499</v>
      </c>
      <c r="BQ10" s="14">
        <v>0.394379942957019</v>
      </c>
      <c r="BR10" s="14">
        <v>0.49793954744791902</v>
      </c>
      <c r="BS10" s="14">
        <v>0.49965490656612999</v>
      </c>
      <c r="BT10" s="14">
        <v>0.60477455830356197</v>
      </c>
      <c r="BU10" s="14">
        <v>0.55981893959892404</v>
      </c>
      <c r="BV10" s="14"/>
      <c r="BW10" s="14">
        <v>0.482088298225679</v>
      </c>
      <c r="BX10" s="14">
        <v>0.59406033229470401</v>
      </c>
      <c r="BY10" s="14"/>
      <c r="BZ10" s="14">
        <v>0.535642390292835</v>
      </c>
      <c r="CA10" s="14">
        <v>0.52776062881702901</v>
      </c>
      <c r="CB10" s="14"/>
      <c r="CC10" s="14">
        <v>0.538681390146734</v>
      </c>
      <c r="CD10" s="14">
        <v>0.52598893069445196</v>
      </c>
    </row>
    <row r="11" spans="2:82" x14ac:dyDescent="0.25">
      <c r="B11" s="15" t="s">
        <v>131</v>
      </c>
      <c r="C11" s="20">
        <v>1.85738035761061E-2</v>
      </c>
      <c r="D11" s="20">
        <v>1.70288535360744E-2</v>
      </c>
      <c r="E11" s="20">
        <v>2.0137309870880901E-2</v>
      </c>
      <c r="F11" s="20"/>
      <c r="G11" s="20">
        <v>1.7419710979352999E-2</v>
      </c>
      <c r="H11" s="20">
        <v>2.04715815392323E-2</v>
      </c>
      <c r="I11" s="20">
        <v>1.7084573629943901E-2</v>
      </c>
      <c r="J11" s="20"/>
      <c r="K11" s="20">
        <v>1.1761868052806899E-2</v>
      </c>
      <c r="L11" s="20">
        <v>1.06979893667597E-2</v>
      </c>
      <c r="M11" s="20">
        <v>1.9416147738234101E-2</v>
      </c>
      <c r="N11" s="20">
        <v>4.02854569437767E-2</v>
      </c>
      <c r="O11" s="20"/>
      <c r="P11" s="20">
        <v>2.5197480424026399E-2</v>
      </c>
      <c r="Q11" s="20">
        <v>2.8484329627633399E-2</v>
      </c>
      <c r="R11" s="20">
        <v>2.18534328944241E-2</v>
      </c>
      <c r="S11" s="20">
        <v>1.3117220466148501E-2</v>
      </c>
      <c r="T11" s="20">
        <v>8.9801426628756398E-3</v>
      </c>
      <c r="U11" s="20"/>
      <c r="V11" s="20">
        <v>9.0736493341852104E-3</v>
      </c>
      <c r="W11" s="20">
        <v>1.96533406614272E-2</v>
      </c>
      <c r="X11" s="20">
        <v>4.7965513305828003E-2</v>
      </c>
      <c r="Y11" s="20"/>
      <c r="Z11" s="20">
        <v>1.1818806781501601E-2</v>
      </c>
      <c r="AA11" s="20">
        <v>2.4434771554698101E-2</v>
      </c>
      <c r="AB11" s="20"/>
      <c r="AC11" s="20">
        <v>4.4832944086710999E-2</v>
      </c>
      <c r="AD11" s="20">
        <v>2.7289418995306999E-2</v>
      </c>
      <c r="AE11" s="20">
        <v>1.7986834597244698E-2</v>
      </c>
      <c r="AF11" s="20">
        <v>7.4407781611574696E-3</v>
      </c>
      <c r="AG11" s="20"/>
      <c r="AH11" s="20">
        <v>2.5234024032340398E-2</v>
      </c>
      <c r="AI11" s="20">
        <v>2.21242629866946E-2</v>
      </c>
      <c r="AJ11" s="20">
        <v>9.4092069407691204E-3</v>
      </c>
      <c r="AK11" s="20">
        <v>1.03622163911421E-2</v>
      </c>
      <c r="AL11" s="20"/>
      <c r="AM11" s="20">
        <v>2.3810845164527E-2</v>
      </c>
      <c r="AN11" s="20">
        <v>2.6545320898911401E-2</v>
      </c>
      <c r="AO11" s="20">
        <v>9.6786290917953901E-3</v>
      </c>
      <c r="AP11" s="20">
        <v>6.2941341348544304E-3</v>
      </c>
      <c r="AQ11" s="20"/>
      <c r="AR11" s="20">
        <v>1.04951089937144E-2</v>
      </c>
      <c r="AS11" s="20">
        <v>1.4711898504368499E-2</v>
      </c>
      <c r="AT11" s="20">
        <v>6.0067904330767703E-3</v>
      </c>
      <c r="AU11" s="20">
        <v>1.7067177445196102E-2</v>
      </c>
      <c r="AV11" s="20"/>
      <c r="AW11" s="20">
        <v>1.91065836777564E-2</v>
      </c>
      <c r="AX11" s="20">
        <v>2.7224374639250901E-2</v>
      </c>
      <c r="AY11" s="20">
        <v>8.6659521393909894E-3</v>
      </c>
      <c r="AZ11" s="20">
        <v>1.7964551609070799E-2</v>
      </c>
      <c r="BA11" s="20"/>
      <c r="BB11" s="20">
        <v>8.6185590494143195E-3</v>
      </c>
      <c r="BC11" s="20">
        <v>1.6118455055649801E-2</v>
      </c>
      <c r="BD11" s="20">
        <v>9.4189096854899994E-3</v>
      </c>
      <c r="BE11" s="20"/>
      <c r="BF11" s="20">
        <v>9.0166156898162392E-3</v>
      </c>
      <c r="BG11" s="20">
        <v>3.3073715554385499E-2</v>
      </c>
      <c r="BH11" s="20">
        <v>7.5218050054777497E-3</v>
      </c>
      <c r="BI11" s="20"/>
      <c r="BJ11" s="20">
        <v>9.0479138339355607E-3</v>
      </c>
      <c r="BK11" s="20">
        <v>1.16185901767622E-2</v>
      </c>
      <c r="BL11" s="20">
        <v>2.9735224608400199E-2</v>
      </c>
      <c r="BM11" s="20"/>
      <c r="BN11" s="20">
        <v>1.4279712073948099E-2</v>
      </c>
      <c r="BO11" s="20">
        <v>1.9458855111320301E-2</v>
      </c>
      <c r="BP11" s="20">
        <v>7.9417823248785907E-3</v>
      </c>
      <c r="BQ11" s="20">
        <v>6.2211156243043401E-2</v>
      </c>
      <c r="BR11" s="20">
        <v>4.1321018274690898E-3</v>
      </c>
      <c r="BS11" s="20">
        <v>1.65842454329992E-2</v>
      </c>
      <c r="BT11" s="20">
        <v>0</v>
      </c>
      <c r="BU11" s="20">
        <v>1.18059332229619E-2</v>
      </c>
      <c r="BV11" s="20"/>
      <c r="BW11" s="20">
        <v>1.34135987950491E-2</v>
      </c>
      <c r="BX11" s="20">
        <v>2.2772809431420099E-2</v>
      </c>
      <c r="BY11" s="20"/>
      <c r="BZ11" s="20">
        <v>1.2477624908243799E-2</v>
      </c>
      <c r="CA11" s="20">
        <v>1.40504404894387E-2</v>
      </c>
      <c r="CB11" s="20"/>
      <c r="CC11" s="20">
        <v>1.6843902636640699E-2</v>
      </c>
      <c r="CD11" s="20">
        <v>9.0505857380882605E-3</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CD16"/>
  <sheetViews>
    <sheetView showGridLines="0" topLeftCell="A9" workbookViewId="0">
      <pane xSplit="2" topLeftCell="C1" activePane="topRight" state="frozen"/>
      <selection pane="topRight" activeCell="B16" sqref="B16"/>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31" t="s">
        <v>237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222</v>
      </c>
      <c r="C9" s="14">
        <v>0.427644972992682</v>
      </c>
      <c r="D9" s="14">
        <v>0.46693265829518898</v>
      </c>
      <c r="E9" s="14">
        <v>0.387785473342181</v>
      </c>
      <c r="F9" s="14"/>
      <c r="G9" s="14">
        <v>0.438168816155797</v>
      </c>
      <c r="H9" s="14">
        <v>0.43601138697390501</v>
      </c>
      <c r="I9" s="14">
        <v>0.38981723306114802</v>
      </c>
      <c r="J9" s="14"/>
      <c r="K9" s="14">
        <v>0.43762395300653401</v>
      </c>
      <c r="L9" s="14">
        <v>0.48039079493495301</v>
      </c>
      <c r="M9" s="14">
        <v>0.37872480616391402</v>
      </c>
      <c r="N9" s="14">
        <v>0.37152537347194298</v>
      </c>
      <c r="O9" s="14"/>
      <c r="P9" s="14">
        <v>0.49970591446279</v>
      </c>
      <c r="Q9" s="14">
        <v>0.434430538951737</v>
      </c>
      <c r="R9" s="14">
        <v>0.37029864140166802</v>
      </c>
      <c r="S9" s="14">
        <v>0.44940385260459398</v>
      </c>
      <c r="T9" s="14">
        <v>0.40082650283372601</v>
      </c>
      <c r="U9" s="14"/>
      <c r="V9" s="14">
        <v>0.44803665333361098</v>
      </c>
      <c r="W9" s="14">
        <v>0.39103402284740502</v>
      </c>
      <c r="X9" s="14">
        <v>0.401937508393448</v>
      </c>
      <c r="Y9" s="14"/>
      <c r="Z9" s="14">
        <v>0.43335896196517598</v>
      </c>
      <c r="AA9" s="14">
        <v>0.422687234681901</v>
      </c>
      <c r="AB9" s="14"/>
      <c r="AC9" s="14">
        <v>0.42382490493906599</v>
      </c>
      <c r="AD9" s="14">
        <v>0.41215618677803501</v>
      </c>
      <c r="AE9" s="14">
        <v>0.42427844298926798</v>
      </c>
      <c r="AF9" s="14">
        <v>0.44640555765236301</v>
      </c>
      <c r="AG9" s="14"/>
      <c r="AH9" s="14">
        <v>0.32009891136598301</v>
      </c>
      <c r="AI9" s="14">
        <v>0.42845022688302697</v>
      </c>
      <c r="AJ9" s="14">
        <v>0.47163159058343102</v>
      </c>
      <c r="AK9" s="14">
        <v>0.43181756451730502</v>
      </c>
      <c r="AL9" s="14"/>
      <c r="AM9" s="14">
        <v>0.42481347420759102</v>
      </c>
      <c r="AN9" s="14">
        <v>0.44163652464805703</v>
      </c>
      <c r="AO9" s="14">
        <v>0.44397291437967501</v>
      </c>
      <c r="AP9" s="14">
        <v>0.44746157661520702</v>
      </c>
      <c r="AQ9" s="14"/>
      <c r="AR9" s="14">
        <v>0.446638473675534</v>
      </c>
      <c r="AS9" s="14">
        <v>0.47833029729253801</v>
      </c>
      <c r="AT9" s="14">
        <v>0.44376023781343399</v>
      </c>
      <c r="AU9" s="14">
        <v>0.39384872769527701</v>
      </c>
      <c r="AV9" s="14"/>
      <c r="AW9" s="14">
        <v>0.45106229142072801</v>
      </c>
      <c r="AX9" s="14">
        <v>0.450286139013376</v>
      </c>
      <c r="AY9" s="14">
        <v>0.40592620934498802</v>
      </c>
      <c r="AZ9" s="14">
        <v>0.31476902940212997</v>
      </c>
      <c r="BA9" s="14"/>
      <c r="BB9" s="14">
        <v>0.45223013227996101</v>
      </c>
      <c r="BC9" s="14">
        <v>0.28084689866950502</v>
      </c>
      <c r="BD9" s="14">
        <v>0.49054394997112899</v>
      </c>
      <c r="BE9" s="14"/>
      <c r="BF9" s="14">
        <v>0.36438962425292198</v>
      </c>
      <c r="BG9" s="14">
        <v>0.49156825683455302</v>
      </c>
      <c r="BH9" s="14">
        <v>0.52556310323326005</v>
      </c>
      <c r="BI9" s="14"/>
      <c r="BJ9" s="14">
        <v>0.488252647766658</v>
      </c>
      <c r="BK9" s="14">
        <v>0.35342953070004701</v>
      </c>
      <c r="BL9" s="14">
        <v>0.43854425834821797</v>
      </c>
      <c r="BM9" s="14"/>
      <c r="BN9" s="14">
        <v>0.45841472894275498</v>
      </c>
      <c r="BO9" s="14">
        <v>0.48294058943628099</v>
      </c>
      <c r="BP9" s="14">
        <v>0.44702980310072199</v>
      </c>
      <c r="BQ9" s="14">
        <v>0.39573815863247602</v>
      </c>
      <c r="BR9" s="14">
        <v>0.50316564785013196</v>
      </c>
      <c r="BS9" s="14">
        <v>0.344118564149136</v>
      </c>
      <c r="BT9" s="14">
        <v>0.46984204519433997</v>
      </c>
      <c r="BU9" s="14">
        <v>0.39938802023426501</v>
      </c>
      <c r="BV9" s="14"/>
      <c r="BW9" s="14">
        <v>0.58634039728959797</v>
      </c>
      <c r="BX9" s="14">
        <v>0.29850997852879901</v>
      </c>
      <c r="BY9" s="14"/>
      <c r="BZ9" s="14">
        <v>0.47959446219309898</v>
      </c>
      <c r="CA9" s="14">
        <v>0.374538939467562</v>
      </c>
      <c r="CB9" s="14"/>
      <c r="CC9" s="14">
        <v>0.50831964785628403</v>
      </c>
      <c r="CD9" s="14">
        <v>0.36360746985712</v>
      </c>
    </row>
    <row r="10" spans="2:82" x14ac:dyDescent="0.25">
      <c r="B10" s="15" t="s">
        <v>223</v>
      </c>
      <c r="C10" s="14">
        <v>0.51876593383361402</v>
      </c>
      <c r="D10" s="14">
        <v>0.48292340102166498</v>
      </c>
      <c r="E10" s="14">
        <v>0.55512674252111704</v>
      </c>
      <c r="F10" s="14"/>
      <c r="G10" s="14">
        <v>0.50594450546712499</v>
      </c>
      <c r="H10" s="14">
        <v>0.51033364995514996</v>
      </c>
      <c r="I10" s="14">
        <v>0.56132649260413103</v>
      </c>
      <c r="J10" s="14"/>
      <c r="K10" s="14">
        <v>0.52296964044077598</v>
      </c>
      <c r="L10" s="14">
        <v>0.48049152862310301</v>
      </c>
      <c r="M10" s="14">
        <v>0.57930425020251697</v>
      </c>
      <c r="N10" s="14">
        <v>0.52424159306694396</v>
      </c>
      <c r="O10" s="14"/>
      <c r="P10" s="14">
        <v>0.43945848027358803</v>
      </c>
      <c r="Q10" s="14">
        <v>0.51523875277126796</v>
      </c>
      <c r="R10" s="14">
        <v>0.56463557495134697</v>
      </c>
      <c r="S10" s="14">
        <v>0.50601261754173299</v>
      </c>
      <c r="T10" s="14">
        <v>0.54811534778836102</v>
      </c>
      <c r="U10" s="14"/>
      <c r="V10" s="14">
        <v>0.51635881259917304</v>
      </c>
      <c r="W10" s="14">
        <v>0.54800936580015103</v>
      </c>
      <c r="X10" s="14">
        <v>0.49463559477809899</v>
      </c>
      <c r="Y10" s="14"/>
      <c r="Z10" s="14">
        <v>0.51920923552573695</v>
      </c>
      <c r="AA10" s="14">
        <v>0.51838130344793198</v>
      </c>
      <c r="AB10" s="14"/>
      <c r="AC10" s="14">
        <v>0.44334465782065602</v>
      </c>
      <c r="AD10" s="14">
        <v>0.509404320764834</v>
      </c>
      <c r="AE10" s="14">
        <v>0.54875355665919001</v>
      </c>
      <c r="AF10" s="14">
        <v>0.51950082518177798</v>
      </c>
      <c r="AG10" s="14"/>
      <c r="AH10" s="14">
        <v>0.57545413853643301</v>
      </c>
      <c r="AI10" s="14">
        <v>0.50932131689674198</v>
      </c>
      <c r="AJ10" s="14">
        <v>0.496221861048249</v>
      </c>
      <c r="AK10" s="14">
        <v>0.54369360925643995</v>
      </c>
      <c r="AL10" s="14"/>
      <c r="AM10" s="14">
        <v>0.51246145313884495</v>
      </c>
      <c r="AN10" s="14">
        <v>0.51504078211780602</v>
      </c>
      <c r="AO10" s="14">
        <v>0.52385658671736801</v>
      </c>
      <c r="AP10" s="14">
        <v>0.51443127570261804</v>
      </c>
      <c r="AQ10" s="14"/>
      <c r="AR10" s="14">
        <v>0.49606767602229401</v>
      </c>
      <c r="AS10" s="14">
        <v>0.48900866639726598</v>
      </c>
      <c r="AT10" s="14">
        <v>0.52554859711132995</v>
      </c>
      <c r="AU10" s="14">
        <v>0.577066279391377</v>
      </c>
      <c r="AV10" s="14"/>
      <c r="AW10" s="14">
        <v>0.47731110161808499</v>
      </c>
      <c r="AX10" s="14">
        <v>0.487939532578479</v>
      </c>
      <c r="AY10" s="14">
        <v>0.55496797300414202</v>
      </c>
      <c r="AZ10" s="14">
        <v>0.66703642197892399</v>
      </c>
      <c r="BA10" s="14"/>
      <c r="BB10" s="14">
        <v>0.51859098422525496</v>
      </c>
      <c r="BC10" s="14">
        <v>0.659871723194557</v>
      </c>
      <c r="BD10" s="14">
        <v>0.43532251977376601</v>
      </c>
      <c r="BE10" s="14"/>
      <c r="BF10" s="14">
        <v>0.60034319191214702</v>
      </c>
      <c r="BG10" s="14">
        <v>0.43660731555961102</v>
      </c>
      <c r="BH10" s="14">
        <v>0.42503529237246301</v>
      </c>
      <c r="BI10" s="14"/>
      <c r="BJ10" s="14">
        <v>0.472717506357272</v>
      </c>
      <c r="BK10" s="14">
        <v>0.60076308799354095</v>
      </c>
      <c r="BL10" s="14">
        <v>0.48691119045950998</v>
      </c>
      <c r="BM10" s="14"/>
      <c r="BN10" s="14">
        <v>0.48141547441624699</v>
      </c>
      <c r="BO10" s="14">
        <v>0.45882388282447101</v>
      </c>
      <c r="BP10" s="14">
        <v>0.52138930280667295</v>
      </c>
      <c r="BQ10" s="14">
        <v>0.46742473615927799</v>
      </c>
      <c r="BR10" s="14">
        <v>0.47134924261875599</v>
      </c>
      <c r="BS10" s="14">
        <v>0.61481214897324499</v>
      </c>
      <c r="BT10" s="14">
        <v>0.46734892169879799</v>
      </c>
      <c r="BU10" s="14">
        <v>0.56519204243085497</v>
      </c>
      <c r="BV10" s="14"/>
      <c r="BW10" s="14">
        <v>0.368146734998054</v>
      </c>
      <c r="BX10" s="14">
        <v>0.64132907321810995</v>
      </c>
      <c r="BY10" s="14"/>
      <c r="BZ10" s="14">
        <v>0.47159738478040403</v>
      </c>
      <c r="CA10" s="14">
        <v>0.58346680519525496</v>
      </c>
      <c r="CB10" s="14"/>
      <c r="CC10" s="14">
        <v>0.438336457154549</v>
      </c>
      <c r="CD10" s="14">
        <v>0.59798451950989295</v>
      </c>
    </row>
    <row r="11" spans="2:82" x14ac:dyDescent="0.25">
      <c r="B11" s="15" t="s">
        <v>131</v>
      </c>
      <c r="C11" s="20">
        <v>5.3589093173703799E-2</v>
      </c>
      <c r="D11" s="20">
        <v>5.01439406831461E-2</v>
      </c>
      <c r="E11" s="20">
        <v>5.7087784136701097E-2</v>
      </c>
      <c r="F11" s="20"/>
      <c r="G11" s="20">
        <v>5.5886678377078301E-2</v>
      </c>
      <c r="H11" s="20">
        <v>5.3654963070945097E-2</v>
      </c>
      <c r="I11" s="20">
        <v>4.8856274334720597E-2</v>
      </c>
      <c r="J11" s="20"/>
      <c r="K11" s="20">
        <v>3.9406406552689503E-2</v>
      </c>
      <c r="L11" s="20">
        <v>3.9117676441944201E-2</v>
      </c>
      <c r="M11" s="20">
        <v>4.1970943633569499E-2</v>
      </c>
      <c r="N11" s="20">
        <v>0.104233033461113</v>
      </c>
      <c r="O11" s="20"/>
      <c r="P11" s="20">
        <v>6.0835605263621903E-2</v>
      </c>
      <c r="Q11" s="20">
        <v>5.0330708276995401E-2</v>
      </c>
      <c r="R11" s="20">
        <v>6.5065783646984801E-2</v>
      </c>
      <c r="S11" s="20">
        <v>4.45835298536724E-2</v>
      </c>
      <c r="T11" s="20">
        <v>5.1058149377913198E-2</v>
      </c>
      <c r="U11" s="20"/>
      <c r="V11" s="20">
        <v>3.5604534067216503E-2</v>
      </c>
      <c r="W11" s="20">
        <v>6.09566113524437E-2</v>
      </c>
      <c r="X11" s="20">
        <v>0.103426896828454</v>
      </c>
      <c r="Y11" s="20"/>
      <c r="Z11" s="20">
        <v>4.7431802509086803E-2</v>
      </c>
      <c r="AA11" s="20">
        <v>5.8931461870166901E-2</v>
      </c>
      <c r="AB11" s="20"/>
      <c r="AC11" s="20">
        <v>0.13283043724027699</v>
      </c>
      <c r="AD11" s="20">
        <v>7.8439492457131596E-2</v>
      </c>
      <c r="AE11" s="20">
        <v>2.69680003515421E-2</v>
      </c>
      <c r="AF11" s="20">
        <v>3.4093617165859798E-2</v>
      </c>
      <c r="AG11" s="20"/>
      <c r="AH11" s="20">
        <v>0.10444695009758399</v>
      </c>
      <c r="AI11" s="20">
        <v>6.2228456220231099E-2</v>
      </c>
      <c r="AJ11" s="20">
        <v>3.2146548368320801E-2</v>
      </c>
      <c r="AK11" s="20">
        <v>2.44888262262551E-2</v>
      </c>
      <c r="AL11" s="20"/>
      <c r="AM11" s="20">
        <v>6.2725072653563793E-2</v>
      </c>
      <c r="AN11" s="20">
        <v>4.3322693234137198E-2</v>
      </c>
      <c r="AO11" s="20">
        <v>3.2170498902956299E-2</v>
      </c>
      <c r="AP11" s="20">
        <v>3.8107147682174401E-2</v>
      </c>
      <c r="AQ11" s="20"/>
      <c r="AR11" s="20">
        <v>5.7293850302171802E-2</v>
      </c>
      <c r="AS11" s="20">
        <v>3.2661036310195603E-2</v>
      </c>
      <c r="AT11" s="20">
        <v>3.0691165075236001E-2</v>
      </c>
      <c r="AU11" s="20">
        <v>2.9084992913346E-2</v>
      </c>
      <c r="AV11" s="20"/>
      <c r="AW11" s="20">
        <v>7.1626606961187306E-2</v>
      </c>
      <c r="AX11" s="20">
        <v>6.1774328408145403E-2</v>
      </c>
      <c r="AY11" s="20">
        <v>3.9105817650870602E-2</v>
      </c>
      <c r="AZ11" s="20">
        <v>1.8194548618945702E-2</v>
      </c>
      <c r="BA11" s="20"/>
      <c r="BB11" s="20">
        <v>2.9178883494783401E-2</v>
      </c>
      <c r="BC11" s="20">
        <v>5.9281378135937798E-2</v>
      </c>
      <c r="BD11" s="20">
        <v>7.4133530255105107E-2</v>
      </c>
      <c r="BE11" s="20"/>
      <c r="BF11" s="20">
        <v>3.5267183834931E-2</v>
      </c>
      <c r="BG11" s="20">
        <v>7.1824427605836405E-2</v>
      </c>
      <c r="BH11" s="20">
        <v>4.9401604394277703E-2</v>
      </c>
      <c r="BI11" s="20"/>
      <c r="BJ11" s="20">
        <v>3.9029845876070501E-2</v>
      </c>
      <c r="BK11" s="20">
        <v>4.5807381306411599E-2</v>
      </c>
      <c r="BL11" s="20">
        <v>7.4544551192272004E-2</v>
      </c>
      <c r="BM11" s="20"/>
      <c r="BN11" s="20">
        <v>6.0169796640998301E-2</v>
      </c>
      <c r="BO11" s="20">
        <v>5.8235527739248803E-2</v>
      </c>
      <c r="BP11" s="20">
        <v>3.1580894092603999E-2</v>
      </c>
      <c r="BQ11" s="20">
        <v>0.13683710520824599</v>
      </c>
      <c r="BR11" s="20">
        <v>2.5485109531112399E-2</v>
      </c>
      <c r="BS11" s="20">
        <v>4.1069286877619703E-2</v>
      </c>
      <c r="BT11" s="20">
        <v>6.2809033106862006E-2</v>
      </c>
      <c r="BU11" s="20">
        <v>3.5419937334880303E-2</v>
      </c>
      <c r="BV11" s="20"/>
      <c r="BW11" s="20">
        <v>4.5512867712348401E-2</v>
      </c>
      <c r="BX11" s="20">
        <v>6.0160948253090998E-2</v>
      </c>
      <c r="BY11" s="20"/>
      <c r="BZ11" s="20">
        <v>4.8808153026496999E-2</v>
      </c>
      <c r="CA11" s="20">
        <v>4.1994255337182602E-2</v>
      </c>
      <c r="CB11" s="20"/>
      <c r="CC11" s="20">
        <v>5.3343894989166703E-2</v>
      </c>
      <c r="CD11" s="20">
        <v>3.84080106329866E-2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16"/>
  <sheetViews>
    <sheetView showGridLines="0" tabSelected="1" workbookViewId="0">
      <pane xSplit="2" topLeftCell="E1" activePane="topRight" state="frozen"/>
      <selection pane="topRight"/>
    </sheetView>
  </sheetViews>
  <sheetFormatPr defaultColWidth="11.42578125" defaultRowHeight="15" x14ac:dyDescent="0.25"/>
  <cols>
    <col min="2" max="2" width="25.7109375" customWidth="1"/>
    <col min="3" max="11" width="20.7109375" customWidth="1"/>
  </cols>
  <sheetData>
    <row r="2" spans="2:11" ht="39.950000000000003" customHeight="1" x14ac:dyDescent="0.25">
      <c r="D2" s="29" t="s">
        <v>104</v>
      </c>
      <c r="E2" s="26"/>
      <c r="F2" s="26"/>
      <c r="G2" s="26"/>
      <c r="H2" s="26"/>
      <c r="I2" s="26"/>
      <c r="J2" s="26"/>
      <c r="K2" s="26"/>
    </row>
    <row r="6" spans="2:11" ht="50.1" customHeight="1" x14ac:dyDescent="0.25">
      <c r="B6" s="17" t="s">
        <v>15</v>
      </c>
      <c r="C6" s="17" t="s">
        <v>93</v>
      </c>
      <c r="D6" s="17" t="s">
        <v>94</v>
      </c>
      <c r="E6" s="17" t="s">
        <v>95</v>
      </c>
      <c r="F6" s="17" t="s">
        <v>96</v>
      </c>
      <c r="G6" s="17" t="s">
        <v>97</v>
      </c>
      <c r="H6" s="17" t="s">
        <v>98</v>
      </c>
      <c r="I6" s="17" t="s">
        <v>99</v>
      </c>
      <c r="J6" s="17" t="s">
        <v>100</v>
      </c>
    </row>
    <row r="7" spans="2:11" ht="30" x14ac:dyDescent="0.25">
      <c r="B7" s="15" t="s">
        <v>101</v>
      </c>
      <c r="C7" s="14">
        <v>0.19321659826554899</v>
      </c>
      <c r="D7" s="14">
        <v>6.8727926189028801E-2</v>
      </c>
      <c r="E7" s="14">
        <v>0.37674952709535098</v>
      </c>
      <c r="F7" s="14">
        <v>7.8661939797172703E-2</v>
      </c>
      <c r="G7" s="14">
        <v>0.151756979103748</v>
      </c>
      <c r="H7" s="14">
        <v>0.92908252920637302</v>
      </c>
      <c r="I7" s="14">
        <v>0.41957621887636298</v>
      </c>
      <c r="J7" s="14">
        <v>0.92008029538743896</v>
      </c>
    </row>
    <row r="8" spans="2:11" ht="30" x14ac:dyDescent="0.25">
      <c r="B8" s="15" t="s">
        <v>102</v>
      </c>
      <c r="C8" s="14">
        <v>0.74239201530489496</v>
      </c>
      <c r="D8" s="14">
        <v>0.90538651783873902</v>
      </c>
      <c r="E8" s="14">
        <v>0.56534516284091796</v>
      </c>
      <c r="F8" s="14">
        <v>0.89740224574541105</v>
      </c>
      <c r="G8" s="14">
        <v>0.82744362973749896</v>
      </c>
      <c r="H8" s="14">
        <v>5.3970486186130699E-2</v>
      </c>
      <c r="I8" s="14">
        <v>0.52860168057767598</v>
      </c>
      <c r="J8" s="14">
        <v>6.3529319983097701E-2</v>
      </c>
    </row>
    <row r="9" spans="2:11" x14ac:dyDescent="0.25">
      <c r="B9" s="15" t="s">
        <v>103</v>
      </c>
      <c r="C9" s="14">
        <v>6.4391386429555705E-2</v>
      </c>
      <c r="D9" s="14">
        <v>2.58855559722318E-2</v>
      </c>
      <c r="E9" s="14">
        <v>5.7905310063731202E-2</v>
      </c>
      <c r="F9" s="14">
        <v>2.3935814457416001E-2</v>
      </c>
      <c r="G9" s="14">
        <v>2.0799391158752598E-2</v>
      </c>
      <c r="H9" s="14">
        <v>1.69469846074961E-2</v>
      </c>
      <c r="I9" s="14">
        <v>5.1822100545961099E-2</v>
      </c>
      <c r="J9" s="14">
        <v>1.6390384629463899E-2</v>
      </c>
    </row>
    <row r="10" spans="2:11" x14ac:dyDescent="0.25">
      <c r="B10" s="16"/>
      <c r="C10" s="16"/>
      <c r="D10" s="16"/>
      <c r="E10" s="16"/>
      <c r="F10" s="16"/>
      <c r="G10" s="16"/>
      <c r="H10" s="16"/>
      <c r="I10" s="16"/>
      <c r="J10" s="16"/>
    </row>
    <row r="11" spans="2:11" x14ac:dyDescent="0.25">
      <c r="B11" t="s">
        <v>105</v>
      </c>
    </row>
    <row r="12" spans="2:11" x14ac:dyDescent="0.25">
      <c r="B12" t="s">
        <v>106</v>
      </c>
    </row>
    <row r="16" spans="2:11" x14ac:dyDescent="0.25">
      <c r="B16" s="8" t="str">
        <f>HYPERLINK("#'Contents'!A1", "Return to Contents")</f>
        <v>Return to Contents</v>
      </c>
    </row>
  </sheetData>
  <mergeCells count="1">
    <mergeCell ref="D2:K2"/>
  </mergeCells>
  <pageMargins left="0.7" right="0.7" top="0.75" bottom="0.75" header="0.3" footer="0.3"/>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CD32"/>
  <sheetViews>
    <sheetView showGridLines="0" topLeftCell="A5"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256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1657</v>
      </c>
      <c r="D7" s="10">
        <v>858</v>
      </c>
      <c r="E7" s="10">
        <v>797</v>
      </c>
      <c r="F7" s="10"/>
      <c r="G7" s="10">
        <v>640</v>
      </c>
      <c r="H7" s="10">
        <v>654</v>
      </c>
      <c r="I7" s="10">
        <v>363</v>
      </c>
      <c r="J7" s="10"/>
      <c r="K7" s="10">
        <v>615</v>
      </c>
      <c r="L7" s="10">
        <v>473</v>
      </c>
      <c r="M7" s="10">
        <v>251</v>
      </c>
      <c r="N7" s="10">
        <v>304</v>
      </c>
      <c r="O7" s="10"/>
      <c r="P7" s="10">
        <v>223</v>
      </c>
      <c r="Q7" s="10">
        <v>275</v>
      </c>
      <c r="R7" s="10">
        <v>386</v>
      </c>
      <c r="S7" s="10">
        <v>504</v>
      </c>
      <c r="T7" s="10">
        <v>269</v>
      </c>
      <c r="U7" s="10"/>
      <c r="V7" s="10">
        <v>1077</v>
      </c>
      <c r="W7" s="10">
        <v>351</v>
      </c>
      <c r="X7" s="10">
        <v>229</v>
      </c>
      <c r="Y7" s="10"/>
      <c r="Z7" s="10">
        <v>794</v>
      </c>
      <c r="AA7" s="10">
        <v>863</v>
      </c>
      <c r="AB7" s="10"/>
      <c r="AC7" s="10">
        <v>59</v>
      </c>
      <c r="AD7" s="10">
        <v>456</v>
      </c>
      <c r="AE7" s="10">
        <v>471</v>
      </c>
      <c r="AF7" s="10">
        <v>613</v>
      </c>
      <c r="AG7" s="10"/>
      <c r="AH7" s="10">
        <v>109</v>
      </c>
      <c r="AI7" s="10">
        <v>796</v>
      </c>
      <c r="AJ7" s="10">
        <v>473</v>
      </c>
      <c r="AK7" s="10">
        <v>270</v>
      </c>
      <c r="AL7" s="10"/>
      <c r="AM7" s="10">
        <v>272</v>
      </c>
      <c r="AN7" s="10">
        <v>206</v>
      </c>
      <c r="AO7" s="10">
        <v>280</v>
      </c>
      <c r="AP7" s="10">
        <v>701</v>
      </c>
      <c r="AQ7" s="10"/>
      <c r="AR7" s="10">
        <v>480</v>
      </c>
      <c r="AS7" s="10">
        <v>558</v>
      </c>
      <c r="AT7" s="10">
        <v>152</v>
      </c>
      <c r="AU7" s="10">
        <v>142</v>
      </c>
      <c r="AV7" s="10"/>
      <c r="AW7" s="10">
        <v>294</v>
      </c>
      <c r="AX7" s="10">
        <v>635</v>
      </c>
      <c r="AY7" s="10">
        <v>621</v>
      </c>
      <c r="AZ7" s="10">
        <v>107</v>
      </c>
      <c r="BA7" s="10"/>
      <c r="BB7" s="10">
        <v>337</v>
      </c>
      <c r="BC7" s="10">
        <v>184</v>
      </c>
      <c r="BD7" s="10" t="s">
        <v>207</v>
      </c>
      <c r="BE7" s="10"/>
      <c r="BF7" s="10">
        <v>898</v>
      </c>
      <c r="BG7" s="10">
        <v>351</v>
      </c>
      <c r="BH7" s="10">
        <v>346</v>
      </c>
      <c r="BI7" s="10"/>
      <c r="BJ7" s="10">
        <v>860</v>
      </c>
      <c r="BK7" s="10">
        <v>457</v>
      </c>
      <c r="BL7" s="10">
        <v>165</v>
      </c>
      <c r="BM7" s="10"/>
      <c r="BN7" s="10">
        <v>218</v>
      </c>
      <c r="BO7" s="10">
        <v>220</v>
      </c>
      <c r="BP7" s="10">
        <v>112</v>
      </c>
      <c r="BQ7" s="10">
        <v>70</v>
      </c>
      <c r="BR7" s="10">
        <v>197</v>
      </c>
      <c r="BS7" s="10">
        <v>421</v>
      </c>
      <c r="BT7" s="10">
        <v>95</v>
      </c>
      <c r="BU7" s="10">
        <v>138</v>
      </c>
      <c r="BV7" s="10"/>
      <c r="BW7" s="10">
        <v>748</v>
      </c>
      <c r="BX7" s="10">
        <v>909</v>
      </c>
      <c r="BY7" s="10"/>
      <c r="BZ7" s="10">
        <v>955</v>
      </c>
      <c r="CA7" s="10">
        <v>625</v>
      </c>
      <c r="CB7" s="10"/>
      <c r="CC7" s="10">
        <v>783</v>
      </c>
      <c r="CD7" s="10">
        <v>797</v>
      </c>
    </row>
    <row r="8" spans="2:82" ht="30" customHeight="1" x14ac:dyDescent="0.25">
      <c r="B8" s="11" t="s">
        <v>20</v>
      </c>
      <c r="C8" s="11">
        <v>1657</v>
      </c>
      <c r="D8" s="11">
        <v>860</v>
      </c>
      <c r="E8" s="11">
        <v>796</v>
      </c>
      <c r="F8" s="11"/>
      <c r="G8" s="11">
        <v>633</v>
      </c>
      <c r="H8" s="11">
        <v>668</v>
      </c>
      <c r="I8" s="11">
        <v>356</v>
      </c>
      <c r="J8" s="11"/>
      <c r="K8" s="11">
        <v>615</v>
      </c>
      <c r="L8" s="11">
        <v>473</v>
      </c>
      <c r="M8" s="11">
        <v>251</v>
      </c>
      <c r="N8" s="11">
        <v>304</v>
      </c>
      <c r="O8" s="11"/>
      <c r="P8" s="11">
        <v>224</v>
      </c>
      <c r="Q8" s="11">
        <v>273</v>
      </c>
      <c r="R8" s="11">
        <v>386</v>
      </c>
      <c r="S8" s="11">
        <v>502</v>
      </c>
      <c r="T8" s="11">
        <v>272</v>
      </c>
      <c r="U8" s="11"/>
      <c r="V8" s="11">
        <v>1078</v>
      </c>
      <c r="W8" s="11">
        <v>350</v>
      </c>
      <c r="X8" s="11">
        <v>228</v>
      </c>
      <c r="Y8" s="11"/>
      <c r="Z8" s="11">
        <v>793</v>
      </c>
      <c r="AA8" s="11">
        <v>864</v>
      </c>
      <c r="AB8" s="11"/>
      <c r="AC8" s="11">
        <v>59</v>
      </c>
      <c r="AD8" s="11">
        <v>455</v>
      </c>
      <c r="AE8" s="11">
        <v>470</v>
      </c>
      <c r="AF8" s="11">
        <v>614</v>
      </c>
      <c r="AG8" s="11"/>
      <c r="AH8" s="11">
        <v>108</v>
      </c>
      <c r="AI8" s="11">
        <v>796</v>
      </c>
      <c r="AJ8" s="11">
        <v>473</v>
      </c>
      <c r="AK8" s="11">
        <v>271</v>
      </c>
      <c r="AL8" s="11"/>
      <c r="AM8" s="11">
        <v>272</v>
      </c>
      <c r="AN8" s="11">
        <v>206</v>
      </c>
      <c r="AO8" s="11">
        <v>280</v>
      </c>
      <c r="AP8" s="11">
        <v>701</v>
      </c>
      <c r="AQ8" s="11"/>
      <c r="AR8" s="11">
        <v>480</v>
      </c>
      <c r="AS8" s="11">
        <v>558</v>
      </c>
      <c r="AT8" s="11">
        <v>151</v>
      </c>
      <c r="AU8" s="11">
        <v>142</v>
      </c>
      <c r="AV8" s="11"/>
      <c r="AW8" s="11">
        <v>294</v>
      </c>
      <c r="AX8" s="11">
        <v>636</v>
      </c>
      <c r="AY8" s="11">
        <v>621</v>
      </c>
      <c r="AZ8" s="11">
        <v>106</v>
      </c>
      <c r="BA8" s="11"/>
      <c r="BB8" s="11">
        <v>336</v>
      </c>
      <c r="BC8" s="11">
        <v>184</v>
      </c>
      <c r="BD8" s="11" t="s">
        <v>207</v>
      </c>
      <c r="BE8" s="11"/>
      <c r="BF8" s="11">
        <v>898</v>
      </c>
      <c r="BG8" s="11">
        <v>351</v>
      </c>
      <c r="BH8" s="11">
        <v>346</v>
      </c>
      <c r="BI8" s="11"/>
      <c r="BJ8" s="11">
        <v>859</v>
      </c>
      <c r="BK8" s="11">
        <v>458</v>
      </c>
      <c r="BL8" s="11">
        <v>165</v>
      </c>
      <c r="BM8" s="11"/>
      <c r="BN8" s="11">
        <v>218</v>
      </c>
      <c r="BO8" s="11">
        <v>220</v>
      </c>
      <c r="BP8" s="11">
        <v>112</v>
      </c>
      <c r="BQ8" s="11">
        <v>70</v>
      </c>
      <c r="BR8" s="11">
        <v>196</v>
      </c>
      <c r="BS8" s="11">
        <v>422</v>
      </c>
      <c r="BT8" s="11">
        <v>95</v>
      </c>
      <c r="BU8" s="11">
        <v>137</v>
      </c>
      <c r="BV8" s="11"/>
      <c r="BW8" s="11">
        <v>747</v>
      </c>
      <c r="BX8" s="11">
        <v>910</v>
      </c>
      <c r="BY8" s="11"/>
      <c r="BZ8" s="11">
        <v>953</v>
      </c>
      <c r="CA8" s="11">
        <v>627</v>
      </c>
      <c r="CB8" s="11"/>
      <c r="CC8" s="11">
        <v>783</v>
      </c>
      <c r="CD8" s="11">
        <v>797</v>
      </c>
    </row>
    <row r="9" spans="2:82" ht="30" x14ac:dyDescent="0.25">
      <c r="B9" s="15" t="s">
        <v>238</v>
      </c>
      <c r="C9" s="14">
        <v>0.45915144442927702</v>
      </c>
      <c r="D9" s="14">
        <v>0.469690474744764</v>
      </c>
      <c r="E9" s="14">
        <v>0.44732164816883002</v>
      </c>
      <c r="F9" s="14"/>
      <c r="G9" s="14">
        <v>0.42077327429922901</v>
      </c>
      <c r="H9" s="14">
        <v>0.51863565014457702</v>
      </c>
      <c r="I9" s="14">
        <v>0.41580779976051802</v>
      </c>
      <c r="J9" s="14"/>
      <c r="K9" s="14">
        <v>0.47143799911683298</v>
      </c>
      <c r="L9" s="14">
        <v>0.49455168790974502</v>
      </c>
      <c r="M9" s="14">
        <v>0.44310448548060399</v>
      </c>
      <c r="N9" s="14">
        <v>0.396965815102921</v>
      </c>
      <c r="O9" s="14"/>
      <c r="P9" s="14">
        <v>0.44006750512342901</v>
      </c>
      <c r="Q9" s="14">
        <v>0.475995981603131</v>
      </c>
      <c r="R9" s="14">
        <v>0.44866298983380798</v>
      </c>
      <c r="S9" s="14">
        <v>0.434914085087381</v>
      </c>
      <c r="T9" s="14">
        <v>0.51762085862475904</v>
      </c>
      <c r="U9" s="14"/>
      <c r="V9" s="14">
        <v>0.483503110938652</v>
      </c>
      <c r="W9" s="14">
        <v>0.42466842134831001</v>
      </c>
      <c r="X9" s="14">
        <v>0.39707375190901201</v>
      </c>
      <c r="Y9" s="14"/>
      <c r="Z9" s="14">
        <v>0.42087782064142198</v>
      </c>
      <c r="AA9" s="14">
        <v>0.49428088974734602</v>
      </c>
      <c r="AB9" s="14"/>
      <c r="AC9" s="14">
        <v>0.391858483611009</v>
      </c>
      <c r="AD9" s="14">
        <v>0.40848752671560601</v>
      </c>
      <c r="AE9" s="14">
        <v>0.439324948420109</v>
      </c>
      <c r="AF9" s="14">
        <v>0.50951186530051895</v>
      </c>
      <c r="AG9" s="14"/>
      <c r="AH9" s="14">
        <v>0.37445766329997099</v>
      </c>
      <c r="AI9" s="14">
        <v>0.440130846504034</v>
      </c>
      <c r="AJ9" s="14">
        <v>0.49118075588253501</v>
      </c>
      <c r="AK9" s="14">
        <v>0.50444090225436999</v>
      </c>
      <c r="AL9" s="14"/>
      <c r="AM9" s="14">
        <v>0.47090863799577498</v>
      </c>
      <c r="AN9" s="14">
        <v>0.36785678382093101</v>
      </c>
      <c r="AO9" s="14">
        <v>0.45705637164507101</v>
      </c>
      <c r="AP9" s="14">
        <v>0.49304898182164097</v>
      </c>
      <c r="AQ9" s="14"/>
      <c r="AR9" s="14">
        <v>0.452063189278539</v>
      </c>
      <c r="AS9" s="14">
        <v>0.48831496798195401</v>
      </c>
      <c r="AT9" s="14">
        <v>0.45294051755639497</v>
      </c>
      <c r="AU9" s="14">
        <v>0.44288066846285301</v>
      </c>
      <c r="AV9" s="14"/>
      <c r="AW9" s="14">
        <v>0.38163020027743499</v>
      </c>
      <c r="AX9" s="14">
        <v>0.48173952894049799</v>
      </c>
      <c r="AY9" s="14">
        <v>0.47651663234654301</v>
      </c>
      <c r="AZ9" s="14">
        <v>0.43712381166271902</v>
      </c>
      <c r="BA9" s="14"/>
      <c r="BB9" s="14">
        <v>0.53809403053193205</v>
      </c>
      <c r="BC9" s="14">
        <v>0.43908258690534502</v>
      </c>
      <c r="BD9" s="14" t="s">
        <v>208</v>
      </c>
      <c r="BE9" s="14"/>
      <c r="BF9" s="14">
        <v>0.44267592059449901</v>
      </c>
      <c r="BG9" s="14">
        <v>0.49893420096809099</v>
      </c>
      <c r="BH9" s="14">
        <v>0.48637442285239701</v>
      </c>
      <c r="BI9" s="14"/>
      <c r="BJ9" s="14">
        <v>0.47767887185605701</v>
      </c>
      <c r="BK9" s="14">
        <v>0.47315975778143499</v>
      </c>
      <c r="BL9" s="14">
        <v>0.47236325192540901</v>
      </c>
      <c r="BM9" s="14"/>
      <c r="BN9" s="14">
        <v>0.46416956944028498</v>
      </c>
      <c r="BO9" s="14">
        <v>0.45454783158040002</v>
      </c>
      <c r="BP9" s="14">
        <v>0.49974495360520499</v>
      </c>
      <c r="BQ9" s="14">
        <v>0.414893242534221</v>
      </c>
      <c r="BR9" s="14">
        <v>0.42546062222514702</v>
      </c>
      <c r="BS9" s="14">
        <v>0.50433283159610498</v>
      </c>
      <c r="BT9" s="14">
        <v>0.47678027555008901</v>
      </c>
      <c r="BU9" s="14">
        <v>0.43372502841188199</v>
      </c>
      <c r="BV9" s="14"/>
      <c r="BW9" s="14">
        <v>0.52276105474043</v>
      </c>
      <c r="BX9" s="14">
        <v>0.406963844489521</v>
      </c>
      <c r="BY9" s="14"/>
      <c r="BZ9" s="14">
        <v>0.495652041304802</v>
      </c>
      <c r="CA9" s="14">
        <v>0.42322462670866501</v>
      </c>
      <c r="CB9" s="14"/>
      <c r="CC9" s="14">
        <v>0.48298626256940802</v>
      </c>
      <c r="CD9" s="14">
        <v>0.45114048346081398</v>
      </c>
    </row>
    <row r="10" spans="2:82" ht="30" x14ac:dyDescent="0.25">
      <c r="B10" s="15" t="s">
        <v>239</v>
      </c>
      <c r="C10" s="14">
        <v>0.42549650208715201</v>
      </c>
      <c r="D10" s="14">
        <v>0.42632730312973399</v>
      </c>
      <c r="E10" s="14">
        <v>0.42495185627591098</v>
      </c>
      <c r="F10" s="14"/>
      <c r="G10" s="14">
        <v>0.43367400518323801</v>
      </c>
      <c r="H10" s="14">
        <v>0.39945263939155901</v>
      </c>
      <c r="I10" s="14">
        <v>0.45981367560701503</v>
      </c>
      <c r="J10" s="14"/>
      <c r="K10" s="14">
        <v>0.39076569893093699</v>
      </c>
      <c r="L10" s="14">
        <v>0.41649471853639902</v>
      </c>
      <c r="M10" s="14">
        <v>0.51348878474168902</v>
      </c>
      <c r="N10" s="14">
        <v>0.44388917315472998</v>
      </c>
      <c r="O10" s="14"/>
      <c r="P10" s="14">
        <v>0.40727997688658701</v>
      </c>
      <c r="Q10" s="14">
        <v>0.42299879768388698</v>
      </c>
      <c r="R10" s="14">
        <v>0.43174142693287398</v>
      </c>
      <c r="S10" s="14">
        <v>0.41417744711895399</v>
      </c>
      <c r="T10" s="14">
        <v>0.45506374892628698</v>
      </c>
      <c r="U10" s="14"/>
      <c r="V10" s="14">
        <v>0.42659313676096899</v>
      </c>
      <c r="W10" s="14">
        <v>0.43492998216644302</v>
      </c>
      <c r="X10" s="14">
        <v>0.40584632791796399</v>
      </c>
      <c r="Y10" s="14"/>
      <c r="Z10" s="14">
        <v>0.43288704558614399</v>
      </c>
      <c r="AA10" s="14">
        <v>0.41871309178982202</v>
      </c>
      <c r="AB10" s="14"/>
      <c r="AC10" s="14">
        <v>0.35481272319709101</v>
      </c>
      <c r="AD10" s="14">
        <v>0.46517182037333998</v>
      </c>
      <c r="AE10" s="14">
        <v>0.43345782393622501</v>
      </c>
      <c r="AF10" s="14">
        <v>0.399377336317709</v>
      </c>
      <c r="AG10" s="14"/>
      <c r="AH10" s="14">
        <v>0.49879316292362702</v>
      </c>
      <c r="AI10" s="14">
        <v>0.443140401936711</v>
      </c>
      <c r="AJ10" s="14">
        <v>0.427347005419557</v>
      </c>
      <c r="AK10" s="14">
        <v>0.355114978571347</v>
      </c>
      <c r="AL10" s="14"/>
      <c r="AM10" s="14">
        <v>0.348943970624708</v>
      </c>
      <c r="AN10" s="14">
        <v>0.374768793250916</v>
      </c>
      <c r="AO10" s="14">
        <v>0.43617265601577199</v>
      </c>
      <c r="AP10" s="14">
        <v>0.460678410231465</v>
      </c>
      <c r="AQ10" s="14"/>
      <c r="AR10" s="14">
        <v>0.47093152241869601</v>
      </c>
      <c r="AS10" s="14">
        <v>0.40195600599558101</v>
      </c>
      <c r="AT10" s="14">
        <v>0.38230328541493402</v>
      </c>
      <c r="AU10" s="14">
        <v>0.35846975403228898</v>
      </c>
      <c r="AV10" s="14"/>
      <c r="AW10" s="14">
        <v>0.40495991351992899</v>
      </c>
      <c r="AX10" s="14">
        <v>0.47576939253265499</v>
      </c>
      <c r="AY10" s="14">
        <v>0.40042610876233198</v>
      </c>
      <c r="AZ10" s="14">
        <v>0.32835255210812597</v>
      </c>
      <c r="BA10" s="14"/>
      <c r="BB10" s="14">
        <v>0.39017460986344599</v>
      </c>
      <c r="BC10" s="14">
        <v>0.32073569692992498</v>
      </c>
      <c r="BD10" s="14" t="s">
        <v>208</v>
      </c>
      <c r="BE10" s="14"/>
      <c r="BF10" s="14">
        <v>0.42973662939469598</v>
      </c>
      <c r="BG10" s="14">
        <v>0.41113941794778303</v>
      </c>
      <c r="BH10" s="14">
        <v>0.42466079380841198</v>
      </c>
      <c r="BI10" s="14"/>
      <c r="BJ10" s="14">
        <v>0.425615063990326</v>
      </c>
      <c r="BK10" s="14">
        <v>0.44767305007914199</v>
      </c>
      <c r="BL10" s="14">
        <v>0.38824925714075897</v>
      </c>
      <c r="BM10" s="14"/>
      <c r="BN10" s="14">
        <v>0.40340472704031399</v>
      </c>
      <c r="BO10" s="14">
        <v>0.39885060063716099</v>
      </c>
      <c r="BP10" s="14">
        <v>0.40958335616749603</v>
      </c>
      <c r="BQ10" s="14">
        <v>0.38750404183293302</v>
      </c>
      <c r="BR10" s="14">
        <v>0.40190980347300398</v>
      </c>
      <c r="BS10" s="14">
        <v>0.46276845005026601</v>
      </c>
      <c r="BT10" s="14">
        <v>0.38953306124671899</v>
      </c>
      <c r="BU10" s="14">
        <v>0.51068031973818895</v>
      </c>
      <c r="BV10" s="14"/>
      <c r="BW10" s="14">
        <v>0.45392565540241397</v>
      </c>
      <c r="BX10" s="14">
        <v>0.40217220765136702</v>
      </c>
      <c r="BY10" s="14"/>
      <c r="BZ10" s="14">
        <v>0.44588417930274299</v>
      </c>
      <c r="CA10" s="14">
        <v>0.39418411380238799</v>
      </c>
      <c r="CB10" s="14"/>
      <c r="CC10" s="14">
        <v>0.44744569433701697</v>
      </c>
      <c r="CD10" s="14">
        <v>0.40370118813231898</v>
      </c>
    </row>
    <row r="11" spans="2:82" ht="30" x14ac:dyDescent="0.25">
      <c r="B11" s="15" t="s">
        <v>240</v>
      </c>
      <c r="C11" s="14">
        <v>0.40841219189021899</v>
      </c>
      <c r="D11" s="14">
        <v>0.39662466506208299</v>
      </c>
      <c r="E11" s="14">
        <v>0.42105718676620302</v>
      </c>
      <c r="F11" s="14"/>
      <c r="G11" s="14">
        <v>0.377996675019658</v>
      </c>
      <c r="H11" s="14">
        <v>0.42187457175050702</v>
      </c>
      <c r="I11" s="14">
        <v>0.43724814827062197</v>
      </c>
      <c r="J11" s="14"/>
      <c r="K11" s="14">
        <v>0.39707455982454598</v>
      </c>
      <c r="L11" s="14">
        <v>0.43198161859207301</v>
      </c>
      <c r="M11" s="14">
        <v>0.414291598507536</v>
      </c>
      <c r="N11" s="14">
        <v>0.38888544852942097</v>
      </c>
      <c r="O11" s="14"/>
      <c r="P11" s="14">
        <v>0.39920674332331502</v>
      </c>
      <c r="Q11" s="14">
        <v>0.39116544765855998</v>
      </c>
      <c r="R11" s="14">
        <v>0.388587774203492</v>
      </c>
      <c r="S11" s="14">
        <v>0.44684398204613601</v>
      </c>
      <c r="T11" s="14">
        <v>0.39046688977835697</v>
      </c>
      <c r="U11" s="14"/>
      <c r="V11" s="14">
        <v>0.39423810501984302</v>
      </c>
      <c r="W11" s="14">
        <v>0.49582252000979299</v>
      </c>
      <c r="X11" s="14">
        <v>0.34123728474658299</v>
      </c>
      <c r="Y11" s="14"/>
      <c r="Z11" s="14">
        <v>0.37370508347264603</v>
      </c>
      <c r="AA11" s="14">
        <v>0.44026811110135899</v>
      </c>
      <c r="AB11" s="14"/>
      <c r="AC11" s="14">
        <v>0.321617902487912</v>
      </c>
      <c r="AD11" s="14">
        <v>0.40718442996620802</v>
      </c>
      <c r="AE11" s="14">
        <v>0.41447536361731002</v>
      </c>
      <c r="AF11" s="14">
        <v>0.40916918305176098</v>
      </c>
      <c r="AG11" s="14"/>
      <c r="AH11" s="14">
        <v>0.44605270876609099</v>
      </c>
      <c r="AI11" s="14">
        <v>0.409432110946087</v>
      </c>
      <c r="AJ11" s="14">
        <v>0.40230520107850298</v>
      </c>
      <c r="AK11" s="14">
        <v>0.410834677084014</v>
      </c>
      <c r="AL11" s="14"/>
      <c r="AM11" s="14">
        <v>0.44159373620266501</v>
      </c>
      <c r="AN11" s="14">
        <v>0.37942776662109501</v>
      </c>
      <c r="AO11" s="14">
        <v>0.41817892786755101</v>
      </c>
      <c r="AP11" s="14">
        <v>0.40838826633740899</v>
      </c>
      <c r="AQ11" s="14"/>
      <c r="AR11" s="14">
        <v>0.41771584565208397</v>
      </c>
      <c r="AS11" s="14">
        <v>0.413637071825259</v>
      </c>
      <c r="AT11" s="14">
        <v>0.37093175969688302</v>
      </c>
      <c r="AU11" s="14">
        <v>0.387606981085726</v>
      </c>
      <c r="AV11" s="14"/>
      <c r="AW11" s="14">
        <v>0.37104759719591601</v>
      </c>
      <c r="AX11" s="14">
        <v>0.41930603683831602</v>
      </c>
      <c r="AY11" s="14">
        <v>0.41391637084410499</v>
      </c>
      <c r="AZ11" s="14">
        <v>0.41448163504709901</v>
      </c>
      <c r="BA11" s="14"/>
      <c r="BB11" s="14">
        <v>0.50232784178009904</v>
      </c>
      <c r="BC11" s="14">
        <v>0.381272546087841</v>
      </c>
      <c r="BD11" s="14" t="s">
        <v>208</v>
      </c>
      <c r="BE11" s="14"/>
      <c r="BF11" s="14">
        <v>0.42532536410137101</v>
      </c>
      <c r="BG11" s="14">
        <v>0.39066546670626301</v>
      </c>
      <c r="BH11" s="14">
        <v>0.406651225686953</v>
      </c>
      <c r="BI11" s="14"/>
      <c r="BJ11" s="14">
        <v>0.411109726880031</v>
      </c>
      <c r="BK11" s="14">
        <v>0.414909704239046</v>
      </c>
      <c r="BL11" s="14">
        <v>0.455615748298832</v>
      </c>
      <c r="BM11" s="14"/>
      <c r="BN11" s="14">
        <v>0.45859723522242701</v>
      </c>
      <c r="BO11" s="14">
        <v>0.37312488574890101</v>
      </c>
      <c r="BP11" s="14">
        <v>0.36656892001108698</v>
      </c>
      <c r="BQ11" s="14">
        <v>0.27391047227917997</v>
      </c>
      <c r="BR11" s="14">
        <v>0.44255646990125702</v>
      </c>
      <c r="BS11" s="14">
        <v>0.43162612682739498</v>
      </c>
      <c r="BT11" s="14">
        <v>0.37879367035178901</v>
      </c>
      <c r="BU11" s="14">
        <v>0.41035874200934103</v>
      </c>
      <c r="BV11" s="14"/>
      <c r="BW11" s="14">
        <v>0.457690085358612</v>
      </c>
      <c r="BX11" s="14">
        <v>0.36798284516693802</v>
      </c>
      <c r="BY11" s="14"/>
      <c r="BZ11" s="14">
        <v>0.44114522868330502</v>
      </c>
      <c r="CA11" s="14">
        <v>0.375257146272234</v>
      </c>
      <c r="CB11" s="14"/>
      <c r="CC11" s="14">
        <v>0.42548538809584302</v>
      </c>
      <c r="CD11" s="14">
        <v>0.40471492739362802</v>
      </c>
    </row>
    <row r="12" spans="2:82" x14ac:dyDescent="0.25">
      <c r="B12" s="15" t="s">
        <v>241</v>
      </c>
      <c r="C12" s="14">
        <v>0.36751931820728201</v>
      </c>
      <c r="D12" s="14">
        <v>0.39537295625083302</v>
      </c>
      <c r="E12" s="14">
        <v>0.33731992165722802</v>
      </c>
      <c r="F12" s="14"/>
      <c r="G12" s="14">
        <v>0.35271166600686499</v>
      </c>
      <c r="H12" s="14">
        <v>0.38964637785115902</v>
      </c>
      <c r="I12" s="14">
        <v>0.35234178948925599</v>
      </c>
      <c r="J12" s="14"/>
      <c r="K12" s="14">
        <v>0.470450230906028</v>
      </c>
      <c r="L12" s="14">
        <v>0.35836742447214598</v>
      </c>
      <c r="M12" s="14">
        <v>0.266327051586423</v>
      </c>
      <c r="N12" s="14">
        <v>0.257486199602324</v>
      </c>
      <c r="O12" s="14"/>
      <c r="P12" s="14">
        <v>0.39049028723713097</v>
      </c>
      <c r="Q12" s="14">
        <v>0.36668653140572299</v>
      </c>
      <c r="R12" s="14">
        <v>0.36331296187598799</v>
      </c>
      <c r="S12" s="14">
        <v>0.356814344509576</v>
      </c>
      <c r="T12" s="14">
        <v>0.375187456332507</v>
      </c>
      <c r="U12" s="14"/>
      <c r="V12" s="14">
        <v>0.40193082938424302</v>
      </c>
      <c r="W12" s="14">
        <v>0.35857721990919</v>
      </c>
      <c r="X12" s="14">
        <v>0.21875945682113701</v>
      </c>
      <c r="Y12" s="14"/>
      <c r="Z12" s="14">
        <v>0.37262003418455097</v>
      </c>
      <c r="AA12" s="14">
        <v>0.362837626084277</v>
      </c>
      <c r="AB12" s="14"/>
      <c r="AC12" s="14">
        <v>0.23663618995774</v>
      </c>
      <c r="AD12" s="14">
        <v>0.27788971502403698</v>
      </c>
      <c r="AE12" s="14">
        <v>0.33514549528770499</v>
      </c>
      <c r="AF12" s="14">
        <v>0.47170508458112598</v>
      </c>
      <c r="AG12" s="14"/>
      <c r="AH12" s="14">
        <v>0.214269625590334</v>
      </c>
      <c r="AI12" s="14">
        <v>0.32541200414572902</v>
      </c>
      <c r="AJ12" s="14">
        <v>0.38459750260986802</v>
      </c>
      <c r="AK12" s="14">
        <v>0.534755738645603</v>
      </c>
      <c r="AL12" s="14"/>
      <c r="AM12" s="14">
        <v>0.37542162428850501</v>
      </c>
      <c r="AN12" s="14">
        <v>0.37475106537317998</v>
      </c>
      <c r="AO12" s="14">
        <v>0.346863178923565</v>
      </c>
      <c r="AP12" s="14">
        <v>0.40032618256452501</v>
      </c>
      <c r="AQ12" s="14"/>
      <c r="AR12" s="14">
        <v>0.309714718186341</v>
      </c>
      <c r="AS12" s="14">
        <v>0.41973797537257201</v>
      </c>
      <c r="AT12" s="14">
        <v>0.45602492660947302</v>
      </c>
      <c r="AU12" s="14">
        <v>0.46439241052635499</v>
      </c>
      <c r="AV12" s="14"/>
      <c r="AW12" s="14">
        <v>0.241041750779108</v>
      </c>
      <c r="AX12" s="14">
        <v>0.32884668165894498</v>
      </c>
      <c r="AY12" s="14">
        <v>0.42997140111301602</v>
      </c>
      <c r="AZ12" s="14">
        <v>0.58345634973112503</v>
      </c>
      <c r="BA12" s="14"/>
      <c r="BB12" s="14">
        <v>0.49923939589282201</v>
      </c>
      <c r="BC12" s="14">
        <v>0.350116143184102</v>
      </c>
      <c r="BD12" s="14" t="s">
        <v>208</v>
      </c>
      <c r="BE12" s="14"/>
      <c r="BF12" s="14">
        <v>0.40879431488472801</v>
      </c>
      <c r="BG12" s="14">
        <v>0.30776898433397898</v>
      </c>
      <c r="BH12" s="14">
        <v>0.35807752847527302</v>
      </c>
      <c r="BI12" s="14"/>
      <c r="BJ12" s="14">
        <v>0.37983322402881298</v>
      </c>
      <c r="BK12" s="14">
        <v>0.36734985142197302</v>
      </c>
      <c r="BL12" s="14">
        <v>0.40620128761124003</v>
      </c>
      <c r="BM12" s="14"/>
      <c r="BN12" s="14">
        <v>0.38942602845901297</v>
      </c>
      <c r="BO12" s="14">
        <v>0.33612289860323902</v>
      </c>
      <c r="BP12" s="14">
        <v>0.43852468543969197</v>
      </c>
      <c r="BQ12" s="14">
        <v>0.41360841694108103</v>
      </c>
      <c r="BR12" s="14">
        <v>0.38743412613411798</v>
      </c>
      <c r="BS12" s="14">
        <v>0.37748757346829698</v>
      </c>
      <c r="BT12" s="14">
        <v>0.38960999444588001</v>
      </c>
      <c r="BU12" s="14">
        <v>0.31580237962568097</v>
      </c>
      <c r="BV12" s="14"/>
      <c r="BW12" s="14">
        <v>0.39152968511761699</v>
      </c>
      <c r="BX12" s="14">
        <v>0.347820354220647</v>
      </c>
      <c r="BY12" s="14"/>
      <c r="BZ12" s="14">
        <v>0.40094709198685502</v>
      </c>
      <c r="CA12" s="14">
        <v>0.34569620084986202</v>
      </c>
      <c r="CB12" s="14"/>
      <c r="CC12" s="14">
        <v>0.392612116462496</v>
      </c>
      <c r="CD12" s="14">
        <v>0.36568875276865898</v>
      </c>
    </row>
    <row r="13" spans="2:82" ht="30" x14ac:dyDescent="0.25">
      <c r="B13" s="15" t="s">
        <v>242</v>
      </c>
      <c r="C13" s="14">
        <v>0.36657710171080998</v>
      </c>
      <c r="D13" s="14">
        <v>0.34752157133184503</v>
      </c>
      <c r="E13" s="14">
        <v>0.38745989250712198</v>
      </c>
      <c r="F13" s="14"/>
      <c r="G13" s="14">
        <v>0.38204662707250697</v>
      </c>
      <c r="H13" s="14">
        <v>0.36257507492074598</v>
      </c>
      <c r="I13" s="14">
        <v>0.34657344586085398</v>
      </c>
      <c r="J13" s="14"/>
      <c r="K13" s="14">
        <v>0.41529046749023202</v>
      </c>
      <c r="L13" s="14">
        <v>0.34506487669134001</v>
      </c>
      <c r="M13" s="14">
        <v>0.32210767194593798</v>
      </c>
      <c r="N13" s="14">
        <v>0.32879275543715902</v>
      </c>
      <c r="O13" s="14"/>
      <c r="P13" s="14">
        <v>0.37728890654673602</v>
      </c>
      <c r="Q13" s="14">
        <v>0.33199726967195797</v>
      </c>
      <c r="R13" s="14">
        <v>0.35723000091752799</v>
      </c>
      <c r="S13" s="14">
        <v>0.38683910133572802</v>
      </c>
      <c r="T13" s="14">
        <v>0.36834791287619301</v>
      </c>
      <c r="U13" s="14"/>
      <c r="V13" s="14">
        <v>0.36971620225100499</v>
      </c>
      <c r="W13" s="14">
        <v>0.37899479748439202</v>
      </c>
      <c r="X13" s="14">
        <v>0.332704963996799</v>
      </c>
      <c r="Y13" s="14"/>
      <c r="Z13" s="14">
        <v>0.41630979480434899</v>
      </c>
      <c r="AA13" s="14">
        <v>0.32092994971303501</v>
      </c>
      <c r="AB13" s="14"/>
      <c r="AC13" s="14">
        <v>0.25129717376743899</v>
      </c>
      <c r="AD13" s="14">
        <v>0.31607367022342497</v>
      </c>
      <c r="AE13" s="14">
        <v>0.35336006838450001</v>
      </c>
      <c r="AF13" s="14">
        <v>0.40915082981773598</v>
      </c>
      <c r="AG13" s="14"/>
      <c r="AH13" s="14">
        <v>0.35088234543143898</v>
      </c>
      <c r="AI13" s="14">
        <v>0.353787705013342</v>
      </c>
      <c r="AJ13" s="14">
        <v>0.36871796729638501</v>
      </c>
      <c r="AK13" s="14">
        <v>0.41517525576357101</v>
      </c>
      <c r="AL13" s="14"/>
      <c r="AM13" s="14">
        <v>0.268343422699096</v>
      </c>
      <c r="AN13" s="14">
        <v>0.36524920579966103</v>
      </c>
      <c r="AO13" s="14">
        <v>0.38860196486365101</v>
      </c>
      <c r="AP13" s="14">
        <v>0.39569426030288901</v>
      </c>
      <c r="AQ13" s="14"/>
      <c r="AR13" s="14">
        <v>0.36264400903073102</v>
      </c>
      <c r="AS13" s="14">
        <v>0.40131296407783901</v>
      </c>
      <c r="AT13" s="14">
        <v>0.36296058452110902</v>
      </c>
      <c r="AU13" s="14">
        <v>0.33839712591822202</v>
      </c>
      <c r="AV13" s="14"/>
      <c r="AW13" s="14">
        <v>0.33355728360258202</v>
      </c>
      <c r="AX13" s="14">
        <v>0.34780628938536601</v>
      </c>
      <c r="AY13" s="14">
        <v>0.39170146101128001</v>
      </c>
      <c r="AZ13" s="14">
        <v>0.42327657865357199</v>
      </c>
      <c r="BA13" s="14"/>
      <c r="BB13" s="14">
        <v>0.445754903953061</v>
      </c>
      <c r="BC13" s="14">
        <v>0.31588698449418101</v>
      </c>
      <c r="BD13" s="14" t="s">
        <v>208</v>
      </c>
      <c r="BE13" s="14"/>
      <c r="BF13" s="14">
        <v>0.38010479957110399</v>
      </c>
      <c r="BG13" s="14">
        <v>0.35614317667224399</v>
      </c>
      <c r="BH13" s="14">
        <v>0.35895436526229202</v>
      </c>
      <c r="BI13" s="14"/>
      <c r="BJ13" s="14">
        <v>0.357267303641784</v>
      </c>
      <c r="BK13" s="14">
        <v>0.41525398512540801</v>
      </c>
      <c r="BL13" s="14">
        <v>0.315332060401532</v>
      </c>
      <c r="BM13" s="14"/>
      <c r="BN13" s="14">
        <v>0.37600832691125402</v>
      </c>
      <c r="BO13" s="14">
        <v>0.34534244322518398</v>
      </c>
      <c r="BP13" s="14">
        <v>0.34896185419718001</v>
      </c>
      <c r="BQ13" s="14">
        <v>0.31301835512850501</v>
      </c>
      <c r="BR13" s="14">
        <v>0.449353811834311</v>
      </c>
      <c r="BS13" s="14">
        <v>0.396269481606567</v>
      </c>
      <c r="BT13" s="14">
        <v>0.294346346667968</v>
      </c>
      <c r="BU13" s="14">
        <v>0.34130091413520203</v>
      </c>
      <c r="BV13" s="14"/>
      <c r="BW13" s="14">
        <v>0.39502277843269001</v>
      </c>
      <c r="BX13" s="14">
        <v>0.34323925088110901</v>
      </c>
      <c r="BY13" s="14"/>
      <c r="BZ13" s="14">
        <v>0.37944333849906398</v>
      </c>
      <c r="CA13" s="14">
        <v>0.36340176072056701</v>
      </c>
      <c r="CB13" s="14"/>
      <c r="CC13" s="14">
        <v>0.36061238175821297</v>
      </c>
      <c r="CD13" s="14">
        <v>0.3853189739756</v>
      </c>
    </row>
    <row r="14" spans="2:82" ht="30" x14ac:dyDescent="0.25">
      <c r="B14" s="15" t="s">
        <v>243</v>
      </c>
      <c r="C14" s="14">
        <v>0.29665272715072</v>
      </c>
      <c r="D14" s="14">
        <v>0.36381439971923102</v>
      </c>
      <c r="E14" s="14">
        <v>0.22353861389451599</v>
      </c>
      <c r="F14" s="14"/>
      <c r="G14" s="14">
        <v>0.26580285154152899</v>
      </c>
      <c r="H14" s="14">
        <v>0.32244688597945398</v>
      </c>
      <c r="I14" s="14">
        <v>0.30312572184389902</v>
      </c>
      <c r="J14" s="14"/>
      <c r="K14" s="14">
        <v>0.36907749946937402</v>
      </c>
      <c r="L14" s="14">
        <v>0.28617386692909502</v>
      </c>
      <c r="M14" s="14">
        <v>0.243521987392878</v>
      </c>
      <c r="N14" s="14">
        <v>0.20430129969034999</v>
      </c>
      <c r="O14" s="14"/>
      <c r="P14" s="14">
        <v>0.27404478546685601</v>
      </c>
      <c r="Q14" s="14">
        <v>0.29517725666037897</v>
      </c>
      <c r="R14" s="14">
        <v>0.29297501374439999</v>
      </c>
      <c r="S14" s="14">
        <v>0.31002475129086499</v>
      </c>
      <c r="T14" s="14">
        <v>0.297273052452106</v>
      </c>
      <c r="U14" s="14"/>
      <c r="V14" s="14">
        <v>0.31738596056190999</v>
      </c>
      <c r="W14" s="14">
        <v>0.276477033434054</v>
      </c>
      <c r="X14" s="14">
        <v>0.22971048223356999</v>
      </c>
      <c r="Y14" s="14"/>
      <c r="Z14" s="14">
        <v>0.264804779892999</v>
      </c>
      <c r="AA14" s="14">
        <v>0.32588436531187798</v>
      </c>
      <c r="AB14" s="14"/>
      <c r="AC14" s="14">
        <v>0.22143553174891001</v>
      </c>
      <c r="AD14" s="14">
        <v>0.20514824585473199</v>
      </c>
      <c r="AE14" s="14">
        <v>0.30521612448482099</v>
      </c>
      <c r="AF14" s="14">
        <v>0.36701067916708202</v>
      </c>
      <c r="AG14" s="14"/>
      <c r="AH14" s="14">
        <v>0.187327291924515</v>
      </c>
      <c r="AI14" s="14">
        <v>0.21909148294887301</v>
      </c>
      <c r="AJ14" s="14">
        <v>0.366267910597737</v>
      </c>
      <c r="AK14" s="14">
        <v>0.452825850293262</v>
      </c>
      <c r="AL14" s="14"/>
      <c r="AM14" s="14">
        <v>0.31398148301475198</v>
      </c>
      <c r="AN14" s="14">
        <v>0.304373902671704</v>
      </c>
      <c r="AO14" s="14">
        <v>0.28150284140403198</v>
      </c>
      <c r="AP14" s="14">
        <v>0.32475852785200099</v>
      </c>
      <c r="AQ14" s="14"/>
      <c r="AR14" s="14">
        <v>0.22006754333078901</v>
      </c>
      <c r="AS14" s="14">
        <v>0.34585521434202798</v>
      </c>
      <c r="AT14" s="14">
        <v>0.38609417316947198</v>
      </c>
      <c r="AU14" s="14">
        <v>0.37449713301292997</v>
      </c>
      <c r="AV14" s="14"/>
      <c r="AW14" s="14">
        <v>6.7779704699282198E-2</v>
      </c>
      <c r="AX14" s="14">
        <v>0.21855964665793201</v>
      </c>
      <c r="AY14" s="14">
        <v>0.43045180689065399</v>
      </c>
      <c r="AZ14" s="14">
        <v>0.61452996927472403</v>
      </c>
      <c r="BA14" s="14"/>
      <c r="BB14" s="14">
        <v>0.48224235931106901</v>
      </c>
      <c r="BC14" s="14">
        <v>0.43471309127037</v>
      </c>
      <c r="BD14" s="14" t="s">
        <v>208</v>
      </c>
      <c r="BE14" s="14"/>
      <c r="BF14" s="14">
        <v>0.34291299966760902</v>
      </c>
      <c r="BG14" s="14">
        <v>0.23582921616688499</v>
      </c>
      <c r="BH14" s="14">
        <v>0.25695244666072298</v>
      </c>
      <c r="BI14" s="14"/>
      <c r="BJ14" s="14">
        <v>0.32882871609641301</v>
      </c>
      <c r="BK14" s="14">
        <v>0.26044224294634899</v>
      </c>
      <c r="BL14" s="14">
        <v>0.35271194979537801</v>
      </c>
      <c r="BM14" s="14"/>
      <c r="BN14" s="14">
        <v>0.26647525280024198</v>
      </c>
      <c r="BO14" s="14">
        <v>0.32199875064397698</v>
      </c>
      <c r="BP14" s="14">
        <v>0.42096973608587102</v>
      </c>
      <c r="BQ14" s="14">
        <v>0.35621089891601998</v>
      </c>
      <c r="BR14" s="14">
        <v>0.31210270493675002</v>
      </c>
      <c r="BS14" s="14">
        <v>0.25244614115771502</v>
      </c>
      <c r="BT14" s="14">
        <v>0.29382913304834501</v>
      </c>
      <c r="BU14" s="14">
        <v>0.31868038177226599</v>
      </c>
      <c r="BV14" s="14"/>
      <c r="BW14" s="14">
        <v>0.29422361446746098</v>
      </c>
      <c r="BX14" s="14">
        <v>0.298645658097827</v>
      </c>
      <c r="BY14" s="14"/>
      <c r="BZ14" s="14">
        <v>0.29734688979732898</v>
      </c>
      <c r="CA14" s="14">
        <v>0.31583561756287998</v>
      </c>
      <c r="CB14" s="14"/>
      <c r="CC14" s="14">
        <v>0.27407091524930799</v>
      </c>
      <c r="CD14" s="14">
        <v>0.33473663247783803</v>
      </c>
    </row>
    <row r="15" spans="2:82" ht="30" x14ac:dyDescent="0.25">
      <c r="B15" s="15" t="s">
        <v>244</v>
      </c>
      <c r="C15" s="14">
        <v>0.23450111249938099</v>
      </c>
      <c r="D15" s="14">
        <v>0.24960188185625701</v>
      </c>
      <c r="E15" s="14">
        <v>0.218387339280527</v>
      </c>
      <c r="F15" s="14"/>
      <c r="G15" s="14">
        <v>0.25183785053517899</v>
      </c>
      <c r="H15" s="14">
        <v>0.24769721690666199</v>
      </c>
      <c r="I15" s="14">
        <v>0.17891157978581201</v>
      </c>
      <c r="J15" s="14"/>
      <c r="K15" s="14">
        <v>0.29326406964875701</v>
      </c>
      <c r="L15" s="14">
        <v>0.23270605537467301</v>
      </c>
      <c r="M15" s="14">
        <v>0.227547456046584</v>
      </c>
      <c r="N15" s="14">
        <v>0.12836822817947199</v>
      </c>
      <c r="O15" s="14"/>
      <c r="P15" s="14">
        <v>0.18854728547104299</v>
      </c>
      <c r="Q15" s="14">
        <v>0.23345022452876399</v>
      </c>
      <c r="R15" s="14">
        <v>0.228386685246836</v>
      </c>
      <c r="S15" s="14">
        <v>0.26165633324497101</v>
      </c>
      <c r="T15" s="14">
        <v>0.23191742818719999</v>
      </c>
      <c r="U15" s="14"/>
      <c r="V15" s="14">
        <v>0.26478251724267698</v>
      </c>
      <c r="W15" s="14">
        <v>0.21107347417667299</v>
      </c>
      <c r="X15" s="14">
        <v>0.127464909833683</v>
      </c>
      <c r="Y15" s="14"/>
      <c r="Z15" s="14">
        <v>0.27501197203366801</v>
      </c>
      <c r="AA15" s="14">
        <v>0.197318220367559</v>
      </c>
      <c r="AB15" s="14"/>
      <c r="AC15" s="14">
        <v>6.7457478058706305E-2</v>
      </c>
      <c r="AD15" s="14">
        <v>0.12934915184108101</v>
      </c>
      <c r="AE15" s="14">
        <v>0.24703990483506</v>
      </c>
      <c r="AF15" s="14">
        <v>0.31974758939550901</v>
      </c>
      <c r="AG15" s="14"/>
      <c r="AH15" s="14">
        <v>9.2478400999764801E-2</v>
      </c>
      <c r="AI15" s="14">
        <v>0.18730174875991101</v>
      </c>
      <c r="AJ15" s="14">
        <v>0.29893649005983303</v>
      </c>
      <c r="AK15" s="14">
        <v>0.32513298195530499</v>
      </c>
      <c r="AL15" s="14"/>
      <c r="AM15" s="14">
        <v>0.165417405423125</v>
      </c>
      <c r="AN15" s="14">
        <v>0.20955723693210801</v>
      </c>
      <c r="AO15" s="14">
        <v>0.24321471569679601</v>
      </c>
      <c r="AP15" s="14">
        <v>0.284093565826955</v>
      </c>
      <c r="AQ15" s="14"/>
      <c r="AR15" s="14">
        <v>0.21505893724307301</v>
      </c>
      <c r="AS15" s="14">
        <v>0.308774627497793</v>
      </c>
      <c r="AT15" s="14">
        <v>0.28980410241261401</v>
      </c>
      <c r="AU15" s="14">
        <v>0.13373511328722801</v>
      </c>
      <c r="AV15" s="14"/>
      <c r="AW15" s="14">
        <v>0.153110149194912</v>
      </c>
      <c r="AX15" s="14">
        <v>0.21818102998991901</v>
      </c>
      <c r="AY15" s="14">
        <v>0.28461446855344902</v>
      </c>
      <c r="AZ15" s="14">
        <v>0.26438056031282198</v>
      </c>
      <c r="BA15" s="14"/>
      <c r="BB15" s="14">
        <v>0.31220906135352899</v>
      </c>
      <c r="BC15" s="14">
        <v>0.17480939988218</v>
      </c>
      <c r="BD15" s="14" t="s">
        <v>208</v>
      </c>
      <c r="BE15" s="14"/>
      <c r="BF15" s="14">
        <v>0.27088201181534799</v>
      </c>
      <c r="BG15" s="14">
        <v>0.194181388670115</v>
      </c>
      <c r="BH15" s="14">
        <v>0.19953594882937101</v>
      </c>
      <c r="BI15" s="14"/>
      <c r="BJ15" s="14">
        <v>0.25924289037123099</v>
      </c>
      <c r="BK15" s="14">
        <v>0.252104136902219</v>
      </c>
      <c r="BL15" s="14">
        <v>0.14504727140924001</v>
      </c>
      <c r="BM15" s="14"/>
      <c r="BN15" s="14">
        <v>0.18767784119222</v>
      </c>
      <c r="BO15" s="14">
        <v>0.235522962235137</v>
      </c>
      <c r="BP15" s="14">
        <v>0.28556754661016498</v>
      </c>
      <c r="BQ15" s="14">
        <v>0.198650803862396</v>
      </c>
      <c r="BR15" s="14">
        <v>0.32615050280013103</v>
      </c>
      <c r="BS15" s="14">
        <v>0.219037988976402</v>
      </c>
      <c r="BT15" s="14">
        <v>0.252893750250268</v>
      </c>
      <c r="BU15" s="14">
        <v>0.24765441708978</v>
      </c>
      <c r="BV15" s="14"/>
      <c r="BW15" s="14">
        <v>0.23681171744750701</v>
      </c>
      <c r="BX15" s="14">
        <v>0.23260540953780401</v>
      </c>
      <c r="BY15" s="14"/>
      <c r="BZ15" s="14">
        <v>0.23783383872642899</v>
      </c>
      <c r="CA15" s="14">
        <v>0.24054500133596701</v>
      </c>
      <c r="CB15" s="14"/>
      <c r="CC15" s="14">
        <v>0.23260495866047201</v>
      </c>
      <c r="CD15" s="14">
        <v>0.24509932665287801</v>
      </c>
    </row>
    <row r="16" spans="2:82" ht="45" x14ac:dyDescent="0.25">
      <c r="B16" s="15" t="s">
        <v>245</v>
      </c>
      <c r="C16" s="14">
        <v>0.23089385681384</v>
      </c>
      <c r="D16" s="14">
        <v>0.27820908523216997</v>
      </c>
      <c r="E16" s="14">
        <v>0.17956368908348</v>
      </c>
      <c r="F16" s="14"/>
      <c r="G16" s="14">
        <v>0.17609338820667</v>
      </c>
      <c r="H16" s="14">
        <v>0.278266599369625</v>
      </c>
      <c r="I16" s="14">
        <v>0.23947858135804401</v>
      </c>
      <c r="J16" s="14"/>
      <c r="K16" s="14">
        <v>0.27774425711127299</v>
      </c>
      <c r="L16" s="14">
        <v>0.19572644926742899</v>
      </c>
      <c r="M16" s="14">
        <v>0.21938764680408099</v>
      </c>
      <c r="N16" s="14">
        <v>0.19120719554898999</v>
      </c>
      <c r="O16" s="14"/>
      <c r="P16" s="14">
        <v>0.229882882698138</v>
      </c>
      <c r="Q16" s="14">
        <v>0.199599188113739</v>
      </c>
      <c r="R16" s="14">
        <v>0.21446714803994599</v>
      </c>
      <c r="S16" s="14">
        <v>0.254736149304992</v>
      </c>
      <c r="T16" s="14">
        <v>0.242456407651859</v>
      </c>
      <c r="U16" s="14"/>
      <c r="V16" s="14">
        <v>0.24811020137773199</v>
      </c>
      <c r="W16" s="14">
        <v>0.179468807293861</v>
      </c>
      <c r="X16" s="14">
        <v>0.22849792000484601</v>
      </c>
      <c r="Y16" s="14"/>
      <c r="Z16" s="14">
        <v>0.21795119929752499</v>
      </c>
      <c r="AA16" s="14">
        <v>0.242773274921987</v>
      </c>
      <c r="AB16" s="14"/>
      <c r="AC16" s="14">
        <v>0.15274535491098001</v>
      </c>
      <c r="AD16" s="14">
        <v>0.17473259299650001</v>
      </c>
      <c r="AE16" s="14">
        <v>0.21337350090683799</v>
      </c>
      <c r="AF16" s="14">
        <v>0.29093595004062001</v>
      </c>
      <c r="AG16" s="14"/>
      <c r="AH16" s="14">
        <v>0.159959337161589</v>
      </c>
      <c r="AI16" s="14">
        <v>0.17864516299495001</v>
      </c>
      <c r="AJ16" s="14">
        <v>0.26498139267930099</v>
      </c>
      <c r="AK16" s="14">
        <v>0.35353336824907</v>
      </c>
      <c r="AL16" s="14"/>
      <c r="AM16" s="14">
        <v>0.206274123398623</v>
      </c>
      <c r="AN16" s="14">
        <v>0.19546981726193899</v>
      </c>
      <c r="AO16" s="14">
        <v>0.16399028965942899</v>
      </c>
      <c r="AP16" s="14">
        <v>0.28283324939387899</v>
      </c>
      <c r="AQ16" s="14"/>
      <c r="AR16" s="14">
        <v>0.19066210528539501</v>
      </c>
      <c r="AS16" s="14">
        <v>0.257181981690698</v>
      </c>
      <c r="AT16" s="14">
        <v>0.271795460974179</v>
      </c>
      <c r="AU16" s="14">
        <v>0.26834131407766598</v>
      </c>
      <c r="AV16" s="14"/>
      <c r="AW16" s="14">
        <v>9.1828966122977904E-2</v>
      </c>
      <c r="AX16" s="14">
        <v>0.18895401883226001</v>
      </c>
      <c r="AY16" s="14">
        <v>0.30974511376909603</v>
      </c>
      <c r="AZ16" s="14">
        <v>0.405409795970473</v>
      </c>
      <c r="BA16" s="14"/>
      <c r="BB16" s="14">
        <v>0.37171031808882798</v>
      </c>
      <c r="BC16" s="14">
        <v>0.30746466708771097</v>
      </c>
      <c r="BD16" s="14" t="s">
        <v>208</v>
      </c>
      <c r="BE16" s="14"/>
      <c r="BF16" s="14">
        <v>0.26286636503931499</v>
      </c>
      <c r="BG16" s="14">
        <v>0.19712094954612799</v>
      </c>
      <c r="BH16" s="14">
        <v>0.188722541510181</v>
      </c>
      <c r="BI16" s="14"/>
      <c r="BJ16" s="14">
        <v>0.24781185777359399</v>
      </c>
      <c r="BK16" s="14">
        <v>0.234894630220013</v>
      </c>
      <c r="BL16" s="14">
        <v>0.23642031425603599</v>
      </c>
      <c r="BM16" s="14"/>
      <c r="BN16" s="14">
        <v>0.22881172072202799</v>
      </c>
      <c r="BO16" s="14">
        <v>0.25541562940518697</v>
      </c>
      <c r="BP16" s="14">
        <v>0.30460022594304798</v>
      </c>
      <c r="BQ16" s="14">
        <v>0.24278642867688899</v>
      </c>
      <c r="BR16" s="14">
        <v>0.25558007986060899</v>
      </c>
      <c r="BS16" s="14">
        <v>0.216983241018639</v>
      </c>
      <c r="BT16" s="14">
        <v>0.22123960178609101</v>
      </c>
      <c r="BU16" s="14">
        <v>0.20730028897146299</v>
      </c>
      <c r="BV16" s="14"/>
      <c r="BW16" s="14">
        <v>0.25668300300524199</v>
      </c>
      <c r="BX16" s="14">
        <v>0.209735518669001</v>
      </c>
      <c r="BY16" s="14"/>
      <c r="BZ16" s="14">
        <v>0.24377052688532</v>
      </c>
      <c r="CA16" s="14">
        <v>0.22195977545867199</v>
      </c>
      <c r="CB16" s="14"/>
      <c r="CC16" s="14">
        <v>0.21662846187432699</v>
      </c>
      <c r="CD16" s="14">
        <v>0.25327005417169302</v>
      </c>
    </row>
    <row r="17" spans="2:82" ht="30" x14ac:dyDescent="0.25">
      <c r="B17" s="15" t="s">
        <v>246</v>
      </c>
      <c r="C17" s="14">
        <v>0.17560638355038999</v>
      </c>
      <c r="D17" s="14">
        <v>0.17598413958631801</v>
      </c>
      <c r="E17" s="14">
        <v>0.17492056239335099</v>
      </c>
      <c r="F17" s="14"/>
      <c r="G17" s="14">
        <v>0.160193097390598</v>
      </c>
      <c r="H17" s="14">
        <v>0.19295016655889399</v>
      </c>
      <c r="I17" s="14">
        <v>0.170479771646106</v>
      </c>
      <c r="J17" s="14"/>
      <c r="K17" s="14">
        <v>0.19060185117361</v>
      </c>
      <c r="L17" s="14">
        <v>0.19792005480060901</v>
      </c>
      <c r="M17" s="14">
        <v>0.179334648603587</v>
      </c>
      <c r="N17" s="14">
        <v>0.109125456694755</v>
      </c>
      <c r="O17" s="14"/>
      <c r="P17" s="14">
        <v>0.18368923498696299</v>
      </c>
      <c r="Q17" s="14">
        <v>0.17318022540151401</v>
      </c>
      <c r="R17" s="14">
        <v>0.15570243432139899</v>
      </c>
      <c r="S17" s="14">
        <v>0.18430205680263001</v>
      </c>
      <c r="T17" s="14">
        <v>0.183581437139959</v>
      </c>
      <c r="U17" s="14"/>
      <c r="V17" s="14">
        <v>0.18437872882200901</v>
      </c>
      <c r="W17" s="14">
        <v>0.17709784599887499</v>
      </c>
      <c r="X17" s="14">
        <v>0.13189853778549099</v>
      </c>
      <c r="Y17" s="14"/>
      <c r="Z17" s="14">
        <v>0.188945942355674</v>
      </c>
      <c r="AA17" s="14">
        <v>0.163362669597021</v>
      </c>
      <c r="AB17" s="14"/>
      <c r="AC17" s="14">
        <v>0.101554098161682</v>
      </c>
      <c r="AD17" s="14">
        <v>0.16577887902001601</v>
      </c>
      <c r="AE17" s="14">
        <v>0.17446832645441801</v>
      </c>
      <c r="AF17" s="14">
        <v>0.19264566658785101</v>
      </c>
      <c r="AG17" s="14"/>
      <c r="AH17" s="14">
        <v>0.114984100266977</v>
      </c>
      <c r="AI17" s="14">
        <v>0.162236416200356</v>
      </c>
      <c r="AJ17" s="14">
        <v>0.18630227658562801</v>
      </c>
      <c r="AK17" s="14">
        <v>0.22266091656784301</v>
      </c>
      <c r="AL17" s="14"/>
      <c r="AM17" s="14">
        <v>0.18310747786588299</v>
      </c>
      <c r="AN17" s="14">
        <v>0.170696721209321</v>
      </c>
      <c r="AO17" s="14">
        <v>0.15766177597244199</v>
      </c>
      <c r="AP17" s="14">
        <v>0.19510412675951899</v>
      </c>
      <c r="AQ17" s="14"/>
      <c r="AR17" s="14">
        <v>0.18031609826789599</v>
      </c>
      <c r="AS17" s="14">
        <v>0.16698521507561601</v>
      </c>
      <c r="AT17" s="14">
        <v>0.21886808095787599</v>
      </c>
      <c r="AU17" s="14">
        <v>0.17440837935988401</v>
      </c>
      <c r="AV17" s="14"/>
      <c r="AW17" s="14">
        <v>0.167277612731975</v>
      </c>
      <c r="AX17" s="14">
        <v>0.166524676018694</v>
      </c>
      <c r="AY17" s="14">
        <v>0.18671304755079801</v>
      </c>
      <c r="AZ17" s="14">
        <v>0.18803056674872801</v>
      </c>
      <c r="BA17" s="14"/>
      <c r="BB17" s="14">
        <v>0.22872699493582199</v>
      </c>
      <c r="BC17" s="14">
        <v>0.16314919754995799</v>
      </c>
      <c r="BD17" s="14" t="s">
        <v>208</v>
      </c>
      <c r="BE17" s="14"/>
      <c r="BF17" s="14">
        <v>0.18116859424199</v>
      </c>
      <c r="BG17" s="14">
        <v>0.16582256289466701</v>
      </c>
      <c r="BH17" s="14">
        <v>0.182175668610184</v>
      </c>
      <c r="BI17" s="14"/>
      <c r="BJ17" s="14">
        <v>0.173228991071599</v>
      </c>
      <c r="BK17" s="14">
        <v>0.18136499871638501</v>
      </c>
      <c r="BL17" s="14">
        <v>0.204996073228121</v>
      </c>
      <c r="BM17" s="14"/>
      <c r="BN17" s="14">
        <v>0.16544499123759901</v>
      </c>
      <c r="BO17" s="14">
        <v>0.17344085000340301</v>
      </c>
      <c r="BP17" s="14">
        <v>0.20466908698733099</v>
      </c>
      <c r="BQ17" s="14">
        <v>0.114239736410899</v>
      </c>
      <c r="BR17" s="14">
        <v>0.19902082806590801</v>
      </c>
      <c r="BS17" s="14">
        <v>0.19706399185649101</v>
      </c>
      <c r="BT17" s="14">
        <v>0.12551278047786901</v>
      </c>
      <c r="BU17" s="14">
        <v>0.12651361371139599</v>
      </c>
      <c r="BV17" s="14"/>
      <c r="BW17" s="14">
        <v>0.19727477957802</v>
      </c>
      <c r="BX17" s="14">
        <v>0.15782885626018101</v>
      </c>
      <c r="BY17" s="14"/>
      <c r="BZ17" s="14">
        <v>0.18593117267745199</v>
      </c>
      <c r="CA17" s="14">
        <v>0.17174273229093601</v>
      </c>
      <c r="CB17" s="14"/>
      <c r="CC17" s="14">
        <v>0.20224601201056999</v>
      </c>
      <c r="CD17" s="14">
        <v>0.15875714502521299</v>
      </c>
    </row>
    <row r="18" spans="2:82" ht="30" x14ac:dyDescent="0.25">
      <c r="B18" s="15" t="s">
        <v>247</v>
      </c>
      <c r="C18" s="14">
        <v>0.157553417305072</v>
      </c>
      <c r="D18" s="14">
        <v>0.15361396537820701</v>
      </c>
      <c r="E18" s="14">
        <v>0.16151500900443799</v>
      </c>
      <c r="F18" s="14"/>
      <c r="G18" s="14">
        <v>0.16977668978183899</v>
      </c>
      <c r="H18" s="14">
        <v>0.14055761029105901</v>
      </c>
      <c r="I18" s="14">
        <v>0.167700480108297</v>
      </c>
      <c r="J18" s="14"/>
      <c r="K18" s="14">
        <v>0.11702989678357199</v>
      </c>
      <c r="L18" s="14">
        <v>0.13823635582069099</v>
      </c>
      <c r="M18" s="14">
        <v>0.191158043783343</v>
      </c>
      <c r="N18" s="14">
        <v>0.24580370633687601</v>
      </c>
      <c r="O18" s="14"/>
      <c r="P18" s="14">
        <v>0.14302076589563101</v>
      </c>
      <c r="Q18" s="14">
        <v>0.22408285083304499</v>
      </c>
      <c r="R18" s="14">
        <v>0.12912029419328</v>
      </c>
      <c r="S18" s="14">
        <v>0.15660618961473999</v>
      </c>
      <c r="T18" s="14">
        <v>0.14476539447539699</v>
      </c>
      <c r="U18" s="14"/>
      <c r="V18" s="14">
        <v>0.13284352676175701</v>
      </c>
      <c r="W18" s="14">
        <v>0.17109074215005901</v>
      </c>
      <c r="X18" s="14">
        <v>0.253456134752648</v>
      </c>
      <c r="Y18" s="14"/>
      <c r="Z18" s="14">
        <v>0.154283459015923</v>
      </c>
      <c r="AA18" s="14">
        <v>0.16055474849722001</v>
      </c>
      <c r="AB18" s="14"/>
      <c r="AC18" s="14">
        <v>0.221347497728655</v>
      </c>
      <c r="AD18" s="14">
        <v>0.21552897278081001</v>
      </c>
      <c r="AE18" s="14">
        <v>0.16130878922029299</v>
      </c>
      <c r="AF18" s="14">
        <v>0.110570449057347</v>
      </c>
      <c r="AG18" s="14"/>
      <c r="AH18" s="14">
        <v>0.206359813353585</v>
      </c>
      <c r="AI18" s="14">
        <v>0.19310963187942201</v>
      </c>
      <c r="AJ18" s="14">
        <v>0.124736205703426</v>
      </c>
      <c r="AK18" s="14">
        <v>8.8690053140557404E-2</v>
      </c>
      <c r="AL18" s="14"/>
      <c r="AM18" s="14">
        <v>0.220383815613102</v>
      </c>
      <c r="AN18" s="14">
        <v>0.10676987475195</v>
      </c>
      <c r="AO18" s="14">
        <v>0.13507798340528501</v>
      </c>
      <c r="AP18" s="14">
        <v>0.13878179541094801</v>
      </c>
      <c r="AQ18" s="14"/>
      <c r="AR18" s="14">
        <v>0.16569226048011601</v>
      </c>
      <c r="AS18" s="14">
        <v>0.11805843023167301</v>
      </c>
      <c r="AT18" s="14">
        <v>0.13187513496252401</v>
      </c>
      <c r="AU18" s="14">
        <v>0.19705133714488299</v>
      </c>
      <c r="AV18" s="14"/>
      <c r="AW18" s="14">
        <v>0.26825248958286102</v>
      </c>
      <c r="AX18" s="14">
        <v>0.18947839393539601</v>
      </c>
      <c r="AY18" s="14">
        <v>9.4653725144904804E-2</v>
      </c>
      <c r="AZ18" s="14">
        <v>2.8125540223484801E-2</v>
      </c>
      <c r="BA18" s="14"/>
      <c r="BB18" s="14">
        <v>0.13863822163828601</v>
      </c>
      <c r="BC18" s="14">
        <v>0.103001769529612</v>
      </c>
      <c r="BD18" s="14" t="s">
        <v>208</v>
      </c>
      <c r="BE18" s="14"/>
      <c r="BF18" s="14">
        <v>0.14608320565368099</v>
      </c>
      <c r="BG18" s="14">
        <v>0.15115732897228501</v>
      </c>
      <c r="BH18" s="14">
        <v>0.184769090280404</v>
      </c>
      <c r="BI18" s="14"/>
      <c r="BJ18" s="14">
        <v>0.13861969334240701</v>
      </c>
      <c r="BK18" s="14">
        <v>0.139728954629908</v>
      </c>
      <c r="BL18" s="14">
        <v>0.24180800408806799</v>
      </c>
      <c r="BM18" s="14"/>
      <c r="BN18" s="14">
        <v>0.24825597943352001</v>
      </c>
      <c r="BO18" s="14">
        <v>0.122743533045081</v>
      </c>
      <c r="BP18" s="14">
        <v>9.7175930788945195E-2</v>
      </c>
      <c r="BQ18" s="14">
        <v>0.14193367889557401</v>
      </c>
      <c r="BR18" s="14">
        <v>0.142213518471376</v>
      </c>
      <c r="BS18" s="14">
        <v>0.14202394376324901</v>
      </c>
      <c r="BT18" s="14">
        <v>0.14593778241240701</v>
      </c>
      <c r="BU18" s="14">
        <v>0.169895410948357</v>
      </c>
      <c r="BV18" s="14"/>
      <c r="BW18" s="14">
        <v>0.184853645989386</v>
      </c>
      <c r="BX18" s="14">
        <v>0.135155333023914</v>
      </c>
      <c r="BY18" s="14"/>
      <c r="BZ18" s="14">
        <v>0.16866439376672501</v>
      </c>
      <c r="CA18" s="14">
        <v>0.134583533762033</v>
      </c>
      <c r="CB18" s="14"/>
      <c r="CC18" s="14">
        <v>0.16624956673306701</v>
      </c>
      <c r="CD18" s="14">
        <v>0.14423877698102799</v>
      </c>
    </row>
    <row r="19" spans="2:82" x14ac:dyDescent="0.25">
      <c r="B19" s="15" t="s">
        <v>248</v>
      </c>
      <c r="C19" s="14">
        <v>0.14750175913161401</v>
      </c>
      <c r="D19" s="14">
        <v>0.13996163072270501</v>
      </c>
      <c r="E19" s="14">
        <v>0.155766950716827</v>
      </c>
      <c r="F19" s="14"/>
      <c r="G19" s="14">
        <v>0.15185202538169201</v>
      </c>
      <c r="H19" s="14">
        <v>0.15441810446263199</v>
      </c>
      <c r="I19" s="14">
        <v>0.12678938233961401</v>
      </c>
      <c r="J19" s="14"/>
      <c r="K19" s="14">
        <v>0.159493247563471</v>
      </c>
      <c r="L19" s="14">
        <v>0.14819119246561899</v>
      </c>
      <c r="M19" s="14">
        <v>0.13195400824943501</v>
      </c>
      <c r="N19" s="14">
        <v>0.14181296746347</v>
      </c>
      <c r="O19" s="14"/>
      <c r="P19" s="14">
        <v>0.17043853515544699</v>
      </c>
      <c r="Q19" s="14">
        <v>0.15328450984026501</v>
      </c>
      <c r="R19" s="14">
        <v>0.13247487219225901</v>
      </c>
      <c r="S19" s="14">
        <v>0.145466958158779</v>
      </c>
      <c r="T19" s="14">
        <v>0.147890477769514</v>
      </c>
      <c r="U19" s="14"/>
      <c r="V19" s="14">
        <v>0.15239217015237799</v>
      </c>
      <c r="W19" s="14">
        <v>0.151113928658723</v>
      </c>
      <c r="X19" s="14">
        <v>0.11886949464872799</v>
      </c>
      <c r="Y19" s="14"/>
      <c r="Z19" s="14">
        <v>0.15545152514036101</v>
      </c>
      <c r="AA19" s="14">
        <v>0.14020506645773201</v>
      </c>
      <c r="AB19" s="14"/>
      <c r="AC19" s="14">
        <v>0.10356174932055499</v>
      </c>
      <c r="AD19" s="14">
        <v>0.156421610465629</v>
      </c>
      <c r="AE19" s="14">
        <v>0.15964461615306699</v>
      </c>
      <c r="AF19" s="14">
        <v>0.13178670718764099</v>
      </c>
      <c r="AG19" s="14"/>
      <c r="AH19" s="14">
        <v>0.10217371915559199</v>
      </c>
      <c r="AI19" s="14">
        <v>0.15980650665343701</v>
      </c>
      <c r="AJ19" s="14">
        <v>0.145983555325428</v>
      </c>
      <c r="AK19" s="14">
        <v>0.13699046506419901</v>
      </c>
      <c r="AL19" s="14"/>
      <c r="AM19" s="14">
        <v>0.13669730738413399</v>
      </c>
      <c r="AN19" s="14">
        <v>0.112134171527364</v>
      </c>
      <c r="AO19" s="14">
        <v>0.14258719088868399</v>
      </c>
      <c r="AP19" s="14">
        <v>0.16999120375905599</v>
      </c>
      <c r="AQ19" s="14"/>
      <c r="AR19" s="14">
        <v>0.15003473410829801</v>
      </c>
      <c r="AS19" s="14">
        <v>0.166992311713487</v>
      </c>
      <c r="AT19" s="14">
        <v>0.159139558630709</v>
      </c>
      <c r="AU19" s="14">
        <v>8.4806714350838405E-2</v>
      </c>
      <c r="AV19" s="14"/>
      <c r="AW19" s="14">
        <v>0.18405883758446601</v>
      </c>
      <c r="AX19" s="14">
        <v>0.17171539798546501</v>
      </c>
      <c r="AY19" s="14">
        <v>0.119351386768673</v>
      </c>
      <c r="AZ19" s="14">
        <v>6.6185881795414098E-2</v>
      </c>
      <c r="BA19" s="14"/>
      <c r="BB19" s="14">
        <v>0.13971886574657899</v>
      </c>
      <c r="BC19" s="14">
        <v>0.120286440676626</v>
      </c>
      <c r="BD19" s="14" t="s">
        <v>208</v>
      </c>
      <c r="BE19" s="14"/>
      <c r="BF19" s="14">
        <v>0.110270920951407</v>
      </c>
      <c r="BG19" s="14">
        <v>0.14335636081404801</v>
      </c>
      <c r="BH19" s="14">
        <v>0.25772471596326502</v>
      </c>
      <c r="BI19" s="14"/>
      <c r="BJ19" s="14">
        <v>0.13382169975334199</v>
      </c>
      <c r="BK19" s="14">
        <v>0.201180598970466</v>
      </c>
      <c r="BL19" s="14">
        <v>0.110122161794125</v>
      </c>
      <c r="BM19" s="14"/>
      <c r="BN19" s="14">
        <v>0.16055621624914701</v>
      </c>
      <c r="BO19" s="14">
        <v>0.118647444761547</v>
      </c>
      <c r="BP19" s="14">
        <v>8.9124281891995796E-2</v>
      </c>
      <c r="BQ19" s="14">
        <v>8.5948778396981701E-2</v>
      </c>
      <c r="BR19" s="14">
        <v>0.116532791258369</v>
      </c>
      <c r="BS19" s="14">
        <v>0.20176304974064499</v>
      </c>
      <c r="BT19" s="14">
        <v>0.105495713071581</v>
      </c>
      <c r="BU19" s="14">
        <v>0.153211829874109</v>
      </c>
      <c r="BV19" s="14"/>
      <c r="BW19" s="14">
        <v>0.149009332246612</v>
      </c>
      <c r="BX19" s="14">
        <v>0.14626489221448299</v>
      </c>
      <c r="BY19" s="14"/>
      <c r="BZ19" s="14">
        <v>0.14170594555229499</v>
      </c>
      <c r="CA19" s="14">
        <v>0.161730496642123</v>
      </c>
      <c r="CB19" s="14"/>
      <c r="CC19" s="14">
        <v>0.16510934418179599</v>
      </c>
      <c r="CD19" s="14">
        <v>0.134472678070717</v>
      </c>
    </row>
    <row r="20" spans="2:82" x14ac:dyDescent="0.25">
      <c r="B20" s="15" t="s">
        <v>249</v>
      </c>
      <c r="C20" s="14">
        <v>0.108231384362647</v>
      </c>
      <c r="D20" s="14">
        <v>0.10502530975853799</v>
      </c>
      <c r="E20" s="14">
        <v>0.111783470672962</v>
      </c>
      <c r="F20" s="14"/>
      <c r="G20" s="14">
        <v>7.6846989850066202E-2</v>
      </c>
      <c r="H20" s="14">
        <v>0.116431005660409</v>
      </c>
      <c r="I20" s="14">
        <v>0.148663816782795</v>
      </c>
      <c r="J20" s="14"/>
      <c r="K20" s="14">
        <v>6.3752461568764102E-2</v>
      </c>
      <c r="L20" s="14">
        <v>8.4714913599998304E-2</v>
      </c>
      <c r="M20" s="14">
        <v>0.116242723232746</v>
      </c>
      <c r="N20" s="14">
        <v>0.226233513955891</v>
      </c>
      <c r="O20" s="14"/>
      <c r="P20" s="14">
        <v>0.116826799306592</v>
      </c>
      <c r="Q20" s="14">
        <v>0.13596542339570999</v>
      </c>
      <c r="R20" s="14">
        <v>8.5136563187281994E-2</v>
      </c>
      <c r="S20" s="14">
        <v>0.111122254324263</v>
      </c>
      <c r="T20" s="14">
        <v>0.100720224653883</v>
      </c>
      <c r="U20" s="14"/>
      <c r="V20" s="14">
        <v>7.1671005551142197E-2</v>
      </c>
      <c r="W20" s="14">
        <v>9.1663601047967599E-2</v>
      </c>
      <c r="X20" s="14">
        <v>0.306273114623691</v>
      </c>
      <c r="Y20" s="14"/>
      <c r="Z20" s="14">
        <v>9.60406850119917E-2</v>
      </c>
      <c r="AA20" s="14">
        <v>0.11942061767386</v>
      </c>
      <c r="AB20" s="14"/>
      <c r="AC20" s="14">
        <v>0.34003095462175498</v>
      </c>
      <c r="AD20" s="14">
        <v>0.180073376896006</v>
      </c>
      <c r="AE20" s="14">
        <v>7.8509237791983502E-2</v>
      </c>
      <c r="AF20" s="14">
        <v>5.9045158994509198E-2</v>
      </c>
      <c r="AG20" s="14"/>
      <c r="AH20" s="14">
        <v>0.21176686043614801</v>
      </c>
      <c r="AI20" s="14">
        <v>0.12841624943233901</v>
      </c>
      <c r="AJ20" s="14">
        <v>8.2912728409085104E-2</v>
      </c>
      <c r="AK20" s="14">
        <v>4.7911711836887097E-2</v>
      </c>
      <c r="AL20" s="14"/>
      <c r="AM20" s="14">
        <v>0.15400301335001301</v>
      </c>
      <c r="AN20" s="14">
        <v>9.3011671665259199E-2</v>
      </c>
      <c r="AO20" s="14">
        <v>7.1572906944850301E-2</v>
      </c>
      <c r="AP20" s="14">
        <v>7.7600733192671897E-2</v>
      </c>
      <c r="AQ20" s="14"/>
      <c r="AR20" s="14">
        <v>0.102337546314448</v>
      </c>
      <c r="AS20" s="14">
        <v>7.5417764970525603E-2</v>
      </c>
      <c r="AT20" s="14">
        <v>8.6391251183265294E-2</v>
      </c>
      <c r="AU20" s="14">
        <v>8.4103830683657704E-2</v>
      </c>
      <c r="AV20" s="14"/>
      <c r="AW20" s="14">
        <v>0.22105138979931199</v>
      </c>
      <c r="AX20" s="14">
        <v>0.102559165135944</v>
      </c>
      <c r="AY20" s="14">
        <v>7.1225811006053505E-2</v>
      </c>
      <c r="AZ20" s="14">
        <v>4.6331790400450497E-2</v>
      </c>
      <c r="BA20" s="14"/>
      <c r="BB20" s="14">
        <v>0.14550972686387501</v>
      </c>
      <c r="BC20" s="14">
        <v>0.12562824308180001</v>
      </c>
      <c r="BD20" s="14" t="s">
        <v>208</v>
      </c>
      <c r="BE20" s="14"/>
      <c r="BF20" s="14">
        <v>7.8169365905316604E-2</v>
      </c>
      <c r="BG20" s="14">
        <v>0.15151395571749601</v>
      </c>
      <c r="BH20" s="14">
        <v>0.106981142791661</v>
      </c>
      <c r="BI20" s="14"/>
      <c r="BJ20" s="14">
        <v>8.9761293131959005E-2</v>
      </c>
      <c r="BK20" s="14">
        <v>9.6922519246016206E-2</v>
      </c>
      <c r="BL20" s="14">
        <v>9.66195705770128E-2</v>
      </c>
      <c r="BM20" s="14"/>
      <c r="BN20" s="14">
        <v>0.13242534246073101</v>
      </c>
      <c r="BO20" s="14">
        <v>8.2380418961998506E-2</v>
      </c>
      <c r="BP20" s="14">
        <v>8.8789907864386799E-2</v>
      </c>
      <c r="BQ20" s="14">
        <v>0.100699853970796</v>
      </c>
      <c r="BR20" s="14">
        <v>8.1436611117365401E-2</v>
      </c>
      <c r="BS20" s="14">
        <v>9.5385159669500993E-2</v>
      </c>
      <c r="BT20" s="14">
        <v>0.13627044191589699</v>
      </c>
      <c r="BU20" s="14">
        <v>0.13059996942110699</v>
      </c>
      <c r="BV20" s="14"/>
      <c r="BW20" s="14">
        <v>0.11374392921995501</v>
      </c>
      <c r="BX20" s="14">
        <v>0.10370869534984101</v>
      </c>
      <c r="BY20" s="14"/>
      <c r="BZ20" s="14">
        <v>0.101797522757088</v>
      </c>
      <c r="CA20" s="14">
        <v>0.105834730339809</v>
      </c>
      <c r="CB20" s="14"/>
      <c r="CC20" s="14">
        <v>9.4762956802544193E-2</v>
      </c>
      <c r="CD20" s="14">
        <v>0.11187848326654901</v>
      </c>
    </row>
    <row r="21" spans="2:82" ht="30" x14ac:dyDescent="0.25">
      <c r="B21" s="15" t="s">
        <v>250</v>
      </c>
      <c r="C21" s="14">
        <v>9.3494015684077794E-2</v>
      </c>
      <c r="D21" s="14">
        <v>0.112864947644229</v>
      </c>
      <c r="E21" s="14">
        <v>7.2651834622756206E-2</v>
      </c>
      <c r="F21" s="14"/>
      <c r="G21" s="14">
        <v>0.103283676091504</v>
      </c>
      <c r="H21" s="14">
        <v>8.7125631715129395E-2</v>
      </c>
      <c r="I21" s="14">
        <v>8.8031204902139601E-2</v>
      </c>
      <c r="J21" s="14"/>
      <c r="K21" s="14">
        <v>0.165845863825656</v>
      </c>
      <c r="L21" s="14">
        <v>5.5039470280366501E-2</v>
      </c>
      <c r="M21" s="14">
        <v>6.7243807382476095E-2</v>
      </c>
      <c r="N21" s="14">
        <v>2.9674083748791501E-2</v>
      </c>
      <c r="O21" s="14"/>
      <c r="P21" s="14">
        <v>0.139225493723761</v>
      </c>
      <c r="Q21" s="14">
        <v>7.22675251857504E-2</v>
      </c>
      <c r="R21" s="14">
        <v>0.10111320968596001</v>
      </c>
      <c r="S21" s="14">
        <v>8.5102639769027294E-2</v>
      </c>
      <c r="T21" s="14">
        <v>8.18467611265217E-2</v>
      </c>
      <c r="U21" s="14"/>
      <c r="V21" s="14">
        <v>0.10844276346279599</v>
      </c>
      <c r="W21" s="14">
        <v>6.8559873758291506E-2</v>
      </c>
      <c r="X21" s="14">
        <v>6.1164072760927599E-2</v>
      </c>
      <c r="Y21" s="14"/>
      <c r="Z21" s="14">
        <v>0.107325653400931</v>
      </c>
      <c r="AA21" s="14">
        <v>8.0798647105267005E-2</v>
      </c>
      <c r="AB21" s="14"/>
      <c r="AC21" s="14">
        <v>1.6607967816048501E-2</v>
      </c>
      <c r="AD21" s="14">
        <v>5.25534187263864E-2</v>
      </c>
      <c r="AE21" s="14">
        <v>8.5025182370549401E-2</v>
      </c>
      <c r="AF21" s="14">
        <v>0.13521385506745301</v>
      </c>
      <c r="AG21" s="14"/>
      <c r="AH21" s="14">
        <v>1.8661391334461298E-2</v>
      </c>
      <c r="AI21" s="14">
        <v>5.3791064795815698E-2</v>
      </c>
      <c r="AJ21" s="14">
        <v>0.103607728439436</v>
      </c>
      <c r="AK21" s="14">
        <v>0.225455403999861</v>
      </c>
      <c r="AL21" s="14"/>
      <c r="AM21" s="14">
        <v>0.106540148507609</v>
      </c>
      <c r="AN21" s="14">
        <v>8.2888460053504795E-2</v>
      </c>
      <c r="AO21" s="14">
        <v>0.103336148652393</v>
      </c>
      <c r="AP21" s="14">
        <v>0.10119757639659099</v>
      </c>
      <c r="AQ21" s="14"/>
      <c r="AR21" s="14">
        <v>4.1469077600748902E-2</v>
      </c>
      <c r="AS21" s="14">
        <v>9.8402098350061598E-2</v>
      </c>
      <c r="AT21" s="14">
        <v>0.22482506309155001</v>
      </c>
      <c r="AU21" s="14">
        <v>0.175977621480609</v>
      </c>
      <c r="AV21" s="14"/>
      <c r="AW21" s="14">
        <v>3.06924966997973E-2</v>
      </c>
      <c r="AX21" s="14">
        <v>7.3736697867857498E-2</v>
      </c>
      <c r="AY21" s="14">
        <v>0.114587800264358</v>
      </c>
      <c r="AZ21" s="14">
        <v>0.26190599650102903</v>
      </c>
      <c r="BA21" s="14"/>
      <c r="BB21" s="14">
        <v>0.14881228575237501</v>
      </c>
      <c r="BC21" s="14">
        <v>0.136839628892992</v>
      </c>
      <c r="BD21" s="14" t="s">
        <v>208</v>
      </c>
      <c r="BE21" s="14"/>
      <c r="BF21" s="14">
        <v>0.13250983196103999</v>
      </c>
      <c r="BG21" s="14">
        <v>3.6883410669556298E-2</v>
      </c>
      <c r="BH21" s="14">
        <v>5.7670203035830599E-2</v>
      </c>
      <c r="BI21" s="14"/>
      <c r="BJ21" s="14">
        <v>8.8141033219391193E-2</v>
      </c>
      <c r="BK21" s="14">
        <v>0.102828490977056</v>
      </c>
      <c r="BL21" s="14">
        <v>0.12116370166066399</v>
      </c>
      <c r="BM21" s="14"/>
      <c r="BN21" s="14">
        <v>6.9132478153655294E-2</v>
      </c>
      <c r="BO21" s="14">
        <v>6.2998359634463097E-2</v>
      </c>
      <c r="BP21" s="14">
        <v>0.116937871152737</v>
      </c>
      <c r="BQ21" s="14">
        <v>0.18449471286600899</v>
      </c>
      <c r="BR21" s="14">
        <v>0.15275094694055999</v>
      </c>
      <c r="BS21" s="14">
        <v>9.2320686590640397E-2</v>
      </c>
      <c r="BT21" s="14">
        <v>5.27581741649037E-2</v>
      </c>
      <c r="BU21" s="14">
        <v>5.8075456688081797E-2</v>
      </c>
      <c r="BV21" s="14"/>
      <c r="BW21" s="14">
        <v>0.10567535359798499</v>
      </c>
      <c r="BX21" s="14">
        <v>8.3500010270866301E-2</v>
      </c>
      <c r="BY21" s="14"/>
      <c r="BZ21" s="14">
        <v>9.31347296636309E-2</v>
      </c>
      <c r="CA21" s="14">
        <v>0.100651551546746</v>
      </c>
      <c r="CB21" s="14"/>
      <c r="CC21" s="14">
        <v>7.1356892950311696E-2</v>
      </c>
      <c r="CD21" s="14">
        <v>0.120426767907597</v>
      </c>
    </row>
    <row r="22" spans="2:82" ht="45" x14ac:dyDescent="0.25">
      <c r="B22" s="15" t="s">
        <v>251</v>
      </c>
      <c r="C22" s="14">
        <v>8.3273096625236298E-2</v>
      </c>
      <c r="D22" s="14">
        <v>8.9565938125846206E-2</v>
      </c>
      <c r="E22" s="14">
        <v>7.6546140053989895E-2</v>
      </c>
      <c r="F22" s="14"/>
      <c r="G22" s="14">
        <v>8.3066221400665302E-2</v>
      </c>
      <c r="H22" s="14">
        <v>7.9308555851508103E-2</v>
      </c>
      <c r="I22" s="14">
        <v>9.1078823715302404E-2</v>
      </c>
      <c r="J22" s="14"/>
      <c r="K22" s="14">
        <v>9.1063395914960293E-2</v>
      </c>
      <c r="L22" s="14">
        <v>9.0777022332221E-2</v>
      </c>
      <c r="M22" s="14">
        <v>5.1840673734418197E-2</v>
      </c>
      <c r="N22" s="14">
        <v>7.5820877800255607E-2</v>
      </c>
      <c r="O22" s="14"/>
      <c r="P22" s="14">
        <v>0.12543011062760401</v>
      </c>
      <c r="Q22" s="14">
        <v>8.4572018390284706E-2</v>
      </c>
      <c r="R22" s="14">
        <v>8.5504955084173606E-2</v>
      </c>
      <c r="S22" s="14">
        <v>7.3084951290946706E-2</v>
      </c>
      <c r="T22" s="14">
        <v>6.2894784814896798E-2</v>
      </c>
      <c r="U22" s="14"/>
      <c r="V22" s="14">
        <v>7.9645506056131604E-2</v>
      </c>
      <c r="W22" s="14">
        <v>9.4049854433283994E-2</v>
      </c>
      <c r="X22" s="14">
        <v>8.3868171995774801E-2</v>
      </c>
      <c r="Y22" s="14"/>
      <c r="Z22" s="14">
        <v>8.5753566964316505E-2</v>
      </c>
      <c r="AA22" s="14">
        <v>8.0996396942373705E-2</v>
      </c>
      <c r="AB22" s="14"/>
      <c r="AC22" s="14">
        <v>8.3838623906935306E-2</v>
      </c>
      <c r="AD22" s="14">
        <v>8.5706345349720603E-2</v>
      </c>
      <c r="AE22" s="14">
        <v>8.5014135842750402E-2</v>
      </c>
      <c r="AF22" s="14">
        <v>7.9733843680718605E-2</v>
      </c>
      <c r="AG22" s="14"/>
      <c r="AH22" s="14">
        <v>7.4564800524138997E-2</v>
      </c>
      <c r="AI22" s="14">
        <v>8.2824147209461699E-2</v>
      </c>
      <c r="AJ22" s="14">
        <v>6.9729405995044902E-2</v>
      </c>
      <c r="AK22" s="14">
        <v>0.114463431626566</v>
      </c>
      <c r="AL22" s="14"/>
      <c r="AM22" s="14">
        <v>6.2723394631554102E-2</v>
      </c>
      <c r="AN22" s="14">
        <v>8.7178436719350993E-2</v>
      </c>
      <c r="AO22" s="14">
        <v>0.106884756844724</v>
      </c>
      <c r="AP22" s="14">
        <v>8.6911490720554999E-2</v>
      </c>
      <c r="AQ22" s="14"/>
      <c r="AR22" s="14">
        <v>7.3096598030896007E-2</v>
      </c>
      <c r="AS22" s="14">
        <v>9.4930566144033293E-2</v>
      </c>
      <c r="AT22" s="14">
        <v>0.104896310924025</v>
      </c>
      <c r="AU22" s="14">
        <v>6.35658854062532E-2</v>
      </c>
      <c r="AV22" s="14"/>
      <c r="AW22" s="14">
        <v>5.7538150481294702E-2</v>
      </c>
      <c r="AX22" s="14">
        <v>8.3508824859463093E-2</v>
      </c>
      <c r="AY22" s="14">
        <v>9.0142171527228795E-2</v>
      </c>
      <c r="AZ22" s="14">
        <v>0.112887589815034</v>
      </c>
      <c r="BA22" s="14"/>
      <c r="BB22" s="14">
        <v>0.103203845171673</v>
      </c>
      <c r="BC22" s="14">
        <v>9.2902737629704302E-2</v>
      </c>
      <c r="BD22" s="14" t="s">
        <v>208</v>
      </c>
      <c r="BE22" s="14"/>
      <c r="BF22" s="14">
        <v>9.6621252855807999E-2</v>
      </c>
      <c r="BG22" s="14">
        <v>4.8760664008511E-2</v>
      </c>
      <c r="BH22" s="14">
        <v>8.3995375174673995E-2</v>
      </c>
      <c r="BI22" s="14"/>
      <c r="BJ22" s="14">
        <v>7.6566402669183006E-2</v>
      </c>
      <c r="BK22" s="14">
        <v>8.9770465165279895E-2</v>
      </c>
      <c r="BL22" s="14">
        <v>8.4982724404654E-2</v>
      </c>
      <c r="BM22" s="14"/>
      <c r="BN22" s="14">
        <v>7.7735470343239799E-2</v>
      </c>
      <c r="BO22" s="14">
        <v>5.9152225531432803E-2</v>
      </c>
      <c r="BP22" s="14">
        <v>7.0893437277171803E-2</v>
      </c>
      <c r="BQ22" s="14">
        <v>9.9577259870688398E-2</v>
      </c>
      <c r="BR22" s="14">
        <v>0.106624634245889</v>
      </c>
      <c r="BS22" s="14">
        <v>0.104535477964735</v>
      </c>
      <c r="BT22" s="14">
        <v>8.4118978340128894E-2</v>
      </c>
      <c r="BU22" s="14">
        <v>6.5961919812774397E-2</v>
      </c>
      <c r="BV22" s="14"/>
      <c r="BW22" s="14">
        <v>0.10432687418805101</v>
      </c>
      <c r="BX22" s="14">
        <v>6.5999824311600896E-2</v>
      </c>
      <c r="BY22" s="14"/>
      <c r="BZ22" s="14">
        <v>9.2114656916524207E-2</v>
      </c>
      <c r="CA22" s="14">
        <v>7.8450911971764098E-2</v>
      </c>
      <c r="CB22" s="14"/>
      <c r="CC22" s="14">
        <v>9.4472779228091996E-2</v>
      </c>
      <c r="CD22" s="14">
        <v>7.9056111078603594E-2</v>
      </c>
    </row>
    <row r="23" spans="2:82" ht="30" x14ac:dyDescent="0.25">
      <c r="B23" s="15" t="s">
        <v>252</v>
      </c>
      <c r="C23" s="14">
        <v>8.2598307014383296E-2</v>
      </c>
      <c r="D23" s="14">
        <v>9.4186346506182003E-2</v>
      </c>
      <c r="E23" s="14">
        <v>7.0152238157591598E-2</v>
      </c>
      <c r="F23" s="14"/>
      <c r="G23" s="14">
        <v>9.7004584434129501E-2</v>
      </c>
      <c r="H23" s="14">
        <v>6.8849574611360695E-2</v>
      </c>
      <c r="I23" s="14">
        <v>8.2771219362467396E-2</v>
      </c>
      <c r="J23" s="14"/>
      <c r="K23" s="14">
        <v>0.110539698085798</v>
      </c>
      <c r="L23" s="14">
        <v>6.7423790854357998E-2</v>
      </c>
      <c r="M23" s="14">
        <v>5.9731142507711797E-2</v>
      </c>
      <c r="N23" s="14">
        <v>6.2534536521496903E-2</v>
      </c>
      <c r="O23" s="14"/>
      <c r="P23" s="14">
        <v>0.14787137322886701</v>
      </c>
      <c r="Q23" s="14">
        <v>8.0543408007201903E-2</v>
      </c>
      <c r="R23" s="14">
        <v>5.9482338242176601E-2</v>
      </c>
      <c r="S23" s="14">
        <v>7.6970947249513394E-2</v>
      </c>
      <c r="T23" s="14">
        <v>7.4114202557174796E-2</v>
      </c>
      <c r="U23" s="14"/>
      <c r="V23" s="14">
        <v>9.2632981428893799E-2</v>
      </c>
      <c r="W23" s="14">
        <v>5.71993507667065E-2</v>
      </c>
      <c r="X23" s="14">
        <v>7.4183871075150606E-2</v>
      </c>
      <c r="Y23" s="14"/>
      <c r="Z23" s="14">
        <v>8.8220894999584895E-2</v>
      </c>
      <c r="AA23" s="14">
        <v>7.7437614672654906E-2</v>
      </c>
      <c r="AB23" s="14"/>
      <c r="AC23" s="14">
        <v>4.9703129157233301E-2</v>
      </c>
      <c r="AD23" s="14">
        <v>7.8912585483911293E-2</v>
      </c>
      <c r="AE23" s="14">
        <v>8.1155467196365905E-2</v>
      </c>
      <c r="AF23" s="14">
        <v>8.7637202388989893E-2</v>
      </c>
      <c r="AG23" s="14"/>
      <c r="AH23" s="14">
        <v>7.3100682441810297E-2</v>
      </c>
      <c r="AI23" s="14">
        <v>7.5271788347738594E-2</v>
      </c>
      <c r="AJ23" s="14">
        <v>7.6067526448979003E-2</v>
      </c>
      <c r="AK23" s="14">
        <v>0.118280114487482</v>
      </c>
      <c r="AL23" s="14"/>
      <c r="AM23" s="14">
        <v>7.3302322043950499E-2</v>
      </c>
      <c r="AN23" s="14">
        <v>9.2315299093933795E-2</v>
      </c>
      <c r="AO23" s="14">
        <v>7.8214776900439598E-2</v>
      </c>
      <c r="AP23" s="14">
        <v>9.1354599354086102E-2</v>
      </c>
      <c r="AQ23" s="14"/>
      <c r="AR23" s="14">
        <v>4.5810894812923997E-2</v>
      </c>
      <c r="AS23" s="14">
        <v>9.3045168252271701E-2</v>
      </c>
      <c r="AT23" s="14">
        <v>0.15185240395070801</v>
      </c>
      <c r="AU23" s="14">
        <v>0.118504056734203</v>
      </c>
      <c r="AV23" s="14"/>
      <c r="AW23" s="14">
        <v>5.7864399452000101E-2</v>
      </c>
      <c r="AX23" s="14">
        <v>7.8707916123541499E-2</v>
      </c>
      <c r="AY23" s="14">
        <v>9.64329526957656E-2</v>
      </c>
      <c r="AZ23" s="14">
        <v>9.3431800588911401E-2</v>
      </c>
      <c r="BA23" s="14"/>
      <c r="BB23" s="14">
        <v>0.112638523685811</v>
      </c>
      <c r="BC23" s="14">
        <v>6.9975140777784897E-2</v>
      </c>
      <c r="BD23" s="14" t="s">
        <v>208</v>
      </c>
      <c r="BE23" s="14"/>
      <c r="BF23" s="14">
        <v>8.3607114457819001E-2</v>
      </c>
      <c r="BG23" s="14">
        <v>7.6775822311889994E-2</v>
      </c>
      <c r="BH23" s="14">
        <v>8.3587601844386406E-2</v>
      </c>
      <c r="BI23" s="14"/>
      <c r="BJ23" s="14">
        <v>7.9121072467667294E-2</v>
      </c>
      <c r="BK23" s="14">
        <v>7.4224855386718899E-2</v>
      </c>
      <c r="BL23" s="14">
        <v>0.114491787340671</v>
      </c>
      <c r="BM23" s="14"/>
      <c r="BN23" s="14">
        <v>8.7096431809029706E-2</v>
      </c>
      <c r="BO23" s="14">
        <v>9.0200294983467599E-2</v>
      </c>
      <c r="BP23" s="14">
        <v>8.9015185971368399E-2</v>
      </c>
      <c r="BQ23" s="14">
        <v>0.142525711312535</v>
      </c>
      <c r="BR23" s="14">
        <v>9.1779736211536594E-2</v>
      </c>
      <c r="BS23" s="14">
        <v>6.4048174189966098E-2</v>
      </c>
      <c r="BT23" s="14">
        <v>0.10475471293425501</v>
      </c>
      <c r="BU23" s="14">
        <v>5.1219064270950597E-2</v>
      </c>
      <c r="BV23" s="14"/>
      <c r="BW23" s="14">
        <v>9.6303405937770301E-2</v>
      </c>
      <c r="BX23" s="14">
        <v>7.1354153556284203E-2</v>
      </c>
      <c r="BY23" s="14"/>
      <c r="BZ23" s="14">
        <v>8.6915824161502106E-2</v>
      </c>
      <c r="CA23" s="14">
        <v>7.9693474285040505E-2</v>
      </c>
      <c r="CB23" s="14"/>
      <c r="CC23" s="14">
        <v>9.4537237587841202E-2</v>
      </c>
      <c r="CD23" s="14">
        <v>7.3754326343889801E-2</v>
      </c>
    </row>
    <row r="24" spans="2:82" ht="30" x14ac:dyDescent="0.25">
      <c r="B24" s="15" t="s">
        <v>253</v>
      </c>
      <c r="C24" s="14">
        <v>8.2550650152239696E-2</v>
      </c>
      <c r="D24" s="14">
        <v>8.7313749577688199E-2</v>
      </c>
      <c r="E24" s="14">
        <v>7.7475141069940204E-2</v>
      </c>
      <c r="F24" s="14"/>
      <c r="G24" s="14">
        <v>9.87339148688193E-2</v>
      </c>
      <c r="H24" s="14">
        <v>6.8685046492687002E-2</v>
      </c>
      <c r="I24" s="14">
        <v>7.9782537956967395E-2</v>
      </c>
      <c r="J24" s="14"/>
      <c r="K24" s="14">
        <v>8.4431227069974399E-2</v>
      </c>
      <c r="L24" s="14">
        <v>6.3255681043016501E-2</v>
      </c>
      <c r="M24" s="14">
        <v>9.1709789811230694E-2</v>
      </c>
      <c r="N24" s="14">
        <v>9.5156963872154096E-2</v>
      </c>
      <c r="O24" s="14"/>
      <c r="P24" s="14">
        <v>0.13873648667013999</v>
      </c>
      <c r="Q24" s="14">
        <v>9.1027577121343406E-2</v>
      </c>
      <c r="R24" s="14">
        <v>5.6786908472066001E-2</v>
      </c>
      <c r="S24" s="14">
        <v>7.7329742301218807E-2</v>
      </c>
      <c r="T24" s="14">
        <v>7.3973340200607002E-2</v>
      </c>
      <c r="U24" s="14"/>
      <c r="V24" s="14">
        <v>8.5120137918244604E-2</v>
      </c>
      <c r="W24" s="14">
        <v>7.7166261765079999E-2</v>
      </c>
      <c r="X24" s="14">
        <v>7.8678893132258301E-2</v>
      </c>
      <c r="Y24" s="14"/>
      <c r="Z24" s="14">
        <v>0.11684974979527001</v>
      </c>
      <c r="AA24" s="14">
        <v>5.1069221791875702E-2</v>
      </c>
      <c r="AB24" s="14"/>
      <c r="AC24" s="14">
        <v>3.4412041730312301E-2</v>
      </c>
      <c r="AD24" s="14">
        <v>7.1961883897557505E-2</v>
      </c>
      <c r="AE24" s="14">
        <v>7.6723576829118595E-2</v>
      </c>
      <c r="AF24" s="14">
        <v>9.4218703786327698E-2</v>
      </c>
      <c r="AG24" s="14"/>
      <c r="AH24" s="14">
        <v>7.3701189022769398E-2</v>
      </c>
      <c r="AI24" s="14">
        <v>8.5125789285871098E-2</v>
      </c>
      <c r="AJ24" s="14">
        <v>6.3391785258879105E-2</v>
      </c>
      <c r="AK24" s="14">
        <v>0.11469661802245799</v>
      </c>
      <c r="AL24" s="14"/>
      <c r="AM24" s="14">
        <v>8.0426103547125899E-2</v>
      </c>
      <c r="AN24" s="14">
        <v>0.10220501407869501</v>
      </c>
      <c r="AO24" s="14">
        <v>7.8298733215843699E-2</v>
      </c>
      <c r="AP24" s="14">
        <v>8.1208079618465503E-2</v>
      </c>
      <c r="AQ24" s="14"/>
      <c r="AR24" s="14">
        <v>8.3557005553539399E-2</v>
      </c>
      <c r="AS24" s="14">
        <v>7.6891690740846202E-2</v>
      </c>
      <c r="AT24" s="14">
        <v>0.112237993032117</v>
      </c>
      <c r="AU24" s="14">
        <v>5.5869557437766899E-2</v>
      </c>
      <c r="AV24" s="14"/>
      <c r="AW24" s="14">
        <v>7.4708716897384994E-2</v>
      </c>
      <c r="AX24" s="14">
        <v>7.2258279808488798E-2</v>
      </c>
      <c r="AY24" s="14">
        <v>9.3217566571524704E-2</v>
      </c>
      <c r="AZ24" s="14">
        <v>0.103425967800684</v>
      </c>
      <c r="BA24" s="14"/>
      <c r="BB24" s="14">
        <v>7.4558503747626598E-2</v>
      </c>
      <c r="BC24" s="14">
        <v>8.0732759448550906E-2</v>
      </c>
      <c r="BD24" s="14" t="s">
        <v>208</v>
      </c>
      <c r="BE24" s="14"/>
      <c r="BF24" s="14">
        <v>8.5572251183018005E-2</v>
      </c>
      <c r="BG24" s="14">
        <v>6.5717971388733407E-2</v>
      </c>
      <c r="BH24" s="14">
        <v>8.0712382623594606E-2</v>
      </c>
      <c r="BI24" s="14"/>
      <c r="BJ24" s="14">
        <v>8.9581394076063497E-2</v>
      </c>
      <c r="BK24" s="14">
        <v>7.3874170108885806E-2</v>
      </c>
      <c r="BL24" s="14">
        <v>7.8360336869035596E-2</v>
      </c>
      <c r="BM24" s="14"/>
      <c r="BN24" s="14">
        <v>0.123427687375221</v>
      </c>
      <c r="BO24" s="14">
        <v>5.4079195654714203E-2</v>
      </c>
      <c r="BP24" s="14">
        <v>9.7432949479779804E-2</v>
      </c>
      <c r="BQ24" s="14">
        <v>0.127612454686717</v>
      </c>
      <c r="BR24" s="14">
        <v>9.1540870593925697E-2</v>
      </c>
      <c r="BS24" s="14">
        <v>6.8932699593386104E-2</v>
      </c>
      <c r="BT24" s="14">
        <v>0.12631669236276799</v>
      </c>
      <c r="BU24" s="14">
        <v>5.8276202136632503E-2</v>
      </c>
      <c r="BV24" s="14"/>
      <c r="BW24" s="14">
        <v>9.3834380711933493E-2</v>
      </c>
      <c r="BX24" s="14">
        <v>7.3293073924421803E-2</v>
      </c>
      <c r="BY24" s="14"/>
      <c r="BZ24" s="14">
        <v>8.4889017851534604E-2</v>
      </c>
      <c r="CA24" s="14">
        <v>7.9654739378269598E-2</v>
      </c>
      <c r="CB24" s="14"/>
      <c r="CC24" s="14">
        <v>8.4040706634474105E-2</v>
      </c>
      <c r="CD24" s="14">
        <v>8.1606381995813104E-2</v>
      </c>
    </row>
    <row r="25" spans="2:82" ht="30" x14ac:dyDescent="0.25">
      <c r="B25" s="15" t="s">
        <v>254</v>
      </c>
      <c r="C25" s="14">
        <v>5.2651038027111102E-2</v>
      </c>
      <c r="D25" s="14">
        <v>6.3142832602710502E-2</v>
      </c>
      <c r="E25" s="14">
        <v>4.1364044556747803E-2</v>
      </c>
      <c r="F25" s="14"/>
      <c r="G25" s="14">
        <v>5.62510527079211E-2</v>
      </c>
      <c r="H25" s="14">
        <v>6.4093871997200902E-2</v>
      </c>
      <c r="I25" s="14">
        <v>2.4780876086117901E-2</v>
      </c>
      <c r="J25" s="14"/>
      <c r="K25" s="14">
        <v>4.6996412074172898E-2</v>
      </c>
      <c r="L25" s="14">
        <v>4.0336102502133001E-2</v>
      </c>
      <c r="M25" s="14">
        <v>4.4404206166961203E-2</v>
      </c>
      <c r="N25" s="14">
        <v>8.9042055258832103E-2</v>
      </c>
      <c r="O25" s="14"/>
      <c r="P25" s="14">
        <v>7.1553697148506096E-2</v>
      </c>
      <c r="Q25" s="14">
        <v>6.2609364844191398E-2</v>
      </c>
      <c r="R25" s="14">
        <v>5.9659665091551198E-2</v>
      </c>
      <c r="S25" s="14">
        <v>3.7795089655995602E-2</v>
      </c>
      <c r="T25" s="14">
        <v>4.4567175277284203E-2</v>
      </c>
      <c r="U25" s="14"/>
      <c r="V25" s="14">
        <v>4.8236923250224502E-2</v>
      </c>
      <c r="W25" s="14">
        <v>3.7322608868939497E-2</v>
      </c>
      <c r="X25" s="14">
        <v>9.7008787539466207E-2</v>
      </c>
      <c r="Y25" s="14"/>
      <c r="Z25" s="14">
        <v>4.9284484958469502E-2</v>
      </c>
      <c r="AA25" s="14">
        <v>5.57410287369208E-2</v>
      </c>
      <c r="AB25" s="14"/>
      <c r="AC25" s="14">
        <v>0.17138334000968899</v>
      </c>
      <c r="AD25" s="14">
        <v>6.39850666062768E-2</v>
      </c>
      <c r="AE25" s="14">
        <v>4.0220859308720699E-2</v>
      </c>
      <c r="AF25" s="14">
        <v>4.7288276276517903E-2</v>
      </c>
      <c r="AG25" s="14"/>
      <c r="AH25" s="14">
        <v>7.5259343402934706E-2</v>
      </c>
      <c r="AI25" s="14">
        <v>5.1420176978820398E-2</v>
      </c>
      <c r="AJ25" s="14">
        <v>4.8908345374126597E-2</v>
      </c>
      <c r="AK25" s="14">
        <v>5.17451619953085E-2</v>
      </c>
      <c r="AL25" s="14"/>
      <c r="AM25" s="14">
        <v>6.24620896573806E-2</v>
      </c>
      <c r="AN25" s="14">
        <v>2.9359226855715501E-2</v>
      </c>
      <c r="AO25" s="14">
        <v>4.6332577736956003E-2</v>
      </c>
      <c r="AP25" s="14">
        <v>4.8573572331385297E-2</v>
      </c>
      <c r="AQ25" s="14"/>
      <c r="AR25" s="14">
        <v>4.6210246307266202E-2</v>
      </c>
      <c r="AS25" s="14">
        <v>4.3006399224792803E-2</v>
      </c>
      <c r="AT25" s="14">
        <v>3.9713133622584801E-2</v>
      </c>
      <c r="AU25" s="14">
        <v>7.6827307525743294E-2</v>
      </c>
      <c r="AV25" s="14"/>
      <c r="AW25" s="14">
        <v>7.8488159084783293E-2</v>
      </c>
      <c r="AX25" s="14">
        <v>6.4867857097616097E-2</v>
      </c>
      <c r="AY25" s="14">
        <v>2.7284731809320999E-2</v>
      </c>
      <c r="AZ25" s="14">
        <v>5.6350819440829501E-2</v>
      </c>
      <c r="BA25" s="14"/>
      <c r="BB25" s="14">
        <v>2.96771397948969E-2</v>
      </c>
      <c r="BC25" s="14">
        <v>3.2931314842690802E-2</v>
      </c>
      <c r="BD25" s="14" t="s">
        <v>208</v>
      </c>
      <c r="BE25" s="14"/>
      <c r="BF25" s="14">
        <v>4.89804630369313E-2</v>
      </c>
      <c r="BG25" s="14">
        <v>5.7392920106616598E-2</v>
      </c>
      <c r="BH25" s="14">
        <v>4.3555811058143802E-2</v>
      </c>
      <c r="BI25" s="14"/>
      <c r="BJ25" s="14">
        <v>5.0243665528523197E-2</v>
      </c>
      <c r="BK25" s="14">
        <v>4.1534585140816198E-2</v>
      </c>
      <c r="BL25" s="14">
        <v>7.2562169315259106E-2</v>
      </c>
      <c r="BM25" s="14"/>
      <c r="BN25" s="14">
        <v>4.1709493123785898E-2</v>
      </c>
      <c r="BO25" s="14">
        <v>6.3893567628533404E-2</v>
      </c>
      <c r="BP25" s="14">
        <v>4.4091789625630901E-2</v>
      </c>
      <c r="BQ25" s="14">
        <v>5.7729529518228802E-2</v>
      </c>
      <c r="BR25" s="14">
        <v>7.5636322984143606E-2</v>
      </c>
      <c r="BS25" s="14">
        <v>3.3201066572454099E-2</v>
      </c>
      <c r="BT25" s="14">
        <v>1.0771602158362001E-2</v>
      </c>
      <c r="BU25" s="14">
        <v>8.1007015665413601E-2</v>
      </c>
      <c r="BV25" s="14"/>
      <c r="BW25" s="14">
        <v>7.1098530188089898E-2</v>
      </c>
      <c r="BX25" s="14">
        <v>3.7516055497275901E-2</v>
      </c>
      <c r="BY25" s="14"/>
      <c r="BZ25" s="14">
        <v>5.6671412788814997E-2</v>
      </c>
      <c r="CA25" s="14">
        <v>4.66081356786767E-2</v>
      </c>
      <c r="CB25" s="14"/>
      <c r="CC25" s="14">
        <v>6.6702414095064499E-2</v>
      </c>
      <c r="CD25" s="14">
        <v>3.8910425035483698E-2</v>
      </c>
    </row>
    <row r="26" spans="2:82" ht="30" x14ac:dyDescent="0.25">
      <c r="B26" s="15" t="s">
        <v>255</v>
      </c>
      <c r="C26" s="14">
        <v>3.3920833621869401E-2</v>
      </c>
      <c r="D26" s="14">
        <v>3.7428684012133999E-2</v>
      </c>
      <c r="E26" s="14">
        <v>3.01606356601027E-2</v>
      </c>
      <c r="F26" s="14"/>
      <c r="G26" s="14">
        <v>2.1840960753967201E-2</v>
      </c>
      <c r="H26" s="14">
        <v>4.2824136068603802E-2</v>
      </c>
      <c r="I26" s="14">
        <v>3.8700956173122802E-2</v>
      </c>
      <c r="J26" s="14"/>
      <c r="K26" s="14">
        <v>4.25264972729439E-2</v>
      </c>
      <c r="L26" s="14">
        <v>3.5824177659606597E-2</v>
      </c>
      <c r="M26" s="14">
        <v>7.9056919181768204E-3</v>
      </c>
      <c r="N26" s="14">
        <v>3.6552228508185097E-2</v>
      </c>
      <c r="O26" s="14"/>
      <c r="P26" s="14">
        <v>5.8342502558595598E-2</v>
      </c>
      <c r="Q26" s="14">
        <v>2.9380719089535198E-2</v>
      </c>
      <c r="R26" s="14">
        <v>2.8538057978149099E-2</v>
      </c>
      <c r="S26" s="14">
        <v>2.9847978070467001E-2</v>
      </c>
      <c r="T26" s="14">
        <v>3.3535931809971602E-2</v>
      </c>
      <c r="U26" s="14"/>
      <c r="V26" s="14">
        <v>3.7256943915903902E-2</v>
      </c>
      <c r="W26" s="14">
        <v>3.1484603543765297E-2</v>
      </c>
      <c r="X26" s="14">
        <v>2.1906485292833799E-2</v>
      </c>
      <c r="Y26" s="14"/>
      <c r="Z26" s="14">
        <v>3.1685803141162698E-2</v>
      </c>
      <c r="AA26" s="14">
        <v>3.5972256332491299E-2</v>
      </c>
      <c r="AB26" s="14"/>
      <c r="AC26" s="14">
        <v>3.4360080922779E-2</v>
      </c>
      <c r="AD26" s="14">
        <v>2.18965749277737E-2</v>
      </c>
      <c r="AE26" s="14">
        <v>4.0353176147550802E-2</v>
      </c>
      <c r="AF26" s="14">
        <v>3.7752458463503599E-2</v>
      </c>
      <c r="AG26" s="14"/>
      <c r="AH26" s="14">
        <v>1.8650580963137701E-2</v>
      </c>
      <c r="AI26" s="14">
        <v>2.9002923452754799E-2</v>
      </c>
      <c r="AJ26" s="14">
        <v>3.8035621593545302E-2</v>
      </c>
      <c r="AK26" s="14">
        <v>4.8403519192429502E-2</v>
      </c>
      <c r="AL26" s="14"/>
      <c r="AM26" s="14">
        <v>1.8358918939810301E-2</v>
      </c>
      <c r="AN26" s="14">
        <v>2.96078021654042E-2</v>
      </c>
      <c r="AO26" s="14">
        <v>3.2244359932583802E-2</v>
      </c>
      <c r="AP26" s="14">
        <v>4.8663899471485902E-2</v>
      </c>
      <c r="AQ26" s="14"/>
      <c r="AR26" s="14">
        <v>3.7428887537964403E-2</v>
      </c>
      <c r="AS26" s="14">
        <v>4.5125734541298201E-2</v>
      </c>
      <c r="AT26" s="14">
        <v>3.9716576457542202E-2</v>
      </c>
      <c r="AU26" s="14">
        <v>1.40512199019061E-2</v>
      </c>
      <c r="AV26" s="14"/>
      <c r="AW26" s="14">
        <v>3.0774524138773299E-2</v>
      </c>
      <c r="AX26" s="14">
        <v>2.99227549517951E-2</v>
      </c>
      <c r="AY26" s="14">
        <v>4.5312920379057299E-2</v>
      </c>
      <c r="AZ26" s="14">
        <v>0</v>
      </c>
      <c r="BA26" s="14"/>
      <c r="BB26" s="14">
        <v>5.6373723673520698E-2</v>
      </c>
      <c r="BC26" s="14">
        <v>2.19386356432409E-2</v>
      </c>
      <c r="BD26" s="14" t="s">
        <v>208</v>
      </c>
      <c r="BE26" s="14"/>
      <c r="BF26" s="14">
        <v>2.9103050672004801E-2</v>
      </c>
      <c r="BG26" s="14">
        <v>4.0154440308603899E-2</v>
      </c>
      <c r="BH26" s="14">
        <v>4.6178951802476102E-2</v>
      </c>
      <c r="BI26" s="14"/>
      <c r="BJ26" s="14">
        <v>4.0877320577728603E-2</v>
      </c>
      <c r="BK26" s="14">
        <v>3.3013492311755301E-2</v>
      </c>
      <c r="BL26" s="14">
        <v>1.2096917017387099E-2</v>
      </c>
      <c r="BM26" s="14"/>
      <c r="BN26" s="14">
        <v>1.37268240112154E-2</v>
      </c>
      <c r="BO26" s="14">
        <v>3.6450872314774098E-2</v>
      </c>
      <c r="BP26" s="14">
        <v>4.4591303730586701E-2</v>
      </c>
      <c r="BQ26" s="14">
        <v>4.3148828694605797E-2</v>
      </c>
      <c r="BR26" s="14">
        <v>3.0635159231965199E-2</v>
      </c>
      <c r="BS26" s="14">
        <v>4.0394597551262602E-2</v>
      </c>
      <c r="BT26" s="14">
        <v>3.1650630992612901E-2</v>
      </c>
      <c r="BU26" s="14">
        <v>5.1782212268625602E-2</v>
      </c>
      <c r="BV26" s="14"/>
      <c r="BW26" s="14">
        <v>3.2234495133837401E-2</v>
      </c>
      <c r="BX26" s="14">
        <v>3.5304366046387203E-2</v>
      </c>
      <c r="BY26" s="14"/>
      <c r="BZ26" s="14">
        <v>3.6825133646318599E-2</v>
      </c>
      <c r="CA26" s="14">
        <v>3.3662848880918403E-2</v>
      </c>
      <c r="CB26" s="14"/>
      <c r="CC26" s="14">
        <v>4.2503489212590298E-2</v>
      </c>
      <c r="CD26" s="14">
        <v>2.8763642476215601E-2</v>
      </c>
    </row>
    <row r="27" spans="2:82" x14ac:dyDescent="0.25">
      <c r="B27" s="15" t="s">
        <v>131</v>
      </c>
      <c r="C27" s="20">
        <v>1.57988519830085E-2</v>
      </c>
      <c r="D27" s="20">
        <v>1.6404177350803701E-2</v>
      </c>
      <c r="E27" s="20">
        <v>1.51582217620586E-2</v>
      </c>
      <c r="F27" s="20"/>
      <c r="G27" s="20">
        <v>1.41923211105895E-2</v>
      </c>
      <c r="H27" s="20">
        <v>1.9887385317285702E-2</v>
      </c>
      <c r="I27" s="20">
        <v>1.0985558325608999E-2</v>
      </c>
      <c r="J27" s="20"/>
      <c r="K27" s="20">
        <v>9.8132575033588899E-3</v>
      </c>
      <c r="L27" s="20">
        <v>1.50117916743883E-2</v>
      </c>
      <c r="M27" s="20">
        <v>1.19808634250082E-2</v>
      </c>
      <c r="N27" s="20">
        <v>3.2995017192917898E-2</v>
      </c>
      <c r="O27" s="20"/>
      <c r="P27" s="20">
        <v>8.8751792353265E-3</v>
      </c>
      <c r="Q27" s="20">
        <v>1.4855541889785299E-2</v>
      </c>
      <c r="R27" s="20">
        <v>1.8439923403870798E-2</v>
      </c>
      <c r="S27" s="20">
        <v>1.3966650657707099E-2</v>
      </c>
      <c r="T27" s="20">
        <v>2.2086554575817499E-2</v>
      </c>
      <c r="U27" s="20"/>
      <c r="V27" s="20">
        <v>1.0350973225188499E-2</v>
      </c>
      <c r="W27" s="20">
        <v>2.0046834735758499E-2</v>
      </c>
      <c r="X27" s="20">
        <v>3.5004699841390798E-2</v>
      </c>
      <c r="Y27" s="20"/>
      <c r="Z27" s="20">
        <v>1.39490355207683E-2</v>
      </c>
      <c r="AA27" s="20">
        <v>1.7496706009555E-2</v>
      </c>
      <c r="AB27" s="20"/>
      <c r="AC27" s="20">
        <v>5.0301404669226099E-2</v>
      </c>
      <c r="AD27" s="20">
        <v>2.2133412572747702E-2</v>
      </c>
      <c r="AE27" s="20">
        <v>1.06944482321071E-2</v>
      </c>
      <c r="AF27" s="20">
        <v>9.8967480594858402E-3</v>
      </c>
      <c r="AG27" s="20"/>
      <c r="AH27" s="20">
        <v>3.69339255938754E-2</v>
      </c>
      <c r="AI27" s="20">
        <v>1.6511622014526099E-2</v>
      </c>
      <c r="AJ27" s="20">
        <v>6.3572694618988001E-3</v>
      </c>
      <c r="AK27" s="20">
        <v>1.4886575936793401E-2</v>
      </c>
      <c r="AL27" s="20"/>
      <c r="AM27" s="20">
        <v>1.85218240254423E-2</v>
      </c>
      <c r="AN27" s="20">
        <v>1.45562174715102E-2</v>
      </c>
      <c r="AO27" s="20">
        <v>7.3888063485778597E-3</v>
      </c>
      <c r="AP27" s="20">
        <v>1.1499328902229201E-2</v>
      </c>
      <c r="AQ27" s="20"/>
      <c r="AR27" s="20">
        <v>8.4945416072278301E-3</v>
      </c>
      <c r="AS27" s="20">
        <v>1.08033111025513E-2</v>
      </c>
      <c r="AT27" s="20">
        <v>6.5717584206293903E-3</v>
      </c>
      <c r="AU27" s="20">
        <v>2.14519040954812E-2</v>
      </c>
      <c r="AV27" s="20"/>
      <c r="AW27" s="20">
        <v>3.7609779504131198E-2</v>
      </c>
      <c r="AX27" s="20">
        <v>1.7451778523161699E-2</v>
      </c>
      <c r="AY27" s="20">
        <v>6.4881184593492203E-3</v>
      </c>
      <c r="AZ27" s="20">
        <v>0</v>
      </c>
      <c r="BA27" s="20"/>
      <c r="BB27" s="20">
        <v>3.0340345172944101E-3</v>
      </c>
      <c r="BC27" s="20">
        <v>5.3862017057367496E-3</v>
      </c>
      <c r="BD27" s="20" t="s">
        <v>208</v>
      </c>
      <c r="BE27" s="20"/>
      <c r="BF27" s="20">
        <v>8.9725805436432302E-3</v>
      </c>
      <c r="BG27" s="20">
        <v>2.5792981237133999E-2</v>
      </c>
      <c r="BH27" s="20">
        <v>1.45620338099E-2</v>
      </c>
      <c r="BI27" s="20"/>
      <c r="BJ27" s="20">
        <v>1.4009406928634499E-2</v>
      </c>
      <c r="BK27" s="20">
        <v>8.8991703024935993E-3</v>
      </c>
      <c r="BL27" s="20">
        <v>1.8368904588765E-2</v>
      </c>
      <c r="BM27" s="20"/>
      <c r="BN27" s="20">
        <v>4.5787817777061196E-3</v>
      </c>
      <c r="BO27" s="20">
        <v>2.76821046984051E-2</v>
      </c>
      <c r="BP27" s="20">
        <v>1.8111208705160201E-2</v>
      </c>
      <c r="BQ27" s="20">
        <v>1.4030560971783601E-2</v>
      </c>
      <c r="BR27" s="20">
        <v>1.0019578595990701E-2</v>
      </c>
      <c r="BS27" s="20">
        <v>4.8115693351712899E-3</v>
      </c>
      <c r="BT27" s="20">
        <v>0</v>
      </c>
      <c r="BU27" s="20">
        <v>1.45195357013278E-2</v>
      </c>
      <c r="BV27" s="20"/>
      <c r="BW27" s="20">
        <v>5.4374384936315802E-3</v>
      </c>
      <c r="BX27" s="20">
        <v>2.4299726290348499E-2</v>
      </c>
      <c r="BY27" s="20"/>
      <c r="BZ27" s="20">
        <v>1.1676566951963599E-2</v>
      </c>
      <c r="CA27" s="20">
        <v>1.4463117309396501E-2</v>
      </c>
      <c r="CB27" s="20"/>
      <c r="CC27" s="20">
        <v>1.2880818591140999E-2</v>
      </c>
      <c r="CD27" s="20">
        <v>1.26851756080704E-2</v>
      </c>
    </row>
    <row r="28" spans="2:82" x14ac:dyDescent="0.25">
      <c r="B28" s="16" t="s">
        <v>257</v>
      </c>
    </row>
    <row r="29" spans="2:82" x14ac:dyDescent="0.25">
      <c r="B29" t="s">
        <v>105</v>
      </c>
    </row>
    <row r="30" spans="2:82" x14ac:dyDescent="0.25">
      <c r="B30" t="s">
        <v>106</v>
      </c>
    </row>
    <row r="32" spans="2:82" x14ac:dyDescent="0.25">
      <c r="B3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J16"/>
  <sheetViews>
    <sheetView showGridLines="0" workbookViewId="0">
      <pane xSplit="2" topLeftCell="C1" activePane="topRight" state="frozen"/>
      <selection pane="topRight" activeCell="G13" sqref="G13"/>
    </sheetView>
  </sheetViews>
  <sheetFormatPr defaultColWidth="11.42578125" defaultRowHeight="15" x14ac:dyDescent="0.25"/>
  <cols>
    <col min="2" max="2" width="25.7109375" customWidth="1"/>
    <col min="3" max="10" width="20.7109375" customWidth="1"/>
  </cols>
  <sheetData>
    <row r="2" spans="2:10" ht="39.950000000000003" customHeight="1" x14ac:dyDescent="0.25">
      <c r="D2" s="29" t="s">
        <v>268</v>
      </c>
      <c r="E2" s="26"/>
      <c r="F2" s="26"/>
      <c r="G2" s="26"/>
      <c r="H2" s="26"/>
      <c r="I2" s="26"/>
      <c r="J2" s="26"/>
    </row>
    <row r="6" spans="2:10" ht="50.1" customHeight="1" x14ac:dyDescent="0.25">
      <c r="B6" s="17" t="s">
        <v>15</v>
      </c>
      <c r="C6" s="17" t="s">
        <v>258</v>
      </c>
      <c r="D6" s="17" t="s">
        <v>259</v>
      </c>
      <c r="E6" s="17" t="s">
        <v>260</v>
      </c>
      <c r="F6" s="17" t="s">
        <v>261</v>
      </c>
      <c r="G6" s="17" t="s">
        <v>262</v>
      </c>
      <c r="H6" s="17" t="s">
        <v>263</v>
      </c>
      <c r="I6" s="17" t="s">
        <v>264</v>
      </c>
    </row>
    <row r="7" spans="2:10" x14ac:dyDescent="0.25">
      <c r="B7" s="15" t="s">
        <v>265</v>
      </c>
      <c r="C7" s="14">
        <v>0.31073053942636902</v>
      </c>
      <c r="D7" s="14">
        <v>0.252152738074987</v>
      </c>
      <c r="E7" s="14">
        <v>0.26125474972945401</v>
      </c>
      <c r="F7" s="14">
        <v>0.23432109642712501</v>
      </c>
      <c r="G7" s="14">
        <v>0.26257325043854102</v>
      </c>
      <c r="H7" s="14">
        <v>0.25546649435593</v>
      </c>
      <c r="I7" s="14">
        <v>0.12879966753948199</v>
      </c>
    </row>
    <row r="8" spans="2:10" x14ac:dyDescent="0.25">
      <c r="B8" s="15" t="s">
        <v>266</v>
      </c>
      <c r="C8" s="14">
        <v>0.403378281753838</v>
      </c>
      <c r="D8" s="14">
        <v>0.42509701092503999</v>
      </c>
      <c r="E8" s="14">
        <v>0.46112705425054901</v>
      </c>
      <c r="F8" s="14">
        <v>0.40118253406332799</v>
      </c>
      <c r="G8" s="14">
        <v>0.54650856765043498</v>
      </c>
      <c r="H8" s="14">
        <v>0.44415657021827798</v>
      </c>
      <c r="I8" s="14">
        <v>0.38198918081522198</v>
      </c>
    </row>
    <row r="9" spans="2:10" x14ac:dyDescent="0.25">
      <c r="B9" s="15" t="s">
        <v>267</v>
      </c>
      <c r="C9" s="14">
        <v>0.28589117881979298</v>
      </c>
      <c r="D9" s="14">
        <v>0.32275025099997401</v>
      </c>
      <c r="E9" s="14">
        <v>0.27761819601999699</v>
      </c>
      <c r="F9" s="14">
        <v>0.364496369509547</v>
      </c>
      <c r="G9" s="14">
        <v>0.190918181911025</v>
      </c>
      <c r="H9" s="14">
        <v>0.30037693542579202</v>
      </c>
      <c r="I9" s="14">
        <v>0.48921115164529599</v>
      </c>
    </row>
    <row r="10" spans="2:10" x14ac:dyDescent="0.25">
      <c r="B10" s="16"/>
      <c r="C10" s="16"/>
      <c r="D10" s="16"/>
      <c r="E10" s="16"/>
      <c r="F10" s="16"/>
      <c r="G10" s="16"/>
      <c r="H10" s="16"/>
      <c r="I10" s="16"/>
    </row>
    <row r="11" spans="2:10" x14ac:dyDescent="0.25">
      <c r="B11" t="s">
        <v>105</v>
      </c>
    </row>
    <row r="12" spans="2:10" x14ac:dyDescent="0.25">
      <c r="B12" t="s">
        <v>106</v>
      </c>
    </row>
    <row r="16" spans="2:10" x14ac:dyDescent="0.25">
      <c r="B16" s="8" t="str">
        <f>HYPERLINK("#'Contents'!A1", "Return to Contents")</f>
        <v>Return to Contents</v>
      </c>
    </row>
  </sheetData>
  <mergeCells count="1">
    <mergeCell ref="D2:J2"/>
  </mergeCells>
  <pageMargins left="0.7" right="0.7" top="0.75" bottom="0.75" header="0.3" footer="0.3"/>
  <pageSetup paperSize="9"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CD16"/>
  <sheetViews>
    <sheetView showGridLines="0" topLeftCell="A7" workbookViewId="0">
      <pane xSplit="2" topLeftCell="C1" activePane="topRight" state="frozen"/>
      <selection pane="topRight" activeCell="B16" sqref="B16"/>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269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0.31073053942636902</v>
      </c>
      <c r="D9" s="14">
        <v>0.35384458228242299</v>
      </c>
      <c r="E9" s="14">
        <v>0.26758990545546302</v>
      </c>
      <c r="F9" s="14"/>
      <c r="G9" s="14">
        <v>0.327679228706095</v>
      </c>
      <c r="H9" s="14">
        <v>0.29070599129514502</v>
      </c>
      <c r="I9" s="14">
        <v>0.31688994677649301</v>
      </c>
      <c r="J9" s="14"/>
      <c r="K9" s="14">
        <v>0.36888496393894898</v>
      </c>
      <c r="L9" s="14">
        <v>0.317734361694614</v>
      </c>
      <c r="M9" s="14">
        <v>0.33020378373698001</v>
      </c>
      <c r="N9" s="14">
        <v>0.19178454270159701</v>
      </c>
      <c r="O9" s="14"/>
      <c r="P9" s="14">
        <v>0.23855127804547699</v>
      </c>
      <c r="Q9" s="14">
        <v>0.31363885577275602</v>
      </c>
      <c r="R9" s="14">
        <v>0.347755708528529</v>
      </c>
      <c r="S9" s="14">
        <v>0.33231662890638902</v>
      </c>
      <c r="T9" s="14">
        <v>0.279397873658007</v>
      </c>
      <c r="U9" s="14"/>
      <c r="V9" s="14">
        <v>0.37252283636923</v>
      </c>
      <c r="W9" s="14">
        <v>0.32075070799758298</v>
      </c>
      <c r="X9" s="14">
        <v>0.100980855567218</v>
      </c>
      <c r="Y9" s="14"/>
      <c r="Z9" s="14">
        <v>0.33499082242825701</v>
      </c>
      <c r="AA9" s="14">
        <v>0.289681122802038</v>
      </c>
      <c r="AB9" s="14"/>
      <c r="AC9" s="14">
        <v>0.10001533777527601</v>
      </c>
      <c r="AD9" s="14">
        <v>0.24558173249127499</v>
      </c>
      <c r="AE9" s="14">
        <v>0.34069374555380399</v>
      </c>
      <c r="AF9" s="14">
        <v>0.38292560656588398</v>
      </c>
      <c r="AG9" s="14"/>
      <c r="AH9" s="14">
        <v>0.23602874773014401</v>
      </c>
      <c r="AI9" s="14">
        <v>0.26431755061461898</v>
      </c>
      <c r="AJ9" s="14">
        <v>0.34863506604378403</v>
      </c>
      <c r="AK9" s="14">
        <v>0.46007849876418899</v>
      </c>
      <c r="AL9" s="14"/>
      <c r="AM9" s="14">
        <v>0.28130399675199302</v>
      </c>
      <c r="AN9" s="14">
        <v>0.32539615903420799</v>
      </c>
      <c r="AO9" s="14">
        <v>0.38649170402511701</v>
      </c>
      <c r="AP9" s="14">
        <v>0.35900835157551703</v>
      </c>
      <c r="AQ9" s="14"/>
      <c r="AR9" s="14">
        <v>0.28675190187216698</v>
      </c>
      <c r="AS9" s="14">
        <v>0.36060949024153099</v>
      </c>
      <c r="AT9" s="14">
        <v>0.43454496907228701</v>
      </c>
      <c r="AU9" s="14">
        <v>0.36837271725640502</v>
      </c>
      <c r="AV9" s="14"/>
      <c r="AW9" s="14">
        <v>0.169469030267305</v>
      </c>
      <c r="AX9" s="14">
        <v>0.264460123620194</v>
      </c>
      <c r="AY9" s="14">
        <v>0.41332365675947702</v>
      </c>
      <c r="AZ9" s="14">
        <v>0.52993331830355705</v>
      </c>
      <c r="BA9" s="14"/>
      <c r="BB9" s="14">
        <v>0.36521033133416803</v>
      </c>
      <c r="BC9" s="14">
        <v>0.333352901538574</v>
      </c>
      <c r="BD9" s="14">
        <v>0.19445396876108101</v>
      </c>
      <c r="BE9" s="14"/>
      <c r="BF9" s="14">
        <v>0.44807288858223598</v>
      </c>
      <c r="BG9" s="14">
        <v>0.177345114451813</v>
      </c>
      <c r="BH9" s="14">
        <v>0.20943478872013699</v>
      </c>
      <c r="BI9" s="14"/>
      <c r="BJ9" s="14">
        <v>0.33665098585783598</v>
      </c>
      <c r="BK9" s="14">
        <v>0.36908045492614799</v>
      </c>
      <c r="BL9" s="14">
        <v>0.27535931851811901</v>
      </c>
      <c r="BM9" s="14"/>
      <c r="BN9" s="14">
        <v>0.27116729871013701</v>
      </c>
      <c r="BO9" s="14">
        <v>0.32300352531014098</v>
      </c>
      <c r="BP9" s="14">
        <v>0.33741374430807403</v>
      </c>
      <c r="BQ9" s="14">
        <v>0.320500779373664</v>
      </c>
      <c r="BR9" s="14">
        <v>0.25907688800532302</v>
      </c>
      <c r="BS9" s="14">
        <v>0.38059160206118198</v>
      </c>
      <c r="BT9" s="14">
        <v>0.342255420703451</v>
      </c>
      <c r="BU9" s="14">
        <v>0.32713984686907299</v>
      </c>
      <c r="BV9" s="14"/>
      <c r="BW9" s="14">
        <v>0.30671206310464499</v>
      </c>
      <c r="BX9" s="14">
        <v>0.31400048825985299</v>
      </c>
      <c r="BY9" s="14"/>
      <c r="BZ9" s="14">
        <v>0.32788331757206401</v>
      </c>
      <c r="CA9" s="14">
        <v>0.32295706779851202</v>
      </c>
      <c r="CB9" s="14"/>
      <c r="CC9" s="14">
        <v>0.27351186311578402</v>
      </c>
      <c r="CD9" s="14">
        <v>0.38242841866796401</v>
      </c>
    </row>
    <row r="10" spans="2:82" x14ac:dyDescent="0.25">
      <c r="B10" s="15" t="s">
        <v>266</v>
      </c>
      <c r="C10" s="14">
        <v>0.403378281753838</v>
      </c>
      <c r="D10" s="14">
        <v>0.36944010263522598</v>
      </c>
      <c r="E10" s="14">
        <v>0.437396856090562</v>
      </c>
      <c r="F10" s="14"/>
      <c r="G10" s="14">
        <v>0.39018955229728203</v>
      </c>
      <c r="H10" s="14">
        <v>0.41390965082153802</v>
      </c>
      <c r="I10" s="14">
        <v>0.408699645932524</v>
      </c>
      <c r="J10" s="14"/>
      <c r="K10" s="14">
        <v>0.382627617938189</v>
      </c>
      <c r="L10" s="14">
        <v>0.40539968990893499</v>
      </c>
      <c r="M10" s="14">
        <v>0.40361815803955398</v>
      </c>
      <c r="N10" s="14">
        <v>0.43734412304088399</v>
      </c>
      <c r="O10" s="14"/>
      <c r="P10" s="14">
        <v>0.433056276666544</v>
      </c>
      <c r="Q10" s="14">
        <v>0.41050953964089698</v>
      </c>
      <c r="R10" s="14">
        <v>0.39370142118898799</v>
      </c>
      <c r="S10" s="14">
        <v>0.397401918012806</v>
      </c>
      <c r="T10" s="14">
        <v>0.39579484419990202</v>
      </c>
      <c r="U10" s="14"/>
      <c r="V10" s="14">
        <v>0.37136569964438598</v>
      </c>
      <c r="W10" s="14">
        <v>0.441749953642393</v>
      </c>
      <c r="X10" s="14">
        <v>0.46455883525786901</v>
      </c>
      <c r="Y10" s="14"/>
      <c r="Z10" s="14">
        <v>0.37851737045766898</v>
      </c>
      <c r="AA10" s="14">
        <v>0.42494883307398801</v>
      </c>
      <c r="AB10" s="14"/>
      <c r="AC10" s="14">
        <v>0.43049675005954402</v>
      </c>
      <c r="AD10" s="14">
        <v>0.411330579521274</v>
      </c>
      <c r="AE10" s="14">
        <v>0.384164744471227</v>
      </c>
      <c r="AF10" s="14">
        <v>0.39282510005465998</v>
      </c>
      <c r="AG10" s="14"/>
      <c r="AH10" s="14">
        <v>0.40869173915319101</v>
      </c>
      <c r="AI10" s="14">
        <v>0.41993181802194801</v>
      </c>
      <c r="AJ10" s="14">
        <v>0.39231511318127299</v>
      </c>
      <c r="AK10" s="14">
        <v>0.341466943061073</v>
      </c>
      <c r="AL10" s="14"/>
      <c r="AM10" s="14">
        <v>0.41501993497613499</v>
      </c>
      <c r="AN10" s="14">
        <v>0.39201047552361501</v>
      </c>
      <c r="AO10" s="14">
        <v>0.39310257402833598</v>
      </c>
      <c r="AP10" s="14">
        <v>0.37189494215114499</v>
      </c>
      <c r="AQ10" s="14"/>
      <c r="AR10" s="14">
        <v>0.38505666091829999</v>
      </c>
      <c r="AS10" s="14">
        <v>0.38776027450082001</v>
      </c>
      <c r="AT10" s="14">
        <v>0.34494349219870502</v>
      </c>
      <c r="AU10" s="14">
        <v>0.38215115191948001</v>
      </c>
      <c r="AV10" s="14"/>
      <c r="AW10" s="14">
        <v>0.42196490457921498</v>
      </c>
      <c r="AX10" s="14">
        <v>0.41451772711599699</v>
      </c>
      <c r="AY10" s="14">
        <v>0.38923503927561598</v>
      </c>
      <c r="AZ10" s="14">
        <v>0.34270408087987703</v>
      </c>
      <c r="BA10" s="14"/>
      <c r="BB10" s="14">
        <v>0.384424631414235</v>
      </c>
      <c r="BC10" s="14">
        <v>0.47866642119361802</v>
      </c>
      <c r="BD10" s="14">
        <v>0.388167258961992</v>
      </c>
      <c r="BE10" s="14"/>
      <c r="BF10" s="14">
        <v>0.36716904247034499</v>
      </c>
      <c r="BG10" s="14">
        <v>0.46528626663401101</v>
      </c>
      <c r="BH10" s="14">
        <v>0.36586323939051102</v>
      </c>
      <c r="BI10" s="14"/>
      <c r="BJ10" s="14">
        <v>0.39206481606140198</v>
      </c>
      <c r="BK10" s="14">
        <v>0.378388195531837</v>
      </c>
      <c r="BL10" s="14">
        <v>0.39393422264476502</v>
      </c>
      <c r="BM10" s="14"/>
      <c r="BN10" s="14">
        <v>0.38656562128173499</v>
      </c>
      <c r="BO10" s="14">
        <v>0.41927025750180502</v>
      </c>
      <c r="BP10" s="14">
        <v>0.39198524424279102</v>
      </c>
      <c r="BQ10" s="14">
        <v>0.39431354791341899</v>
      </c>
      <c r="BR10" s="14">
        <v>0.423084550445254</v>
      </c>
      <c r="BS10" s="14">
        <v>0.36290494902716203</v>
      </c>
      <c r="BT10" s="14">
        <v>0.42294569588110897</v>
      </c>
      <c r="BU10" s="14">
        <v>0.38985688773208199</v>
      </c>
      <c r="BV10" s="14"/>
      <c r="BW10" s="14">
        <v>0.38188418383488199</v>
      </c>
      <c r="BX10" s="14">
        <v>0.42086864247512401</v>
      </c>
      <c r="BY10" s="14"/>
      <c r="BZ10" s="14">
        <v>0.37437345224721602</v>
      </c>
      <c r="CA10" s="14">
        <v>0.41341575062735503</v>
      </c>
      <c r="CB10" s="14"/>
      <c r="CC10" s="14">
        <v>0.38423151879473399</v>
      </c>
      <c r="CD10" s="14">
        <v>0.39537299101673101</v>
      </c>
    </row>
    <row r="11" spans="2:82" x14ac:dyDescent="0.25">
      <c r="B11" s="15" t="s">
        <v>267</v>
      </c>
      <c r="C11" s="20">
        <v>0.28589117881979298</v>
      </c>
      <c r="D11" s="20">
        <v>0.27671531508235098</v>
      </c>
      <c r="E11" s="20">
        <v>0.29501323845397398</v>
      </c>
      <c r="F11" s="20"/>
      <c r="G11" s="20">
        <v>0.28213121899662302</v>
      </c>
      <c r="H11" s="20">
        <v>0.29538435788331802</v>
      </c>
      <c r="I11" s="20">
        <v>0.27441040729098298</v>
      </c>
      <c r="J11" s="20"/>
      <c r="K11" s="20">
        <v>0.24848741812286201</v>
      </c>
      <c r="L11" s="20">
        <v>0.27686594839645101</v>
      </c>
      <c r="M11" s="20">
        <v>0.26617805822346602</v>
      </c>
      <c r="N11" s="20">
        <v>0.370871334257518</v>
      </c>
      <c r="O11" s="20"/>
      <c r="P11" s="20">
        <v>0.32839244528797901</v>
      </c>
      <c r="Q11" s="20">
        <v>0.275851604586347</v>
      </c>
      <c r="R11" s="20">
        <v>0.25854287028248302</v>
      </c>
      <c r="S11" s="20">
        <v>0.27028145308080398</v>
      </c>
      <c r="T11" s="20">
        <v>0.32480728214209098</v>
      </c>
      <c r="U11" s="20"/>
      <c r="V11" s="20">
        <v>0.25611146398638301</v>
      </c>
      <c r="W11" s="20">
        <v>0.23749933836002399</v>
      </c>
      <c r="X11" s="20">
        <v>0.43446030917491302</v>
      </c>
      <c r="Y11" s="20"/>
      <c r="Z11" s="20">
        <v>0.28649180711407402</v>
      </c>
      <c r="AA11" s="20">
        <v>0.28537004412397299</v>
      </c>
      <c r="AB11" s="20"/>
      <c r="AC11" s="20">
        <v>0.46948791216517999</v>
      </c>
      <c r="AD11" s="20">
        <v>0.34308768798745098</v>
      </c>
      <c r="AE11" s="20">
        <v>0.275141509974969</v>
      </c>
      <c r="AF11" s="20">
        <v>0.22424929337945501</v>
      </c>
      <c r="AG11" s="20"/>
      <c r="AH11" s="20">
        <v>0.355279513116665</v>
      </c>
      <c r="AI11" s="20">
        <v>0.31575063136343201</v>
      </c>
      <c r="AJ11" s="20">
        <v>0.25904982077494199</v>
      </c>
      <c r="AK11" s="20">
        <v>0.198454558174738</v>
      </c>
      <c r="AL11" s="20"/>
      <c r="AM11" s="20">
        <v>0.30367606827187199</v>
      </c>
      <c r="AN11" s="20">
        <v>0.282593365442177</v>
      </c>
      <c r="AO11" s="20">
        <v>0.22040572194654701</v>
      </c>
      <c r="AP11" s="20">
        <v>0.26909670627333698</v>
      </c>
      <c r="AQ11" s="20"/>
      <c r="AR11" s="20">
        <v>0.32819143720953398</v>
      </c>
      <c r="AS11" s="20">
        <v>0.25163023525764899</v>
      </c>
      <c r="AT11" s="20">
        <v>0.220511538729009</v>
      </c>
      <c r="AU11" s="20">
        <v>0.24947613082411599</v>
      </c>
      <c r="AV11" s="20"/>
      <c r="AW11" s="20">
        <v>0.40856606515347899</v>
      </c>
      <c r="AX11" s="20">
        <v>0.32102214926380901</v>
      </c>
      <c r="AY11" s="20">
        <v>0.197441303964907</v>
      </c>
      <c r="AZ11" s="20">
        <v>0.127362600816566</v>
      </c>
      <c r="BA11" s="20"/>
      <c r="BB11" s="20">
        <v>0.25036503725159698</v>
      </c>
      <c r="BC11" s="20">
        <v>0.18798067726780801</v>
      </c>
      <c r="BD11" s="20">
        <v>0.41737877227692699</v>
      </c>
      <c r="BE11" s="20"/>
      <c r="BF11" s="20">
        <v>0.184758068947419</v>
      </c>
      <c r="BG11" s="20">
        <v>0.35736861891417598</v>
      </c>
      <c r="BH11" s="20">
        <v>0.42470197188935199</v>
      </c>
      <c r="BI11" s="20"/>
      <c r="BJ11" s="20">
        <v>0.27128419808076198</v>
      </c>
      <c r="BK11" s="20">
        <v>0.252531349542015</v>
      </c>
      <c r="BL11" s="20">
        <v>0.33070645883711602</v>
      </c>
      <c r="BM11" s="20"/>
      <c r="BN11" s="20">
        <v>0.342267080008128</v>
      </c>
      <c r="BO11" s="20">
        <v>0.257726217188054</v>
      </c>
      <c r="BP11" s="20">
        <v>0.27060101144913501</v>
      </c>
      <c r="BQ11" s="20">
        <v>0.285185672712917</v>
      </c>
      <c r="BR11" s="20">
        <v>0.31783856154942303</v>
      </c>
      <c r="BS11" s="20">
        <v>0.256503448911656</v>
      </c>
      <c r="BT11" s="20">
        <v>0.234798883415439</v>
      </c>
      <c r="BU11" s="20">
        <v>0.28300326539884602</v>
      </c>
      <c r="BV11" s="20"/>
      <c r="BW11" s="20">
        <v>0.31140375306047202</v>
      </c>
      <c r="BX11" s="20">
        <v>0.26513086926502299</v>
      </c>
      <c r="BY11" s="20"/>
      <c r="BZ11" s="20">
        <v>0.29774323018072102</v>
      </c>
      <c r="CA11" s="20">
        <v>0.26362718157413301</v>
      </c>
      <c r="CB11" s="20"/>
      <c r="CC11" s="20">
        <v>0.34225661808948199</v>
      </c>
      <c r="CD11" s="20">
        <v>0.22219859031530501</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CD16"/>
  <sheetViews>
    <sheetView showGridLines="0" topLeftCell="A2" workbookViewId="0">
      <pane xSplit="2" topLeftCell="BO1" activePane="topRight" state="frozen"/>
      <selection pane="topRight" activeCell="CC11" sqref="CC11:CD11"/>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270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0.252152738074987</v>
      </c>
      <c r="D9" s="14">
        <v>0.30105405604166602</v>
      </c>
      <c r="E9" s="14">
        <v>0.20350333537565399</v>
      </c>
      <c r="F9" s="14"/>
      <c r="G9" s="14">
        <v>0.27472843724910401</v>
      </c>
      <c r="H9" s="14">
        <v>0.22050341935286799</v>
      </c>
      <c r="I9" s="14">
        <v>0.27032266121985898</v>
      </c>
      <c r="J9" s="14"/>
      <c r="K9" s="14">
        <v>0.33942264016833401</v>
      </c>
      <c r="L9" s="14">
        <v>0.21871033451173</v>
      </c>
      <c r="M9" s="14">
        <v>0.26893695596155398</v>
      </c>
      <c r="N9" s="14">
        <v>0.14139548157026899</v>
      </c>
      <c r="O9" s="14"/>
      <c r="P9" s="14">
        <v>0.27066506870648799</v>
      </c>
      <c r="Q9" s="14">
        <v>0.22290222937929999</v>
      </c>
      <c r="R9" s="14">
        <v>0.26532623226580698</v>
      </c>
      <c r="S9" s="14">
        <v>0.26484723830170698</v>
      </c>
      <c r="T9" s="14">
        <v>0.22412037288519299</v>
      </c>
      <c r="U9" s="14"/>
      <c r="V9" s="14">
        <v>0.29817963162668598</v>
      </c>
      <c r="W9" s="14">
        <v>0.230658541646313</v>
      </c>
      <c r="X9" s="14">
        <v>0.12748203103173</v>
      </c>
      <c r="Y9" s="14"/>
      <c r="Z9" s="14">
        <v>0.26967240140027399</v>
      </c>
      <c r="AA9" s="14">
        <v>0.236951815133433</v>
      </c>
      <c r="AB9" s="14"/>
      <c r="AC9" s="14">
        <v>0.144131029747052</v>
      </c>
      <c r="AD9" s="14">
        <v>0.173304715617563</v>
      </c>
      <c r="AE9" s="14">
        <v>0.260995937160585</v>
      </c>
      <c r="AF9" s="14">
        <v>0.33342107747823002</v>
      </c>
      <c r="AG9" s="14"/>
      <c r="AH9" s="14">
        <v>0.14181358184197199</v>
      </c>
      <c r="AI9" s="14">
        <v>0.20386258512025701</v>
      </c>
      <c r="AJ9" s="14">
        <v>0.28440427236795701</v>
      </c>
      <c r="AK9" s="14">
        <v>0.43434341880842497</v>
      </c>
      <c r="AL9" s="14"/>
      <c r="AM9" s="14">
        <v>0.239929213952151</v>
      </c>
      <c r="AN9" s="14">
        <v>0.273577033579331</v>
      </c>
      <c r="AO9" s="14">
        <v>0.28378118714058997</v>
      </c>
      <c r="AP9" s="14">
        <v>0.29540936107445498</v>
      </c>
      <c r="AQ9" s="14"/>
      <c r="AR9" s="14">
        <v>0.19512002904056999</v>
      </c>
      <c r="AS9" s="14">
        <v>0.29647897800540901</v>
      </c>
      <c r="AT9" s="14">
        <v>0.40378529425482301</v>
      </c>
      <c r="AU9" s="14">
        <v>0.33540361979408001</v>
      </c>
      <c r="AV9" s="14"/>
      <c r="AW9" s="14">
        <v>0.13109902387317501</v>
      </c>
      <c r="AX9" s="14">
        <v>0.22488434185648901</v>
      </c>
      <c r="AY9" s="14">
        <v>0.319280566354741</v>
      </c>
      <c r="AZ9" s="14">
        <v>0.48403477536654399</v>
      </c>
      <c r="BA9" s="14"/>
      <c r="BB9" s="14">
        <v>0.33213410134488203</v>
      </c>
      <c r="BC9" s="14">
        <v>0.28539119561204301</v>
      </c>
      <c r="BD9" s="14">
        <v>0.20347797105687601</v>
      </c>
      <c r="BE9" s="14"/>
      <c r="BF9" s="14">
        <v>0.374286239614117</v>
      </c>
      <c r="BG9" s="14">
        <v>0.12928203072158401</v>
      </c>
      <c r="BH9" s="14">
        <v>0.145067733424457</v>
      </c>
      <c r="BI9" s="14"/>
      <c r="BJ9" s="14">
        <v>0.28287450704058797</v>
      </c>
      <c r="BK9" s="14">
        <v>0.25439969421652497</v>
      </c>
      <c r="BL9" s="14">
        <v>0.260475382348131</v>
      </c>
      <c r="BM9" s="14"/>
      <c r="BN9" s="14">
        <v>0.210174445077392</v>
      </c>
      <c r="BO9" s="14">
        <v>0.26076870515557599</v>
      </c>
      <c r="BP9" s="14">
        <v>0.31222835624506001</v>
      </c>
      <c r="BQ9" s="14">
        <v>0.34341954598503699</v>
      </c>
      <c r="BR9" s="14">
        <v>0.217301917690126</v>
      </c>
      <c r="BS9" s="14">
        <v>0.26391612289070299</v>
      </c>
      <c r="BT9" s="14">
        <v>0.26980446848298201</v>
      </c>
      <c r="BU9" s="14">
        <v>0.29377718353703403</v>
      </c>
      <c r="BV9" s="14"/>
      <c r="BW9" s="14">
        <v>0.255717900899884</v>
      </c>
      <c r="BX9" s="14">
        <v>0.24925166336728399</v>
      </c>
      <c r="BY9" s="14"/>
      <c r="BZ9" s="14">
        <v>0.27170848353114102</v>
      </c>
      <c r="CA9" s="14">
        <v>0.252140240395756</v>
      </c>
      <c r="CB9" s="14"/>
      <c r="CC9" s="14">
        <v>0.23869939901286699</v>
      </c>
      <c r="CD9" s="14">
        <v>0.29140029765070002</v>
      </c>
    </row>
    <row r="10" spans="2:82" x14ac:dyDescent="0.25">
      <c r="B10" s="15" t="s">
        <v>266</v>
      </c>
      <c r="C10" s="14">
        <v>0.42509701092503999</v>
      </c>
      <c r="D10" s="14">
        <v>0.386773462647374</v>
      </c>
      <c r="E10" s="14">
        <v>0.46352265260145997</v>
      </c>
      <c r="F10" s="14"/>
      <c r="G10" s="14">
        <v>0.39804625866188498</v>
      </c>
      <c r="H10" s="14">
        <v>0.45271135748318903</v>
      </c>
      <c r="I10" s="14">
        <v>0.42396841334931401</v>
      </c>
      <c r="J10" s="14"/>
      <c r="K10" s="14">
        <v>0.39790956478867601</v>
      </c>
      <c r="L10" s="14">
        <v>0.44513239572427199</v>
      </c>
      <c r="M10" s="14">
        <v>0.42417654035970598</v>
      </c>
      <c r="N10" s="14">
        <v>0.44732542383470703</v>
      </c>
      <c r="O10" s="14"/>
      <c r="P10" s="14">
        <v>0.42586591012068298</v>
      </c>
      <c r="Q10" s="14">
        <v>0.439474469154428</v>
      </c>
      <c r="R10" s="14">
        <v>0.43034928074807499</v>
      </c>
      <c r="S10" s="14">
        <v>0.41525201778733201</v>
      </c>
      <c r="T10" s="14">
        <v>0.42122627360424503</v>
      </c>
      <c r="U10" s="14"/>
      <c r="V10" s="14">
        <v>0.40368059608190798</v>
      </c>
      <c r="W10" s="14">
        <v>0.46144522111043301</v>
      </c>
      <c r="X10" s="14">
        <v>0.45438812861028299</v>
      </c>
      <c r="Y10" s="14"/>
      <c r="Z10" s="14">
        <v>0.39977564479642902</v>
      </c>
      <c r="AA10" s="14">
        <v>0.44706707554039798</v>
      </c>
      <c r="AB10" s="14"/>
      <c r="AC10" s="14">
        <v>0.44131961295078498</v>
      </c>
      <c r="AD10" s="14">
        <v>0.42870796496403002</v>
      </c>
      <c r="AE10" s="14">
        <v>0.41960999799214899</v>
      </c>
      <c r="AF10" s="14">
        <v>0.40851091371791298</v>
      </c>
      <c r="AG10" s="14"/>
      <c r="AH10" s="14">
        <v>0.42735120141230498</v>
      </c>
      <c r="AI10" s="14">
        <v>0.42835838487464001</v>
      </c>
      <c r="AJ10" s="14">
        <v>0.451952465321527</v>
      </c>
      <c r="AK10" s="14">
        <v>0.35640782470597099</v>
      </c>
      <c r="AL10" s="14"/>
      <c r="AM10" s="14">
        <v>0.427601384658783</v>
      </c>
      <c r="AN10" s="14">
        <v>0.41754872497598799</v>
      </c>
      <c r="AO10" s="14">
        <v>0.41906342300237498</v>
      </c>
      <c r="AP10" s="14">
        <v>0.40862225806210301</v>
      </c>
      <c r="AQ10" s="14"/>
      <c r="AR10" s="14">
        <v>0.42395056984736401</v>
      </c>
      <c r="AS10" s="14">
        <v>0.42905829011638003</v>
      </c>
      <c r="AT10" s="14">
        <v>0.36947017472392302</v>
      </c>
      <c r="AU10" s="14">
        <v>0.382024439141675</v>
      </c>
      <c r="AV10" s="14"/>
      <c r="AW10" s="14">
        <v>0.419143255921755</v>
      </c>
      <c r="AX10" s="14">
        <v>0.41957852417761798</v>
      </c>
      <c r="AY10" s="14">
        <v>0.442122134910583</v>
      </c>
      <c r="AZ10" s="14">
        <v>0.37900263039870302</v>
      </c>
      <c r="BA10" s="14"/>
      <c r="BB10" s="14">
        <v>0.38211922081546601</v>
      </c>
      <c r="BC10" s="14">
        <v>0.48014042074931701</v>
      </c>
      <c r="BD10" s="14">
        <v>0.35194661731845001</v>
      </c>
      <c r="BE10" s="14"/>
      <c r="BF10" s="14">
        <v>0.41893986330196498</v>
      </c>
      <c r="BG10" s="14">
        <v>0.46397657937570402</v>
      </c>
      <c r="BH10" s="14">
        <v>0.36409758777468298</v>
      </c>
      <c r="BI10" s="14"/>
      <c r="BJ10" s="14">
        <v>0.41252657883639599</v>
      </c>
      <c r="BK10" s="14">
        <v>0.43969640602365201</v>
      </c>
      <c r="BL10" s="14">
        <v>0.385598054763725</v>
      </c>
      <c r="BM10" s="14"/>
      <c r="BN10" s="14">
        <v>0.44068965644409602</v>
      </c>
      <c r="BO10" s="14">
        <v>0.424618186616948</v>
      </c>
      <c r="BP10" s="14">
        <v>0.44857341481771601</v>
      </c>
      <c r="BQ10" s="14">
        <v>0.37129817899112799</v>
      </c>
      <c r="BR10" s="14">
        <v>0.45179501581491299</v>
      </c>
      <c r="BS10" s="14">
        <v>0.42240026533806802</v>
      </c>
      <c r="BT10" s="14">
        <v>0.37200798669922203</v>
      </c>
      <c r="BU10" s="14">
        <v>0.390769934368492</v>
      </c>
      <c r="BV10" s="14"/>
      <c r="BW10" s="14">
        <v>0.40043597875500903</v>
      </c>
      <c r="BX10" s="14">
        <v>0.44516439640171401</v>
      </c>
      <c r="BY10" s="14"/>
      <c r="BZ10" s="14">
        <v>0.410593357316621</v>
      </c>
      <c r="CA10" s="14">
        <v>0.414272179998186</v>
      </c>
      <c r="CB10" s="14"/>
      <c r="CC10" s="14">
        <v>0.38253160731507002</v>
      </c>
      <c r="CD10" s="14">
        <v>0.44378208831924099</v>
      </c>
    </row>
    <row r="11" spans="2:82" x14ac:dyDescent="0.25">
      <c r="B11" s="15" t="s">
        <v>267</v>
      </c>
      <c r="C11" s="20">
        <v>0.32275025099997401</v>
      </c>
      <c r="D11" s="20">
        <v>0.31217248131095898</v>
      </c>
      <c r="E11" s="20">
        <v>0.33297401202288501</v>
      </c>
      <c r="F11" s="20"/>
      <c r="G11" s="20">
        <v>0.32722530408901102</v>
      </c>
      <c r="H11" s="20">
        <v>0.32678522316394298</v>
      </c>
      <c r="I11" s="20">
        <v>0.30570892543082701</v>
      </c>
      <c r="J11" s="20"/>
      <c r="K11" s="20">
        <v>0.26266779504299098</v>
      </c>
      <c r="L11" s="20">
        <v>0.33615726976399701</v>
      </c>
      <c r="M11" s="20">
        <v>0.30688650367873999</v>
      </c>
      <c r="N11" s="20">
        <v>0.41127909459502399</v>
      </c>
      <c r="O11" s="20"/>
      <c r="P11" s="20">
        <v>0.30346902117282898</v>
      </c>
      <c r="Q11" s="20">
        <v>0.33762330146627201</v>
      </c>
      <c r="R11" s="20">
        <v>0.30432448698611703</v>
      </c>
      <c r="S11" s="20">
        <v>0.31990074391096002</v>
      </c>
      <c r="T11" s="20">
        <v>0.35465335351056099</v>
      </c>
      <c r="U11" s="20"/>
      <c r="V11" s="20">
        <v>0.29813977229140598</v>
      </c>
      <c r="W11" s="20">
        <v>0.30789623724325399</v>
      </c>
      <c r="X11" s="20">
        <v>0.418129840357986</v>
      </c>
      <c r="Y11" s="20"/>
      <c r="Z11" s="20">
        <v>0.33055195380329699</v>
      </c>
      <c r="AA11" s="20">
        <v>0.31598110932616902</v>
      </c>
      <c r="AB11" s="20"/>
      <c r="AC11" s="20">
        <v>0.41454935730216302</v>
      </c>
      <c r="AD11" s="20">
        <v>0.39798731941840798</v>
      </c>
      <c r="AE11" s="20">
        <v>0.31939406484726601</v>
      </c>
      <c r="AF11" s="20">
        <v>0.258068008803858</v>
      </c>
      <c r="AG11" s="20"/>
      <c r="AH11" s="20">
        <v>0.430835216745723</v>
      </c>
      <c r="AI11" s="20">
        <v>0.36777903000510298</v>
      </c>
      <c r="AJ11" s="20">
        <v>0.26364326231051599</v>
      </c>
      <c r="AK11" s="20">
        <v>0.20924875648560401</v>
      </c>
      <c r="AL11" s="20"/>
      <c r="AM11" s="20">
        <v>0.332469401389066</v>
      </c>
      <c r="AN11" s="20">
        <v>0.30887424144468001</v>
      </c>
      <c r="AO11" s="20">
        <v>0.29715538985703499</v>
      </c>
      <c r="AP11" s="20">
        <v>0.29596838086344301</v>
      </c>
      <c r="AQ11" s="20"/>
      <c r="AR11" s="20">
        <v>0.38092940111206702</v>
      </c>
      <c r="AS11" s="20">
        <v>0.27446273187821002</v>
      </c>
      <c r="AT11" s="20">
        <v>0.226744531021253</v>
      </c>
      <c r="AU11" s="20">
        <v>0.28257194106424499</v>
      </c>
      <c r="AV11" s="20"/>
      <c r="AW11" s="20">
        <v>0.44975772020506999</v>
      </c>
      <c r="AX11" s="20">
        <v>0.35553713396589298</v>
      </c>
      <c r="AY11" s="20">
        <v>0.238597298734676</v>
      </c>
      <c r="AZ11" s="20">
        <v>0.13696259423475299</v>
      </c>
      <c r="BA11" s="20"/>
      <c r="BB11" s="20">
        <v>0.28574667783965202</v>
      </c>
      <c r="BC11" s="20">
        <v>0.234468383638641</v>
      </c>
      <c r="BD11" s="20">
        <v>0.44457541162467401</v>
      </c>
      <c r="BE11" s="20"/>
      <c r="BF11" s="20">
        <v>0.20677389708391899</v>
      </c>
      <c r="BG11" s="20">
        <v>0.40674138990271202</v>
      </c>
      <c r="BH11" s="20">
        <v>0.49083467880086001</v>
      </c>
      <c r="BI11" s="20"/>
      <c r="BJ11" s="20">
        <v>0.30459891412301598</v>
      </c>
      <c r="BK11" s="20">
        <v>0.30590389975982302</v>
      </c>
      <c r="BL11" s="20">
        <v>0.353926562888144</v>
      </c>
      <c r="BM11" s="20"/>
      <c r="BN11" s="20">
        <v>0.34913589847851201</v>
      </c>
      <c r="BO11" s="20">
        <v>0.31461310822747601</v>
      </c>
      <c r="BP11" s="20">
        <v>0.23919822893722401</v>
      </c>
      <c r="BQ11" s="20">
        <v>0.28528227502383502</v>
      </c>
      <c r="BR11" s="20">
        <v>0.33090306649496098</v>
      </c>
      <c r="BS11" s="20">
        <v>0.313683611771229</v>
      </c>
      <c r="BT11" s="20">
        <v>0.35818754481779502</v>
      </c>
      <c r="BU11" s="20">
        <v>0.31545288209447397</v>
      </c>
      <c r="BV11" s="20"/>
      <c r="BW11" s="20">
        <v>0.34384612034510698</v>
      </c>
      <c r="BX11" s="20">
        <v>0.30558394023100199</v>
      </c>
      <c r="BY11" s="20"/>
      <c r="BZ11" s="20">
        <v>0.31769815915223798</v>
      </c>
      <c r="CA11" s="20">
        <v>0.333587579606058</v>
      </c>
      <c r="CB11" s="20"/>
      <c r="CC11" s="20">
        <v>0.37876899367206202</v>
      </c>
      <c r="CD11" s="20">
        <v>0.26481761403005899</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CD16"/>
  <sheetViews>
    <sheetView showGridLines="0" topLeftCell="A2" workbookViewId="0">
      <pane xSplit="2" topLeftCell="BO1" activePane="topRight" state="frozen"/>
      <selection pane="topRight" activeCell="CC11" sqref="CC11:CD11"/>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271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0.26125474972945401</v>
      </c>
      <c r="D9" s="14">
        <v>0.298364757910137</v>
      </c>
      <c r="E9" s="14">
        <v>0.224068721278636</v>
      </c>
      <c r="F9" s="14"/>
      <c r="G9" s="14">
        <v>0.27761770947490999</v>
      </c>
      <c r="H9" s="14">
        <v>0.23556799930303199</v>
      </c>
      <c r="I9" s="14">
        <v>0.27992564056809</v>
      </c>
      <c r="J9" s="14"/>
      <c r="K9" s="14">
        <v>0.31634658871170401</v>
      </c>
      <c r="L9" s="14">
        <v>0.247629361351275</v>
      </c>
      <c r="M9" s="14">
        <v>0.255295451625494</v>
      </c>
      <c r="N9" s="14">
        <v>0.18872800633407899</v>
      </c>
      <c r="O9" s="14"/>
      <c r="P9" s="14">
        <v>0.25989303951124498</v>
      </c>
      <c r="Q9" s="14">
        <v>0.23682362156068901</v>
      </c>
      <c r="R9" s="14">
        <v>0.27174244478153498</v>
      </c>
      <c r="S9" s="14">
        <v>0.28644142084524099</v>
      </c>
      <c r="T9" s="14">
        <v>0.226663786518156</v>
      </c>
      <c r="U9" s="14"/>
      <c r="V9" s="14">
        <v>0.30191701303794899</v>
      </c>
      <c r="W9" s="14">
        <v>0.27867811621813598</v>
      </c>
      <c r="X9" s="14">
        <v>0.111425095831008</v>
      </c>
      <c r="Y9" s="14"/>
      <c r="Z9" s="14">
        <v>0.28054399493794901</v>
      </c>
      <c r="AA9" s="14">
        <v>0.24451845037421299</v>
      </c>
      <c r="AB9" s="14"/>
      <c r="AC9" s="14">
        <v>0.16529356016622199</v>
      </c>
      <c r="AD9" s="14">
        <v>0.21300841420171099</v>
      </c>
      <c r="AE9" s="14">
        <v>0.26455895077516201</v>
      </c>
      <c r="AF9" s="14">
        <v>0.32459288765137101</v>
      </c>
      <c r="AG9" s="14"/>
      <c r="AH9" s="14">
        <v>0.16144865988165399</v>
      </c>
      <c r="AI9" s="14">
        <v>0.22268321784221901</v>
      </c>
      <c r="AJ9" s="14">
        <v>0.29742145693916899</v>
      </c>
      <c r="AK9" s="14">
        <v>0.39725670793708601</v>
      </c>
      <c r="AL9" s="14"/>
      <c r="AM9" s="14">
        <v>0.263351132050131</v>
      </c>
      <c r="AN9" s="14">
        <v>0.28981603814516899</v>
      </c>
      <c r="AO9" s="14">
        <v>0.27387043034779901</v>
      </c>
      <c r="AP9" s="14">
        <v>0.31143598095432301</v>
      </c>
      <c r="AQ9" s="14"/>
      <c r="AR9" s="14">
        <v>0.22820611924356801</v>
      </c>
      <c r="AS9" s="14">
        <v>0.30214986881142802</v>
      </c>
      <c r="AT9" s="14">
        <v>0.36105800355447099</v>
      </c>
      <c r="AU9" s="14">
        <v>0.33369697841213902</v>
      </c>
      <c r="AV9" s="14"/>
      <c r="AW9" s="14">
        <v>0.15909857208829201</v>
      </c>
      <c r="AX9" s="14">
        <v>0.24108418292870601</v>
      </c>
      <c r="AY9" s="14">
        <v>0.313240732347846</v>
      </c>
      <c r="AZ9" s="14">
        <v>0.466361289243379</v>
      </c>
      <c r="BA9" s="14"/>
      <c r="BB9" s="14">
        <v>0.30917790403119499</v>
      </c>
      <c r="BC9" s="14">
        <v>0.311083588327984</v>
      </c>
      <c r="BD9" s="14">
        <v>0.230195301438436</v>
      </c>
      <c r="BE9" s="14"/>
      <c r="BF9" s="14">
        <v>0.36162452159005198</v>
      </c>
      <c r="BG9" s="14">
        <v>0.17658143541878499</v>
      </c>
      <c r="BH9" s="14">
        <v>0.176789640313642</v>
      </c>
      <c r="BI9" s="14"/>
      <c r="BJ9" s="14">
        <v>0.30622264417545197</v>
      </c>
      <c r="BK9" s="14">
        <v>0.24124019326555099</v>
      </c>
      <c r="BL9" s="14">
        <v>0.26462295378017098</v>
      </c>
      <c r="BM9" s="14"/>
      <c r="BN9" s="14">
        <v>0.203961926651857</v>
      </c>
      <c r="BO9" s="14">
        <v>0.29873258113323897</v>
      </c>
      <c r="BP9" s="14">
        <v>0.32136287965252402</v>
      </c>
      <c r="BQ9" s="14">
        <v>0.36985458752875899</v>
      </c>
      <c r="BR9" s="14">
        <v>0.25464358995506398</v>
      </c>
      <c r="BS9" s="14">
        <v>0.26167639952891097</v>
      </c>
      <c r="BT9" s="14">
        <v>0.31476118681339199</v>
      </c>
      <c r="BU9" s="14">
        <v>0.30193335073352801</v>
      </c>
      <c r="BV9" s="14"/>
      <c r="BW9" s="14">
        <v>0.27947678987393099</v>
      </c>
      <c r="BX9" s="14">
        <v>0.24642695577381399</v>
      </c>
      <c r="BY9" s="14"/>
      <c r="BZ9" s="14">
        <v>0.29238271942174998</v>
      </c>
      <c r="CA9" s="14">
        <v>0.24658112677379199</v>
      </c>
      <c r="CB9" s="14"/>
      <c r="CC9" s="14">
        <v>0.25773273355044402</v>
      </c>
      <c r="CD9" s="14">
        <v>0.29260008607398202</v>
      </c>
    </row>
    <row r="10" spans="2:82" x14ac:dyDescent="0.25">
      <c r="B10" s="15" t="s">
        <v>266</v>
      </c>
      <c r="C10" s="14">
        <v>0.46112705425054901</v>
      </c>
      <c r="D10" s="14">
        <v>0.41919861357265098</v>
      </c>
      <c r="E10" s="14">
        <v>0.50319358432207695</v>
      </c>
      <c r="F10" s="14"/>
      <c r="G10" s="14">
        <v>0.433960624808717</v>
      </c>
      <c r="H10" s="14">
        <v>0.487315436383781</v>
      </c>
      <c r="I10" s="14">
        <v>0.46308559398601801</v>
      </c>
      <c r="J10" s="14"/>
      <c r="K10" s="14">
        <v>0.45007824898415399</v>
      </c>
      <c r="L10" s="14">
        <v>0.47766474831133199</v>
      </c>
      <c r="M10" s="14">
        <v>0.46600294965597</v>
      </c>
      <c r="N10" s="14">
        <v>0.46388863047231899</v>
      </c>
      <c r="O10" s="14"/>
      <c r="P10" s="14">
        <v>0.48303952961450902</v>
      </c>
      <c r="Q10" s="14">
        <v>0.479652889689414</v>
      </c>
      <c r="R10" s="14">
        <v>0.436960434793633</v>
      </c>
      <c r="S10" s="14">
        <v>0.44964563655836898</v>
      </c>
      <c r="T10" s="14">
        <v>0.47857206618775799</v>
      </c>
      <c r="U10" s="14"/>
      <c r="V10" s="14">
        <v>0.43566035267112801</v>
      </c>
      <c r="W10" s="14">
        <v>0.47641690362120198</v>
      </c>
      <c r="X10" s="14">
        <v>0.52640453598561998</v>
      </c>
      <c r="Y10" s="14"/>
      <c r="Z10" s="14">
        <v>0.43877424711095298</v>
      </c>
      <c r="AA10" s="14">
        <v>0.48052145085210701</v>
      </c>
      <c r="AB10" s="14"/>
      <c r="AC10" s="14">
        <v>0.43244658338672198</v>
      </c>
      <c r="AD10" s="14">
        <v>0.44197505035080298</v>
      </c>
      <c r="AE10" s="14">
        <v>0.47681339799113098</v>
      </c>
      <c r="AF10" s="14">
        <v>0.455997297149284</v>
      </c>
      <c r="AG10" s="14"/>
      <c r="AH10" s="14">
        <v>0.50114346360516404</v>
      </c>
      <c r="AI10" s="14">
        <v>0.45984078237428799</v>
      </c>
      <c r="AJ10" s="14">
        <v>0.47968247524985003</v>
      </c>
      <c r="AK10" s="14">
        <v>0.411474908614895</v>
      </c>
      <c r="AL10" s="14"/>
      <c r="AM10" s="14">
        <v>0.433268994235744</v>
      </c>
      <c r="AN10" s="14">
        <v>0.45830575957492697</v>
      </c>
      <c r="AO10" s="14">
        <v>0.464605067385433</v>
      </c>
      <c r="AP10" s="14">
        <v>0.43222462723503002</v>
      </c>
      <c r="AQ10" s="14"/>
      <c r="AR10" s="14">
        <v>0.46089752624449798</v>
      </c>
      <c r="AS10" s="14">
        <v>0.44669077435373999</v>
      </c>
      <c r="AT10" s="14">
        <v>0.39405377743139203</v>
      </c>
      <c r="AU10" s="14">
        <v>0.39986018795321299</v>
      </c>
      <c r="AV10" s="14"/>
      <c r="AW10" s="14">
        <v>0.455911938465411</v>
      </c>
      <c r="AX10" s="14">
        <v>0.45257260183374398</v>
      </c>
      <c r="AY10" s="14">
        <v>0.48390626091073502</v>
      </c>
      <c r="AZ10" s="14">
        <v>0.39722564714820102</v>
      </c>
      <c r="BA10" s="14"/>
      <c r="BB10" s="14">
        <v>0.43465217537040701</v>
      </c>
      <c r="BC10" s="14">
        <v>0.48458341069046001</v>
      </c>
      <c r="BD10" s="14">
        <v>0.41821484819010002</v>
      </c>
      <c r="BE10" s="14"/>
      <c r="BF10" s="14">
        <v>0.434823352984961</v>
      </c>
      <c r="BG10" s="14">
        <v>0.50798132012659203</v>
      </c>
      <c r="BH10" s="14">
        <v>0.41818219595495498</v>
      </c>
      <c r="BI10" s="14"/>
      <c r="BJ10" s="14">
        <v>0.434627193412295</v>
      </c>
      <c r="BK10" s="14">
        <v>0.50628772896126495</v>
      </c>
      <c r="BL10" s="14">
        <v>0.40546890195306501</v>
      </c>
      <c r="BM10" s="14"/>
      <c r="BN10" s="14">
        <v>0.46860934666503201</v>
      </c>
      <c r="BO10" s="14">
        <v>0.41239985653606798</v>
      </c>
      <c r="BP10" s="14">
        <v>0.42302390865907002</v>
      </c>
      <c r="BQ10" s="14">
        <v>0.41934970515874298</v>
      </c>
      <c r="BR10" s="14">
        <v>0.47843870981922398</v>
      </c>
      <c r="BS10" s="14">
        <v>0.49428402709049402</v>
      </c>
      <c r="BT10" s="14">
        <v>0.361563707688002</v>
      </c>
      <c r="BU10" s="14">
        <v>0.43949654015623202</v>
      </c>
      <c r="BV10" s="14"/>
      <c r="BW10" s="14">
        <v>0.43625924675357303</v>
      </c>
      <c r="BX10" s="14">
        <v>0.48136269871023102</v>
      </c>
      <c r="BY10" s="14"/>
      <c r="BZ10" s="14">
        <v>0.432848132676314</v>
      </c>
      <c r="CA10" s="14">
        <v>0.46579215771795002</v>
      </c>
      <c r="CB10" s="14"/>
      <c r="CC10" s="14">
        <v>0.41289495119957098</v>
      </c>
      <c r="CD10" s="14">
        <v>0.48100338371677398</v>
      </c>
    </row>
    <row r="11" spans="2:82" x14ac:dyDescent="0.25">
      <c r="B11" s="15" t="s">
        <v>267</v>
      </c>
      <c r="C11" s="20">
        <v>0.27761819601999699</v>
      </c>
      <c r="D11" s="20">
        <v>0.28243662851721202</v>
      </c>
      <c r="E11" s="20">
        <v>0.27273769439928702</v>
      </c>
      <c r="F11" s="20"/>
      <c r="G11" s="20">
        <v>0.28842166571637201</v>
      </c>
      <c r="H11" s="20">
        <v>0.27711656431318699</v>
      </c>
      <c r="I11" s="20">
        <v>0.256988765445892</v>
      </c>
      <c r="J11" s="20"/>
      <c r="K11" s="20">
        <v>0.23357516230414299</v>
      </c>
      <c r="L11" s="20">
        <v>0.27470589033739201</v>
      </c>
      <c r="M11" s="20">
        <v>0.278701598718536</v>
      </c>
      <c r="N11" s="20">
        <v>0.34738336319360102</v>
      </c>
      <c r="O11" s="20"/>
      <c r="P11" s="20">
        <v>0.25706743087424599</v>
      </c>
      <c r="Q11" s="20">
        <v>0.28352348874989602</v>
      </c>
      <c r="R11" s="20">
        <v>0.29129712042483202</v>
      </c>
      <c r="S11" s="20">
        <v>0.26391294259638998</v>
      </c>
      <c r="T11" s="20">
        <v>0.29476414729408701</v>
      </c>
      <c r="U11" s="20"/>
      <c r="V11" s="20">
        <v>0.262422634290923</v>
      </c>
      <c r="W11" s="20">
        <v>0.24490498016066201</v>
      </c>
      <c r="X11" s="20">
        <v>0.36217036818337101</v>
      </c>
      <c r="Y11" s="20"/>
      <c r="Z11" s="20">
        <v>0.28068175795109801</v>
      </c>
      <c r="AA11" s="20">
        <v>0.27496009877368</v>
      </c>
      <c r="AB11" s="20"/>
      <c r="AC11" s="20">
        <v>0.40225985644705597</v>
      </c>
      <c r="AD11" s="20">
        <v>0.34501653544748601</v>
      </c>
      <c r="AE11" s="20">
        <v>0.25862765123370701</v>
      </c>
      <c r="AF11" s="20">
        <v>0.21940981519934499</v>
      </c>
      <c r="AG11" s="20"/>
      <c r="AH11" s="20">
        <v>0.33740787651318099</v>
      </c>
      <c r="AI11" s="20">
        <v>0.317475999783493</v>
      </c>
      <c r="AJ11" s="20">
        <v>0.22289606781098101</v>
      </c>
      <c r="AK11" s="20">
        <v>0.191268383448019</v>
      </c>
      <c r="AL11" s="20"/>
      <c r="AM11" s="20">
        <v>0.303379873714125</v>
      </c>
      <c r="AN11" s="20">
        <v>0.25187820227990498</v>
      </c>
      <c r="AO11" s="20">
        <v>0.26152450226676799</v>
      </c>
      <c r="AP11" s="20">
        <v>0.25633939181064702</v>
      </c>
      <c r="AQ11" s="20"/>
      <c r="AR11" s="20">
        <v>0.31089635451193398</v>
      </c>
      <c r="AS11" s="20">
        <v>0.25115935683483298</v>
      </c>
      <c r="AT11" s="20">
        <v>0.24488821901413699</v>
      </c>
      <c r="AU11" s="20">
        <v>0.26644283363464799</v>
      </c>
      <c r="AV11" s="20"/>
      <c r="AW11" s="20">
        <v>0.38498948944629602</v>
      </c>
      <c r="AX11" s="20">
        <v>0.30634321523754998</v>
      </c>
      <c r="AY11" s="20">
        <v>0.20285300674141901</v>
      </c>
      <c r="AZ11" s="20">
        <v>0.13641306360842001</v>
      </c>
      <c r="BA11" s="20"/>
      <c r="BB11" s="20">
        <v>0.25616992059839699</v>
      </c>
      <c r="BC11" s="20">
        <v>0.20433300098155599</v>
      </c>
      <c r="BD11" s="20">
        <v>0.35158985037146501</v>
      </c>
      <c r="BE11" s="20"/>
      <c r="BF11" s="20">
        <v>0.20355212542498699</v>
      </c>
      <c r="BG11" s="20">
        <v>0.31543724445462301</v>
      </c>
      <c r="BH11" s="20">
        <v>0.40502816373140299</v>
      </c>
      <c r="BI11" s="20"/>
      <c r="BJ11" s="20">
        <v>0.25915016241225203</v>
      </c>
      <c r="BK11" s="20">
        <v>0.25247207777318298</v>
      </c>
      <c r="BL11" s="20">
        <v>0.32990814426676401</v>
      </c>
      <c r="BM11" s="20"/>
      <c r="BN11" s="20">
        <v>0.32742872668311002</v>
      </c>
      <c r="BO11" s="20">
        <v>0.288867562330693</v>
      </c>
      <c r="BP11" s="20">
        <v>0.25561321168840601</v>
      </c>
      <c r="BQ11" s="20">
        <v>0.210795707312499</v>
      </c>
      <c r="BR11" s="20">
        <v>0.26691770022571099</v>
      </c>
      <c r="BS11" s="20">
        <v>0.24403957338059601</v>
      </c>
      <c r="BT11" s="20">
        <v>0.32367510549860501</v>
      </c>
      <c r="BU11" s="20">
        <v>0.25857010911023998</v>
      </c>
      <c r="BV11" s="20"/>
      <c r="BW11" s="20">
        <v>0.28426396337249499</v>
      </c>
      <c r="BX11" s="20">
        <v>0.27221034551595602</v>
      </c>
      <c r="BY11" s="20"/>
      <c r="BZ11" s="20">
        <v>0.27476914790193602</v>
      </c>
      <c r="CA11" s="20">
        <v>0.28762671550825802</v>
      </c>
      <c r="CB11" s="20"/>
      <c r="CC11" s="20">
        <v>0.329372315249985</v>
      </c>
      <c r="CD11" s="20">
        <v>0.226396530209244</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CD16"/>
  <sheetViews>
    <sheetView showGridLines="0" topLeftCell="A2" workbookViewId="0">
      <pane xSplit="2" topLeftCell="BO1" activePane="topRight" state="frozen"/>
      <selection pane="topRight" activeCell="CC11" sqref="CC11:CD11"/>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272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0.23432109642712501</v>
      </c>
      <c r="D9" s="14">
        <v>0.27639512777772501</v>
      </c>
      <c r="E9" s="14">
        <v>0.19248116545859401</v>
      </c>
      <c r="F9" s="14"/>
      <c r="G9" s="14">
        <v>0.26370875220071299</v>
      </c>
      <c r="H9" s="14">
        <v>0.21909542892061401</v>
      </c>
      <c r="I9" s="14">
        <v>0.205961714922303</v>
      </c>
      <c r="J9" s="14"/>
      <c r="K9" s="14">
        <v>0.30231677127784701</v>
      </c>
      <c r="L9" s="14">
        <v>0.20078270639592999</v>
      </c>
      <c r="M9" s="14">
        <v>0.26553941223566901</v>
      </c>
      <c r="N9" s="14">
        <v>0.14380379801593901</v>
      </c>
      <c r="O9" s="14"/>
      <c r="P9" s="14">
        <v>0.25993880874028602</v>
      </c>
      <c r="Q9" s="14">
        <v>0.19922348246197799</v>
      </c>
      <c r="R9" s="14">
        <v>0.23267393488270699</v>
      </c>
      <c r="S9" s="14">
        <v>0.246758724681341</v>
      </c>
      <c r="T9" s="14">
        <v>0.22642503502292699</v>
      </c>
      <c r="U9" s="14"/>
      <c r="V9" s="14">
        <v>0.28028495524649699</v>
      </c>
      <c r="W9" s="14">
        <v>0.21369170357287201</v>
      </c>
      <c r="X9" s="14">
        <v>0.108910568943652</v>
      </c>
      <c r="Y9" s="14"/>
      <c r="Z9" s="14">
        <v>0.25703253859911002</v>
      </c>
      <c r="AA9" s="14">
        <v>0.214615530404655</v>
      </c>
      <c r="AB9" s="14"/>
      <c r="AC9" s="14">
        <v>0.144046629003793</v>
      </c>
      <c r="AD9" s="14">
        <v>0.16830510757985501</v>
      </c>
      <c r="AE9" s="14">
        <v>0.23638294856467301</v>
      </c>
      <c r="AF9" s="14">
        <v>0.31267863487019798</v>
      </c>
      <c r="AG9" s="14"/>
      <c r="AH9" s="14">
        <v>9.1931326972791202E-2</v>
      </c>
      <c r="AI9" s="14">
        <v>0.190141483273852</v>
      </c>
      <c r="AJ9" s="14">
        <v>0.271397682608012</v>
      </c>
      <c r="AK9" s="14">
        <v>0.41025853490572001</v>
      </c>
      <c r="AL9" s="14"/>
      <c r="AM9" s="14">
        <v>0.24668553216619099</v>
      </c>
      <c r="AN9" s="14">
        <v>0.22963219249511099</v>
      </c>
      <c r="AO9" s="14">
        <v>0.25822816444322499</v>
      </c>
      <c r="AP9" s="14">
        <v>0.27415779294989001</v>
      </c>
      <c r="AQ9" s="14"/>
      <c r="AR9" s="14">
        <v>0.193590778514661</v>
      </c>
      <c r="AS9" s="14">
        <v>0.270646213603837</v>
      </c>
      <c r="AT9" s="14">
        <v>0.37325287855323103</v>
      </c>
      <c r="AU9" s="14">
        <v>0.33493282081907699</v>
      </c>
      <c r="AV9" s="14"/>
      <c r="AW9" s="14">
        <v>0.11896421654476599</v>
      </c>
      <c r="AX9" s="14">
        <v>0.21610709637579101</v>
      </c>
      <c r="AY9" s="14">
        <v>0.28773870835362703</v>
      </c>
      <c r="AZ9" s="14">
        <v>0.46706886545374998</v>
      </c>
      <c r="BA9" s="14"/>
      <c r="BB9" s="14">
        <v>0.28905194070201801</v>
      </c>
      <c r="BC9" s="14">
        <v>0.27444441094273597</v>
      </c>
      <c r="BD9" s="14">
        <v>0.249550694370436</v>
      </c>
      <c r="BE9" s="14"/>
      <c r="BF9" s="14">
        <v>0.35548039202003601</v>
      </c>
      <c r="BG9" s="14">
        <v>0.100973291423008</v>
      </c>
      <c r="BH9" s="14">
        <v>0.144745081431469</v>
      </c>
      <c r="BI9" s="14"/>
      <c r="BJ9" s="14">
        <v>0.265899389109503</v>
      </c>
      <c r="BK9" s="14">
        <v>0.22408174479509699</v>
      </c>
      <c r="BL9" s="14">
        <v>0.28137301466211301</v>
      </c>
      <c r="BM9" s="14"/>
      <c r="BN9" s="14">
        <v>0.21784120873483401</v>
      </c>
      <c r="BO9" s="14">
        <v>0.257034756827276</v>
      </c>
      <c r="BP9" s="14">
        <v>0.27286703518829702</v>
      </c>
      <c r="BQ9" s="14">
        <v>0.38036813395040098</v>
      </c>
      <c r="BR9" s="14">
        <v>0.21704816715994199</v>
      </c>
      <c r="BS9" s="14">
        <v>0.25351144244240198</v>
      </c>
      <c r="BT9" s="14">
        <v>0.251919379831688</v>
      </c>
      <c r="BU9" s="14">
        <v>0.222805847496164</v>
      </c>
      <c r="BV9" s="14"/>
      <c r="BW9" s="14">
        <v>0.24234944046797299</v>
      </c>
      <c r="BX9" s="14">
        <v>0.227788203825701</v>
      </c>
      <c r="BY9" s="14"/>
      <c r="BZ9" s="14">
        <v>0.24455354142445501</v>
      </c>
      <c r="CA9" s="14">
        <v>0.250692731760426</v>
      </c>
      <c r="CB9" s="14"/>
      <c r="CC9" s="14">
        <v>0.22247087194551701</v>
      </c>
      <c r="CD9" s="14">
        <v>0.27329760757969901</v>
      </c>
    </row>
    <row r="10" spans="2:82" x14ac:dyDescent="0.25">
      <c r="B10" s="15" t="s">
        <v>266</v>
      </c>
      <c r="C10" s="14">
        <v>0.40118253406332799</v>
      </c>
      <c r="D10" s="14">
        <v>0.356086152310501</v>
      </c>
      <c r="E10" s="14">
        <v>0.44635711723662203</v>
      </c>
      <c r="F10" s="14"/>
      <c r="G10" s="14">
        <v>0.39654325908303201</v>
      </c>
      <c r="H10" s="14">
        <v>0.40423839647911303</v>
      </c>
      <c r="I10" s="14">
        <v>0.40435331772376198</v>
      </c>
      <c r="J10" s="14"/>
      <c r="K10" s="14">
        <v>0.384553512046311</v>
      </c>
      <c r="L10" s="14">
        <v>0.42344037218696101</v>
      </c>
      <c r="M10" s="14">
        <v>0.41660594424138098</v>
      </c>
      <c r="N10" s="14">
        <v>0.397440632370688</v>
      </c>
      <c r="O10" s="14"/>
      <c r="P10" s="14">
        <v>0.43668481301748702</v>
      </c>
      <c r="Q10" s="14">
        <v>0.43702362603879003</v>
      </c>
      <c r="R10" s="14">
        <v>0.39996643053690401</v>
      </c>
      <c r="S10" s="14">
        <v>0.38501238358772399</v>
      </c>
      <c r="T10" s="14">
        <v>0.36833658630601801</v>
      </c>
      <c r="U10" s="14"/>
      <c r="V10" s="14">
        <v>0.38994776723047703</v>
      </c>
      <c r="W10" s="14">
        <v>0.40769925858313399</v>
      </c>
      <c r="X10" s="14">
        <v>0.43022906850153803</v>
      </c>
      <c r="Y10" s="14"/>
      <c r="Z10" s="14">
        <v>0.38917165697023498</v>
      </c>
      <c r="AA10" s="14">
        <v>0.411603762700128</v>
      </c>
      <c r="AB10" s="14"/>
      <c r="AC10" s="14">
        <v>0.34250802584288698</v>
      </c>
      <c r="AD10" s="14">
        <v>0.38785741369369497</v>
      </c>
      <c r="AE10" s="14">
        <v>0.423864444445397</v>
      </c>
      <c r="AF10" s="14">
        <v>0.38886975239546601</v>
      </c>
      <c r="AG10" s="14"/>
      <c r="AH10" s="14">
        <v>0.42721349042628998</v>
      </c>
      <c r="AI10" s="14">
        <v>0.40382205363434798</v>
      </c>
      <c r="AJ10" s="14">
        <v>0.417356919860424</v>
      </c>
      <c r="AK10" s="14">
        <v>0.33895238523840399</v>
      </c>
      <c r="AL10" s="14"/>
      <c r="AM10" s="14">
        <v>0.36438121118293398</v>
      </c>
      <c r="AN10" s="14">
        <v>0.42310442891780597</v>
      </c>
      <c r="AO10" s="14">
        <v>0.44078884203804602</v>
      </c>
      <c r="AP10" s="14">
        <v>0.37993094375359598</v>
      </c>
      <c r="AQ10" s="14"/>
      <c r="AR10" s="14">
        <v>0.37829139211208701</v>
      </c>
      <c r="AS10" s="14">
        <v>0.40769183474544402</v>
      </c>
      <c r="AT10" s="14">
        <v>0.41303677849123099</v>
      </c>
      <c r="AU10" s="14">
        <v>0.31817087483951001</v>
      </c>
      <c r="AV10" s="14"/>
      <c r="AW10" s="14">
        <v>0.38352550915584099</v>
      </c>
      <c r="AX10" s="14">
        <v>0.38309131845173799</v>
      </c>
      <c r="AY10" s="14">
        <v>0.438767991364168</v>
      </c>
      <c r="AZ10" s="14">
        <v>0.35876398208786903</v>
      </c>
      <c r="BA10" s="14"/>
      <c r="BB10" s="14">
        <v>0.37663410186820401</v>
      </c>
      <c r="BC10" s="14">
        <v>0.44158795554892399</v>
      </c>
      <c r="BD10" s="14">
        <v>0.26001343062075</v>
      </c>
      <c r="BE10" s="14"/>
      <c r="BF10" s="14">
        <v>0.39645706482968002</v>
      </c>
      <c r="BG10" s="14">
        <v>0.45934081658679099</v>
      </c>
      <c r="BH10" s="14">
        <v>0.29988048430062603</v>
      </c>
      <c r="BI10" s="14"/>
      <c r="BJ10" s="14">
        <v>0.40046971566613998</v>
      </c>
      <c r="BK10" s="14">
        <v>0.40315447800777499</v>
      </c>
      <c r="BL10" s="14">
        <v>0.305448153670207</v>
      </c>
      <c r="BM10" s="14"/>
      <c r="BN10" s="14">
        <v>0.39462668887331798</v>
      </c>
      <c r="BO10" s="14">
        <v>0.42345713175299698</v>
      </c>
      <c r="BP10" s="14">
        <v>0.41629044244650898</v>
      </c>
      <c r="BQ10" s="14">
        <v>0.32237714356942099</v>
      </c>
      <c r="BR10" s="14">
        <v>0.46898979148780801</v>
      </c>
      <c r="BS10" s="14">
        <v>0.36421389087806999</v>
      </c>
      <c r="BT10" s="14">
        <v>0.33451111777069698</v>
      </c>
      <c r="BU10" s="14">
        <v>0.42703354075366701</v>
      </c>
      <c r="BV10" s="14"/>
      <c r="BW10" s="14">
        <v>0.36379247151974498</v>
      </c>
      <c r="BX10" s="14">
        <v>0.43160789472486899</v>
      </c>
      <c r="BY10" s="14"/>
      <c r="BZ10" s="14">
        <v>0.379198281476059</v>
      </c>
      <c r="CA10" s="14">
        <v>0.403877055195344</v>
      </c>
      <c r="CB10" s="14"/>
      <c r="CC10" s="14">
        <v>0.35176700926128601</v>
      </c>
      <c r="CD10" s="14">
        <v>0.42871178856280501</v>
      </c>
    </row>
    <row r="11" spans="2:82" x14ac:dyDescent="0.25">
      <c r="B11" s="15" t="s">
        <v>267</v>
      </c>
      <c r="C11" s="20">
        <v>0.364496369509547</v>
      </c>
      <c r="D11" s="20">
        <v>0.36751871991177498</v>
      </c>
      <c r="E11" s="20">
        <v>0.36116171730478502</v>
      </c>
      <c r="F11" s="20"/>
      <c r="G11" s="20">
        <v>0.339747988716255</v>
      </c>
      <c r="H11" s="20">
        <v>0.37666617460027302</v>
      </c>
      <c r="I11" s="20">
        <v>0.38968496735393499</v>
      </c>
      <c r="J11" s="20"/>
      <c r="K11" s="20">
        <v>0.313129716675843</v>
      </c>
      <c r="L11" s="20">
        <v>0.375776921417108</v>
      </c>
      <c r="M11" s="20">
        <v>0.31785464352295001</v>
      </c>
      <c r="N11" s="20">
        <v>0.45875556961337299</v>
      </c>
      <c r="O11" s="20"/>
      <c r="P11" s="20">
        <v>0.30337637824222702</v>
      </c>
      <c r="Q11" s="20">
        <v>0.36375289149923201</v>
      </c>
      <c r="R11" s="20">
        <v>0.36735963458039</v>
      </c>
      <c r="S11" s="20">
        <v>0.36822889173093498</v>
      </c>
      <c r="T11" s="20">
        <v>0.405238378671055</v>
      </c>
      <c r="U11" s="20"/>
      <c r="V11" s="20">
        <v>0.32976727752302598</v>
      </c>
      <c r="W11" s="20">
        <v>0.37860903784399402</v>
      </c>
      <c r="X11" s="20">
        <v>0.460860362554809</v>
      </c>
      <c r="Y11" s="20"/>
      <c r="Z11" s="20">
        <v>0.353795804430654</v>
      </c>
      <c r="AA11" s="20">
        <v>0.37378070689521697</v>
      </c>
      <c r="AB11" s="20"/>
      <c r="AC11" s="20">
        <v>0.51344534515331997</v>
      </c>
      <c r="AD11" s="20">
        <v>0.44383747872645002</v>
      </c>
      <c r="AE11" s="20">
        <v>0.33975260698993098</v>
      </c>
      <c r="AF11" s="20">
        <v>0.29845161273433601</v>
      </c>
      <c r="AG11" s="20"/>
      <c r="AH11" s="20">
        <v>0.48085518260091897</v>
      </c>
      <c r="AI11" s="20">
        <v>0.40603646309180003</v>
      </c>
      <c r="AJ11" s="20">
        <v>0.31124539753156399</v>
      </c>
      <c r="AK11" s="20">
        <v>0.25078907985587601</v>
      </c>
      <c r="AL11" s="20"/>
      <c r="AM11" s="20">
        <v>0.38893325665087503</v>
      </c>
      <c r="AN11" s="20">
        <v>0.347263378587083</v>
      </c>
      <c r="AO11" s="20">
        <v>0.30098299351872898</v>
      </c>
      <c r="AP11" s="20">
        <v>0.345911263296514</v>
      </c>
      <c r="AQ11" s="20"/>
      <c r="AR11" s="20">
        <v>0.42811782937325299</v>
      </c>
      <c r="AS11" s="20">
        <v>0.32166195165071998</v>
      </c>
      <c r="AT11" s="20">
        <v>0.21371034295553801</v>
      </c>
      <c r="AU11" s="20">
        <v>0.346896304341413</v>
      </c>
      <c r="AV11" s="20"/>
      <c r="AW11" s="20">
        <v>0.49751027429939298</v>
      </c>
      <c r="AX11" s="20">
        <v>0.400801585172471</v>
      </c>
      <c r="AY11" s="20">
        <v>0.27349330028220498</v>
      </c>
      <c r="AZ11" s="20">
        <v>0.17416715245838199</v>
      </c>
      <c r="BA11" s="20"/>
      <c r="BB11" s="20">
        <v>0.33431395742977799</v>
      </c>
      <c r="BC11" s="20">
        <v>0.28396763350833998</v>
      </c>
      <c r="BD11" s="20">
        <v>0.49043587500881403</v>
      </c>
      <c r="BE11" s="20"/>
      <c r="BF11" s="20">
        <v>0.248062543150285</v>
      </c>
      <c r="BG11" s="20">
        <v>0.43968589199020103</v>
      </c>
      <c r="BH11" s="20">
        <v>0.555374434267906</v>
      </c>
      <c r="BI11" s="20"/>
      <c r="BJ11" s="20">
        <v>0.33363089522435802</v>
      </c>
      <c r="BK11" s="20">
        <v>0.372763777197128</v>
      </c>
      <c r="BL11" s="20">
        <v>0.41317883166768099</v>
      </c>
      <c r="BM11" s="20"/>
      <c r="BN11" s="20">
        <v>0.38753210239184899</v>
      </c>
      <c r="BO11" s="20">
        <v>0.31950811141972701</v>
      </c>
      <c r="BP11" s="20">
        <v>0.310842522365193</v>
      </c>
      <c r="BQ11" s="20">
        <v>0.29725472248017898</v>
      </c>
      <c r="BR11" s="20">
        <v>0.31396204135224898</v>
      </c>
      <c r="BS11" s="20">
        <v>0.38227466667952797</v>
      </c>
      <c r="BT11" s="20">
        <v>0.41356950239761497</v>
      </c>
      <c r="BU11" s="20">
        <v>0.35016061175016899</v>
      </c>
      <c r="BV11" s="20"/>
      <c r="BW11" s="20">
        <v>0.393858088012282</v>
      </c>
      <c r="BX11" s="20">
        <v>0.34060390144942998</v>
      </c>
      <c r="BY11" s="20"/>
      <c r="BZ11" s="20">
        <v>0.37624817709948599</v>
      </c>
      <c r="CA11" s="20">
        <v>0.34543021304423099</v>
      </c>
      <c r="CB11" s="20"/>
      <c r="CC11" s="20">
        <v>0.42576211879319797</v>
      </c>
      <c r="CD11" s="20">
        <v>0.29799060385749498</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CD16"/>
  <sheetViews>
    <sheetView showGridLines="0" topLeftCell="A6" workbookViewId="0">
      <pane xSplit="2" topLeftCell="BO1" activePane="topRight" state="frozen"/>
      <selection pane="topRight" activeCell="B16" sqref="B16"/>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273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0.26257325043854102</v>
      </c>
      <c r="D9" s="14">
        <v>0.28236073986619598</v>
      </c>
      <c r="E9" s="14">
        <v>0.24271105780670399</v>
      </c>
      <c r="F9" s="14"/>
      <c r="G9" s="14">
        <v>0.28610835075969399</v>
      </c>
      <c r="H9" s="14">
        <v>0.24501123404307201</v>
      </c>
      <c r="I9" s="14">
        <v>0.25061214987735497</v>
      </c>
      <c r="J9" s="14"/>
      <c r="K9" s="14">
        <v>0.31089741822130101</v>
      </c>
      <c r="L9" s="14">
        <v>0.25666230670849799</v>
      </c>
      <c r="M9" s="14">
        <v>0.253112535530922</v>
      </c>
      <c r="N9" s="14">
        <v>0.20058230506716199</v>
      </c>
      <c r="O9" s="14"/>
      <c r="P9" s="14">
        <v>0.19986518566110301</v>
      </c>
      <c r="Q9" s="14">
        <v>0.249517964729598</v>
      </c>
      <c r="R9" s="14">
        <v>0.25423947396510999</v>
      </c>
      <c r="S9" s="14">
        <v>0.313404075595131</v>
      </c>
      <c r="T9" s="14">
        <v>0.24811110125922201</v>
      </c>
      <c r="U9" s="14"/>
      <c r="V9" s="14">
        <v>0.31441758611794102</v>
      </c>
      <c r="W9" s="14">
        <v>0.27238349268425299</v>
      </c>
      <c r="X9" s="14">
        <v>8.5061704032260599E-2</v>
      </c>
      <c r="Y9" s="14"/>
      <c r="Z9" s="14">
        <v>0.29821551429193099</v>
      </c>
      <c r="AA9" s="14">
        <v>0.23164826653682999</v>
      </c>
      <c r="AB9" s="14"/>
      <c r="AC9" s="14">
        <v>0.12185218589534801</v>
      </c>
      <c r="AD9" s="14">
        <v>0.205651845942705</v>
      </c>
      <c r="AE9" s="14">
        <v>0.31044758646595899</v>
      </c>
      <c r="AF9" s="14">
        <v>0.302746800282442</v>
      </c>
      <c r="AG9" s="14"/>
      <c r="AH9" s="14">
        <v>0.16848568444241099</v>
      </c>
      <c r="AI9" s="14">
        <v>0.237061416543105</v>
      </c>
      <c r="AJ9" s="14">
        <v>0.28258860720123602</v>
      </c>
      <c r="AK9" s="14">
        <v>0.37999752875449599</v>
      </c>
      <c r="AL9" s="14"/>
      <c r="AM9" s="14">
        <v>0.25787022628051598</v>
      </c>
      <c r="AN9" s="14">
        <v>0.31730061929806702</v>
      </c>
      <c r="AO9" s="14">
        <v>0.31926950663346698</v>
      </c>
      <c r="AP9" s="14">
        <v>0.296179205055074</v>
      </c>
      <c r="AQ9" s="14"/>
      <c r="AR9" s="14">
        <v>0.25717899871998301</v>
      </c>
      <c r="AS9" s="14">
        <v>0.31329038131981601</v>
      </c>
      <c r="AT9" s="14">
        <v>0.34176191546942303</v>
      </c>
      <c r="AU9" s="14">
        <v>0.29929951476429001</v>
      </c>
      <c r="AV9" s="14"/>
      <c r="AW9" s="14">
        <v>0.188533695901002</v>
      </c>
      <c r="AX9" s="14">
        <v>0.22797207102408201</v>
      </c>
      <c r="AY9" s="14">
        <v>0.30521882436006997</v>
      </c>
      <c r="AZ9" s="14">
        <v>0.52178160158797704</v>
      </c>
      <c r="BA9" s="14"/>
      <c r="BB9" s="14">
        <v>0.30656911285739402</v>
      </c>
      <c r="BC9" s="14">
        <v>0.25233752347052302</v>
      </c>
      <c r="BD9" s="14">
        <v>0.16669150899489199</v>
      </c>
      <c r="BE9" s="14"/>
      <c r="BF9" s="14">
        <v>0.37383872654792399</v>
      </c>
      <c r="BG9" s="14">
        <v>0.150257196095371</v>
      </c>
      <c r="BH9" s="14">
        <v>0.18216922337330499</v>
      </c>
      <c r="BI9" s="14"/>
      <c r="BJ9" s="14">
        <v>0.31135817139976402</v>
      </c>
      <c r="BK9" s="14">
        <v>0.22853331817722</v>
      </c>
      <c r="BL9" s="14">
        <v>0.27999271112794499</v>
      </c>
      <c r="BM9" s="14"/>
      <c r="BN9" s="14">
        <v>0.26014826908827798</v>
      </c>
      <c r="BO9" s="14">
        <v>0.28356568648700498</v>
      </c>
      <c r="BP9" s="14">
        <v>0.34477465006777203</v>
      </c>
      <c r="BQ9" s="14">
        <v>0.29522876159823203</v>
      </c>
      <c r="BR9" s="14">
        <v>0.26366379226626901</v>
      </c>
      <c r="BS9" s="14">
        <v>0.24617513583828801</v>
      </c>
      <c r="BT9" s="14">
        <v>0.30754807478470197</v>
      </c>
      <c r="BU9" s="14">
        <v>0.26510580721574201</v>
      </c>
      <c r="BV9" s="14"/>
      <c r="BW9" s="14">
        <v>0.29324365327873803</v>
      </c>
      <c r="BX9" s="14">
        <v>0.23761586859516901</v>
      </c>
      <c r="BY9" s="14"/>
      <c r="BZ9" s="14">
        <v>0.291220535488319</v>
      </c>
      <c r="CA9" s="14">
        <v>0.25490681801706599</v>
      </c>
      <c r="CB9" s="14"/>
      <c r="CC9" s="14">
        <v>0.242105777339303</v>
      </c>
      <c r="CD9" s="14">
        <v>0.31469229190494402</v>
      </c>
    </row>
    <row r="10" spans="2:82" x14ac:dyDescent="0.25">
      <c r="B10" s="15" t="s">
        <v>266</v>
      </c>
      <c r="C10" s="14">
        <v>0.54650856765043498</v>
      </c>
      <c r="D10" s="14">
        <v>0.51368408999195403</v>
      </c>
      <c r="E10" s="14">
        <v>0.57955643572405402</v>
      </c>
      <c r="F10" s="14"/>
      <c r="G10" s="14">
        <v>0.51717024012559698</v>
      </c>
      <c r="H10" s="14">
        <v>0.57238323496647703</v>
      </c>
      <c r="I10" s="14">
        <v>0.55344454721854697</v>
      </c>
      <c r="J10" s="14"/>
      <c r="K10" s="14">
        <v>0.510484176497225</v>
      </c>
      <c r="L10" s="14">
        <v>0.56507227738851995</v>
      </c>
      <c r="M10" s="14">
        <v>0.54341118734671201</v>
      </c>
      <c r="N10" s="14">
        <v>0.58689128714863203</v>
      </c>
      <c r="O10" s="14"/>
      <c r="P10" s="14">
        <v>0.61126467985287303</v>
      </c>
      <c r="Q10" s="14">
        <v>0.56024645387166305</v>
      </c>
      <c r="R10" s="14">
        <v>0.54139927510422403</v>
      </c>
      <c r="S10" s="14">
        <v>0.499322410619292</v>
      </c>
      <c r="T10" s="14">
        <v>0.57038081335386603</v>
      </c>
      <c r="U10" s="14"/>
      <c r="V10" s="14">
        <v>0.49433972516184799</v>
      </c>
      <c r="W10" s="14">
        <v>0.55065248145799295</v>
      </c>
      <c r="X10" s="14">
        <v>0.70985408221647495</v>
      </c>
      <c r="Y10" s="14"/>
      <c r="Z10" s="14">
        <v>0.51022148146910895</v>
      </c>
      <c r="AA10" s="14">
        <v>0.577993031168616</v>
      </c>
      <c r="AB10" s="14"/>
      <c r="AC10" s="14">
        <v>0.66396630717349303</v>
      </c>
      <c r="AD10" s="14">
        <v>0.56489731088125295</v>
      </c>
      <c r="AE10" s="14">
        <v>0.51240851025112999</v>
      </c>
      <c r="AF10" s="14">
        <v>0.528436532328043</v>
      </c>
      <c r="AG10" s="14"/>
      <c r="AH10" s="14">
        <v>0.63615222056651399</v>
      </c>
      <c r="AI10" s="14">
        <v>0.55574707040684701</v>
      </c>
      <c r="AJ10" s="14">
        <v>0.53650302899853897</v>
      </c>
      <c r="AK10" s="14">
        <v>0.46688071286282101</v>
      </c>
      <c r="AL10" s="14"/>
      <c r="AM10" s="14">
        <v>0.50222971072614397</v>
      </c>
      <c r="AN10" s="14">
        <v>0.50047574702014597</v>
      </c>
      <c r="AO10" s="14">
        <v>0.53660883394672798</v>
      </c>
      <c r="AP10" s="14">
        <v>0.50725590188213099</v>
      </c>
      <c r="AQ10" s="14"/>
      <c r="AR10" s="14">
        <v>0.53705258816039003</v>
      </c>
      <c r="AS10" s="14">
        <v>0.50863867570821597</v>
      </c>
      <c r="AT10" s="14">
        <v>0.480847527462542</v>
      </c>
      <c r="AU10" s="14">
        <v>0.48697125626600202</v>
      </c>
      <c r="AV10" s="14"/>
      <c r="AW10" s="14">
        <v>0.56997085510566703</v>
      </c>
      <c r="AX10" s="14">
        <v>0.57902172009805897</v>
      </c>
      <c r="AY10" s="14">
        <v>0.52246578127966403</v>
      </c>
      <c r="AZ10" s="14">
        <v>0.37801447761777501</v>
      </c>
      <c r="BA10" s="14"/>
      <c r="BB10" s="14">
        <v>0.504623382931083</v>
      </c>
      <c r="BC10" s="14">
        <v>0.55945173151682803</v>
      </c>
      <c r="BD10" s="14">
        <v>0.58402864567270796</v>
      </c>
      <c r="BE10" s="14"/>
      <c r="BF10" s="14">
        <v>0.49876887475506398</v>
      </c>
      <c r="BG10" s="14">
        <v>0.61959771879388703</v>
      </c>
      <c r="BH10" s="14">
        <v>0.50416572970163598</v>
      </c>
      <c r="BI10" s="14"/>
      <c r="BJ10" s="14">
        <v>0.51659868288610999</v>
      </c>
      <c r="BK10" s="14">
        <v>0.57407593425004499</v>
      </c>
      <c r="BL10" s="14">
        <v>0.45515428044488698</v>
      </c>
      <c r="BM10" s="14"/>
      <c r="BN10" s="14">
        <v>0.52550624644433797</v>
      </c>
      <c r="BO10" s="14">
        <v>0.53298003596608401</v>
      </c>
      <c r="BP10" s="14">
        <v>0.48771320244092797</v>
      </c>
      <c r="BQ10" s="14">
        <v>0.59333271002120902</v>
      </c>
      <c r="BR10" s="14">
        <v>0.53293714377609702</v>
      </c>
      <c r="BS10" s="14">
        <v>0.57516488837434998</v>
      </c>
      <c r="BT10" s="14">
        <v>0.46937993809924999</v>
      </c>
      <c r="BU10" s="14">
        <v>0.54232722568719405</v>
      </c>
      <c r="BV10" s="14"/>
      <c r="BW10" s="14">
        <v>0.52310951201824596</v>
      </c>
      <c r="BX10" s="14">
        <v>0.56554904681301799</v>
      </c>
      <c r="BY10" s="14"/>
      <c r="BZ10" s="14">
        <v>0.53061510604186202</v>
      </c>
      <c r="CA10" s="14">
        <v>0.52522692901771495</v>
      </c>
      <c r="CB10" s="14"/>
      <c r="CC10" s="14">
        <v>0.52280651394847799</v>
      </c>
      <c r="CD10" s="14">
        <v>0.53465871275273802</v>
      </c>
    </row>
    <row r="11" spans="2:82" x14ac:dyDescent="0.25">
      <c r="B11" s="15" t="s">
        <v>267</v>
      </c>
      <c r="C11" s="20">
        <v>0.190918181911025</v>
      </c>
      <c r="D11" s="20">
        <v>0.20395517014185</v>
      </c>
      <c r="E11" s="20">
        <v>0.17773250646924199</v>
      </c>
      <c r="F11" s="20"/>
      <c r="G11" s="20">
        <v>0.19672140911470901</v>
      </c>
      <c r="H11" s="20">
        <v>0.18260553099045099</v>
      </c>
      <c r="I11" s="20">
        <v>0.19594330290409701</v>
      </c>
      <c r="J11" s="20"/>
      <c r="K11" s="20">
        <v>0.17861840528147399</v>
      </c>
      <c r="L11" s="20">
        <v>0.17826541590298101</v>
      </c>
      <c r="M11" s="20">
        <v>0.20347627712236599</v>
      </c>
      <c r="N11" s="20">
        <v>0.21252640778420501</v>
      </c>
      <c r="O11" s="20"/>
      <c r="P11" s="20">
        <v>0.18887013448602299</v>
      </c>
      <c r="Q11" s="20">
        <v>0.190235581398738</v>
      </c>
      <c r="R11" s="20">
        <v>0.20436125093066601</v>
      </c>
      <c r="S11" s="20">
        <v>0.18727351378557699</v>
      </c>
      <c r="T11" s="20">
        <v>0.18150808538691299</v>
      </c>
      <c r="U11" s="20"/>
      <c r="V11" s="20">
        <v>0.191242688720211</v>
      </c>
      <c r="W11" s="20">
        <v>0.176964025857754</v>
      </c>
      <c r="X11" s="20">
        <v>0.20508421375126401</v>
      </c>
      <c r="Y11" s="20"/>
      <c r="Z11" s="20">
        <v>0.19156300423896</v>
      </c>
      <c r="AA11" s="20">
        <v>0.19035870229455401</v>
      </c>
      <c r="AB11" s="20"/>
      <c r="AC11" s="20">
        <v>0.214181506931159</v>
      </c>
      <c r="AD11" s="20">
        <v>0.229450843176042</v>
      </c>
      <c r="AE11" s="20">
        <v>0.17714390328291099</v>
      </c>
      <c r="AF11" s="20">
        <v>0.16881666738951501</v>
      </c>
      <c r="AG11" s="20"/>
      <c r="AH11" s="20">
        <v>0.19536209499107601</v>
      </c>
      <c r="AI11" s="20">
        <v>0.20719151305004799</v>
      </c>
      <c r="AJ11" s="20">
        <v>0.18090836380022501</v>
      </c>
      <c r="AK11" s="20">
        <v>0.15312175838268299</v>
      </c>
      <c r="AL11" s="20"/>
      <c r="AM11" s="20">
        <v>0.23990006299333899</v>
      </c>
      <c r="AN11" s="20">
        <v>0.18222363368178701</v>
      </c>
      <c r="AO11" s="20">
        <v>0.14412165941980501</v>
      </c>
      <c r="AP11" s="20">
        <v>0.19656489306279401</v>
      </c>
      <c r="AQ11" s="20"/>
      <c r="AR11" s="20">
        <v>0.20576841311962701</v>
      </c>
      <c r="AS11" s="20">
        <v>0.17807094297196699</v>
      </c>
      <c r="AT11" s="20">
        <v>0.177390557068035</v>
      </c>
      <c r="AU11" s="20">
        <v>0.213729228969708</v>
      </c>
      <c r="AV11" s="20"/>
      <c r="AW11" s="20">
        <v>0.241495448993331</v>
      </c>
      <c r="AX11" s="20">
        <v>0.19300620887785999</v>
      </c>
      <c r="AY11" s="20">
        <v>0.17231539436026599</v>
      </c>
      <c r="AZ11" s="20">
        <v>0.100203920794247</v>
      </c>
      <c r="BA11" s="20"/>
      <c r="BB11" s="20">
        <v>0.18880750421152401</v>
      </c>
      <c r="BC11" s="20">
        <v>0.18821074501264901</v>
      </c>
      <c r="BD11" s="20">
        <v>0.249279845332401</v>
      </c>
      <c r="BE11" s="20"/>
      <c r="BF11" s="20">
        <v>0.12739239869701299</v>
      </c>
      <c r="BG11" s="20">
        <v>0.230145085110742</v>
      </c>
      <c r="BH11" s="20">
        <v>0.31366504692505898</v>
      </c>
      <c r="BI11" s="20"/>
      <c r="BJ11" s="20">
        <v>0.17204314571412599</v>
      </c>
      <c r="BK11" s="20">
        <v>0.197390747572735</v>
      </c>
      <c r="BL11" s="20">
        <v>0.26485300842716802</v>
      </c>
      <c r="BM11" s="20"/>
      <c r="BN11" s="20">
        <v>0.21434548446738499</v>
      </c>
      <c r="BO11" s="20">
        <v>0.18345427754691199</v>
      </c>
      <c r="BP11" s="20">
        <v>0.1675121474913</v>
      </c>
      <c r="BQ11" s="20">
        <v>0.111438528380559</v>
      </c>
      <c r="BR11" s="20">
        <v>0.20339906395763399</v>
      </c>
      <c r="BS11" s="20">
        <v>0.17865997578736201</v>
      </c>
      <c r="BT11" s="20">
        <v>0.223071987116048</v>
      </c>
      <c r="BU11" s="20">
        <v>0.192566967097064</v>
      </c>
      <c r="BV11" s="20"/>
      <c r="BW11" s="20">
        <v>0.18364683470301599</v>
      </c>
      <c r="BX11" s="20">
        <v>0.19683508459181301</v>
      </c>
      <c r="BY11" s="20"/>
      <c r="BZ11" s="20">
        <v>0.17816435846981801</v>
      </c>
      <c r="CA11" s="20">
        <v>0.219866252965219</v>
      </c>
      <c r="CB11" s="20"/>
      <c r="CC11" s="20">
        <v>0.23508770871221901</v>
      </c>
      <c r="CD11" s="20">
        <v>0.15064899534231899</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CD16"/>
  <sheetViews>
    <sheetView showGridLines="0" topLeftCell="A5" workbookViewId="0">
      <pane xSplit="2" topLeftCell="BO1" activePane="topRight" state="frozen"/>
      <selection pane="topRight" activeCell="CC11" sqref="CC11:CD11"/>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274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0.25546649435593</v>
      </c>
      <c r="D9" s="14">
        <v>0.291937624562363</v>
      </c>
      <c r="E9" s="14">
        <v>0.219250589908766</v>
      </c>
      <c r="F9" s="14"/>
      <c r="G9" s="14">
        <v>0.28822150065712199</v>
      </c>
      <c r="H9" s="14">
        <v>0.22532017432271501</v>
      </c>
      <c r="I9" s="14">
        <v>0.25024260010430699</v>
      </c>
      <c r="J9" s="14"/>
      <c r="K9" s="14">
        <v>0.31499456952910299</v>
      </c>
      <c r="L9" s="14">
        <v>0.230908021050997</v>
      </c>
      <c r="M9" s="14">
        <v>0.29748990076089699</v>
      </c>
      <c r="N9" s="14">
        <v>0.15982460578695801</v>
      </c>
      <c r="O9" s="14"/>
      <c r="P9" s="14">
        <v>0.23866788143409901</v>
      </c>
      <c r="Q9" s="14">
        <v>0.23230867935444299</v>
      </c>
      <c r="R9" s="14">
        <v>0.27837818811953802</v>
      </c>
      <c r="S9" s="14">
        <v>0.27355561356761399</v>
      </c>
      <c r="T9" s="14">
        <v>0.228172292135536</v>
      </c>
      <c r="U9" s="14"/>
      <c r="V9" s="14">
        <v>0.313239208850492</v>
      </c>
      <c r="W9" s="14">
        <v>0.25146825376325399</v>
      </c>
      <c r="X9" s="14">
        <v>7.3930750337497103E-2</v>
      </c>
      <c r="Y9" s="14"/>
      <c r="Z9" s="14">
        <v>0.284430335110819</v>
      </c>
      <c r="AA9" s="14">
        <v>0.23033603932195601</v>
      </c>
      <c r="AB9" s="14"/>
      <c r="AC9" s="14">
        <v>9.8446867825387196E-2</v>
      </c>
      <c r="AD9" s="14">
        <v>0.17155796310794399</v>
      </c>
      <c r="AE9" s="14">
        <v>0.27872778136978898</v>
      </c>
      <c r="AF9" s="14">
        <v>0.34229763574472</v>
      </c>
      <c r="AG9" s="14"/>
      <c r="AH9" s="14">
        <v>0.122520721814983</v>
      </c>
      <c r="AI9" s="14">
        <v>0.201715053123454</v>
      </c>
      <c r="AJ9" s="14">
        <v>0.30654343387636601</v>
      </c>
      <c r="AK9" s="14">
        <v>0.43491970412701603</v>
      </c>
      <c r="AL9" s="14"/>
      <c r="AM9" s="14">
        <v>0.22840592014394601</v>
      </c>
      <c r="AN9" s="14">
        <v>0.27774146517296</v>
      </c>
      <c r="AO9" s="14">
        <v>0.33078605585913201</v>
      </c>
      <c r="AP9" s="14">
        <v>0.30299832527780002</v>
      </c>
      <c r="AQ9" s="14"/>
      <c r="AR9" s="14">
        <v>0.20674955229364</v>
      </c>
      <c r="AS9" s="14">
        <v>0.30795424526005499</v>
      </c>
      <c r="AT9" s="14">
        <v>0.440360877644213</v>
      </c>
      <c r="AU9" s="14">
        <v>0.30017068619930698</v>
      </c>
      <c r="AV9" s="14"/>
      <c r="AW9" s="14">
        <v>0.11429411041264401</v>
      </c>
      <c r="AX9" s="14">
        <v>0.20807519832838101</v>
      </c>
      <c r="AY9" s="14">
        <v>0.35358461449488299</v>
      </c>
      <c r="AZ9" s="14">
        <v>0.51073707909604105</v>
      </c>
      <c r="BA9" s="14"/>
      <c r="BB9" s="14">
        <v>0.30021719122524398</v>
      </c>
      <c r="BC9" s="14">
        <v>0.34959146364881599</v>
      </c>
      <c r="BD9" s="14">
        <v>0.21159751754045</v>
      </c>
      <c r="BE9" s="14"/>
      <c r="BF9" s="14">
        <v>0.39099475636640402</v>
      </c>
      <c r="BG9" s="14">
        <v>0.117060503027145</v>
      </c>
      <c r="BH9" s="14">
        <v>0.14234694721301999</v>
      </c>
      <c r="BI9" s="14"/>
      <c r="BJ9" s="14">
        <v>0.294468144264174</v>
      </c>
      <c r="BK9" s="14">
        <v>0.252594051983145</v>
      </c>
      <c r="BL9" s="14">
        <v>0.25101802923326499</v>
      </c>
      <c r="BM9" s="14"/>
      <c r="BN9" s="14">
        <v>0.21813779377957501</v>
      </c>
      <c r="BO9" s="14">
        <v>0.29494970404691601</v>
      </c>
      <c r="BP9" s="14">
        <v>0.26578664023408499</v>
      </c>
      <c r="BQ9" s="14">
        <v>0.33067147359598098</v>
      </c>
      <c r="BR9" s="14">
        <v>0.22978854136024801</v>
      </c>
      <c r="BS9" s="14">
        <v>0.27128541708170201</v>
      </c>
      <c r="BT9" s="14">
        <v>0.31372476224190698</v>
      </c>
      <c r="BU9" s="14">
        <v>0.26373271774569701</v>
      </c>
      <c r="BV9" s="14"/>
      <c r="BW9" s="14">
        <v>0.263264939199506</v>
      </c>
      <c r="BX9" s="14">
        <v>0.24912067729054399</v>
      </c>
      <c r="BY9" s="14"/>
      <c r="BZ9" s="14">
        <v>0.27366458671004301</v>
      </c>
      <c r="CA9" s="14">
        <v>0.25977315957430502</v>
      </c>
      <c r="CB9" s="14"/>
      <c r="CC9" s="14">
        <v>0.220535496703712</v>
      </c>
      <c r="CD9" s="14">
        <v>0.319613170150642</v>
      </c>
    </row>
    <row r="10" spans="2:82" x14ac:dyDescent="0.25">
      <c r="B10" s="15" t="s">
        <v>266</v>
      </c>
      <c r="C10" s="14">
        <v>0.44415657021827798</v>
      </c>
      <c r="D10" s="14">
        <v>0.40441507517591302</v>
      </c>
      <c r="E10" s="14">
        <v>0.48368217138450398</v>
      </c>
      <c r="F10" s="14"/>
      <c r="G10" s="14">
        <v>0.393706382529942</v>
      </c>
      <c r="H10" s="14">
        <v>0.47549711332761002</v>
      </c>
      <c r="I10" s="14">
        <v>0.48242363348773398</v>
      </c>
      <c r="J10" s="14"/>
      <c r="K10" s="14">
        <v>0.43709045520144202</v>
      </c>
      <c r="L10" s="14">
        <v>0.43852686750770198</v>
      </c>
      <c r="M10" s="14">
        <v>0.41718555137899899</v>
      </c>
      <c r="N10" s="14">
        <v>0.485030775744558</v>
      </c>
      <c r="O10" s="14"/>
      <c r="P10" s="14">
        <v>0.45110609953639103</v>
      </c>
      <c r="Q10" s="14">
        <v>0.429136411579223</v>
      </c>
      <c r="R10" s="14">
        <v>0.40442162109580698</v>
      </c>
      <c r="S10" s="14">
        <v>0.45619998428924202</v>
      </c>
      <c r="T10" s="14">
        <v>0.48502015318631903</v>
      </c>
      <c r="U10" s="14"/>
      <c r="V10" s="14">
        <v>0.405882152215093</v>
      </c>
      <c r="W10" s="14">
        <v>0.47442513489072802</v>
      </c>
      <c r="X10" s="14">
        <v>0.53431816173840396</v>
      </c>
      <c r="Y10" s="14"/>
      <c r="Z10" s="14">
        <v>0.410721962698747</v>
      </c>
      <c r="AA10" s="14">
        <v>0.47316608273281902</v>
      </c>
      <c r="AB10" s="14"/>
      <c r="AC10" s="14">
        <v>0.466204422475749</v>
      </c>
      <c r="AD10" s="14">
        <v>0.453817357962646</v>
      </c>
      <c r="AE10" s="14">
        <v>0.44623954369262298</v>
      </c>
      <c r="AF10" s="14">
        <v>0.41761959832020101</v>
      </c>
      <c r="AG10" s="14"/>
      <c r="AH10" s="14">
        <v>0.485649220622561</v>
      </c>
      <c r="AI10" s="14">
        <v>0.460238347696874</v>
      </c>
      <c r="AJ10" s="14">
        <v>0.43091700989631698</v>
      </c>
      <c r="AK10" s="14">
        <v>0.37733083836595399</v>
      </c>
      <c r="AL10" s="14"/>
      <c r="AM10" s="14">
        <v>0.46567502902303298</v>
      </c>
      <c r="AN10" s="14">
        <v>0.41868851244504601</v>
      </c>
      <c r="AO10" s="14">
        <v>0.390986365657574</v>
      </c>
      <c r="AP10" s="14">
        <v>0.41984957038084902</v>
      </c>
      <c r="AQ10" s="14"/>
      <c r="AR10" s="14">
        <v>0.44578420039307898</v>
      </c>
      <c r="AS10" s="14">
        <v>0.41251784763820498</v>
      </c>
      <c r="AT10" s="14">
        <v>0.38891084687262301</v>
      </c>
      <c r="AU10" s="14">
        <v>0.42266844074872001</v>
      </c>
      <c r="AV10" s="14"/>
      <c r="AW10" s="14">
        <v>0.42696409092131199</v>
      </c>
      <c r="AX10" s="14">
        <v>0.45533801324943002</v>
      </c>
      <c r="AY10" s="14">
        <v>0.45214338503745199</v>
      </c>
      <c r="AZ10" s="14">
        <v>0.37984704787978801</v>
      </c>
      <c r="BA10" s="14"/>
      <c r="BB10" s="14">
        <v>0.484659202623206</v>
      </c>
      <c r="BC10" s="14">
        <v>0.50575830112902098</v>
      </c>
      <c r="BD10" s="14">
        <v>0.32589537200265001</v>
      </c>
      <c r="BE10" s="14"/>
      <c r="BF10" s="14">
        <v>0.41095320374758099</v>
      </c>
      <c r="BG10" s="14">
        <v>0.54290077087251098</v>
      </c>
      <c r="BH10" s="14">
        <v>0.37628352885879102</v>
      </c>
      <c r="BI10" s="14"/>
      <c r="BJ10" s="14">
        <v>0.40897103995273199</v>
      </c>
      <c r="BK10" s="14">
        <v>0.47761909738915498</v>
      </c>
      <c r="BL10" s="14">
        <v>0.41996181480707201</v>
      </c>
      <c r="BM10" s="14"/>
      <c r="BN10" s="14">
        <v>0.44352997696254098</v>
      </c>
      <c r="BO10" s="14">
        <v>0.388543953158827</v>
      </c>
      <c r="BP10" s="14">
        <v>0.42252131768034901</v>
      </c>
      <c r="BQ10" s="14">
        <v>0.37357448432207002</v>
      </c>
      <c r="BR10" s="14">
        <v>0.48591392064765399</v>
      </c>
      <c r="BS10" s="14">
        <v>0.449283213542919</v>
      </c>
      <c r="BT10" s="14">
        <v>0.45184783975067899</v>
      </c>
      <c r="BU10" s="14">
        <v>0.441874687742145</v>
      </c>
      <c r="BV10" s="14"/>
      <c r="BW10" s="14">
        <v>0.41684746042843901</v>
      </c>
      <c r="BX10" s="14">
        <v>0.46637877200606398</v>
      </c>
      <c r="BY10" s="14"/>
      <c r="BZ10" s="14">
        <v>0.43023916989476202</v>
      </c>
      <c r="CA10" s="14">
        <v>0.43249179531408599</v>
      </c>
      <c r="CB10" s="14"/>
      <c r="CC10" s="14">
        <v>0.38899133413060999</v>
      </c>
      <c r="CD10" s="14">
        <v>0.47646866299340801</v>
      </c>
    </row>
    <row r="11" spans="2:82" x14ac:dyDescent="0.25">
      <c r="B11" s="15" t="s">
        <v>267</v>
      </c>
      <c r="C11" s="20">
        <v>0.30037693542579202</v>
      </c>
      <c r="D11" s="20">
        <v>0.30364730026172398</v>
      </c>
      <c r="E11" s="20">
        <v>0.29706723870673002</v>
      </c>
      <c r="F11" s="20"/>
      <c r="G11" s="20">
        <v>0.31807211681293601</v>
      </c>
      <c r="H11" s="20">
        <v>0.29918271234967497</v>
      </c>
      <c r="I11" s="20">
        <v>0.26733376640795897</v>
      </c>
      <c r="J11" s="20"/>
      <c r="K11" s="20">
        <v>0.247914975269455</v>
      </c>
      <c r="L11" s="20">
        <v>0.33056511144130102</v>
      </c>
      <c r="M11" s="20">
        <v>0.28532454786010297</v>
      </c>
      <c r="N11" s="20">
        <v>0.355144618468483</v>
      </c>
      <c r="O11" s="20"/>
      <c r="P11" s="20">
        <v>0.31022601902951003</v>
      </c>
      <c r="Q11" s="20">
        <v>0.33855490906633401</v>
      </c>
      <c r="R11" s="20">
        <v>0.317200190784655</v>
      </c>
      <c r="S11" s="20">
        <v>0.27024440214314299</v>
      </c>
      <c r="T11" s="20">
        <v>0.286807554678145</v>
      </c>
      <c r="U11" s="20"/>
      <c r="V11" s="20">
        <v>0.280878638934415</v>
      </c>
      <c r="W11" s="20">
        <v>0.27410661134601799</v>
      </c>
      <c r="X11" s="20">
        <v>0.39175108792409902</v>
      </c>
      <c r="Y11" s="20"/>
      <c r="Z11" s="20">
        <v>0.304847702190434</v>
      </c>
      <c r="AA11" s="20">
        <v>0.29649787794522398</v>
      </c>
      <c r="AB11" s="20"/>
      <c r="AC11" s="20">
        <v>0.43534870969886402</v>
      </c>
      <c r="AD11" s="20">
        <v>0.37462467892941098</v>
      </c>
      <c r="AE11" s="20">
        <v>0.27503267493758898</v>
      </c>
      <c r="AF11" s="20">
        <v>0.24008276593507899</v>
      </c>
      <c r="AG11" s="20"/>
      <c r="AH11" s="20">
        <v>0.39183005756245698</v>
      </c>
      <c r="AI11" s="20">
        <v>0.338046599179672</v>
      </c>
      <c r="AJ11" s="20">
        <v>0.26253955622731701</v>
      </c>
      <c r="AK11" s="20">
        <v>0.18774945750703001</v>
      </c>
      <c r="AL11" s="20"/>
      <c r="AM11" s="20">
        <v>0.30591905083302101</v>
      </c>
      <c r="AN11" s="20">
        <v>0.30357002238199399</v>
      </c>
      <c r="AO11" s="20">
        <v>0.27822757848329399</v>
      </c>
      <c r="AP11" s="20">
        <v>0.27715210434135101</v>
      </c>
      <c r="AQ11" s="20"/>
      <c r="AR11" s="20">
        <v>0.34746624731328102</v>
      </c>
      <c r="AS11" s="20">
        <v>0.27952790710174102</v>
      </c>
      <c r="AT11" s="20">
        <v>0.17072827548316299</v>
      </c>
      <c r="AU11" s="20">
        <v>0.27716087305197301</v>
      </c>
      <c r="AV11" s="20"/>
      <c r="AW11" s="20">
        <v>0.45874179866604398</v>
      </c>
      <c r="AX11" s="20">
        <v>0.33658678842218898</v>
      </c>
      <c r="AY11" s="20">
        <v>0.19427200046766599</v>
      </c>
      <c r="AZ11" s="20">
        <v>0.109415873024171</v>
      </c>
      <c r="BA11" s="20"/>
      <c r="BB11" s="20">
        <v>0.21512360615154999</v>
      </c>
      <c r="BC11" s="20">
        <v>0.144650235222163</v>
      </c>
      <c r="BD11" s="20">
        <v>0.46250711045690102</v>
      </c>
      <c r="BE11" s="20"/>
      <c r="BF11" s="20">
        <v>0.198052039886016</v>
      </c>
      <c r="BG11" s="20">
        <v>0.34003872610034402</v>
      </c>
      <c r="BH11" s="20">
        <v>0.48136952392818999</v>
      </c>
      <c r="BI11" s="20"/>
      <c r="BJ11" s="20">
        <v>0.29656081578309401</v>
      </c>
      <c r="BK11" s="20">
        <v>0.26978685062770102</v>
      </c>
      <c r="BL11" s="20">
        <v>0.329020155959663</v>
      </c>
      <c r="BM11" s="20"/>
      <c r="BN11" s="20">
        <v>0.33833222925788398</v>
      </c>
      <c r="BO11" s="20">
        <v>0.31650634279425699</v>
      </c>
      <c r="BP11" s="20">
        <v>0.311692042085566</v>
      </c>
      <c r="BQ11" s="20">
        <v>0.295754042081949</v>
      </c>
      <c r="BR11" s="20">
        <v>0.284297537992098</v>
      </c>
      <c r="BS11" s="20">
        <v>0.27943136937537799</v>
      </c>
      <c r="BT11" s="20">
        <v>0.234427398007414</v>
      </c>
      <c r="BU11" s="20">
        <v>0.29439259451215799</v>
      </c>
      <c r="BV11" s="20"/>
      <c r="BW11" s="20">
        <v>0.31988760037205399</v>
      </c>
      <c r="BX11" s="20">
        <v>0.28450055070339197</v>
      </c>
      <c r="BY11" s="20"/>
      <c r="BZ11" s="20">
        <v>0.29609624339519502</v>
      </c>
      <c r="CA11" s="20">
        <v>0.30773504511160799</v>
      </c>
      <c r="CB11" s="20"/>
      <c r="CC11" s="20">
        <v>0.39047316916567798</v>
      </c>
      <c r="CD11" s="20">
        <v>0.20391816685594999</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275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265</v>
      </c>
      <c r="C9" s="14">
        <v>0.12879966753948199</v>
      </c>
      <c r="D9" s="14">
        <v>0.146361133746929</v>
      </c>
      <c r="E9" s="14">
        <v>0.11069042546199601</v>
      </c>
      <c r="F9" s="14"/>
      <c r="G9" s="14">
        <v>0.15149430068991601</v>
      </c>
      <c r="H9" s="14">
        <v>0.11895949940865699</v>
      </c>
      <c r="I9" s="14">
        <v>0.10305860133771599</v>
      </c>
      <c r="J9" s="14"/>
      <c r="K9" s="14">
        <v>0.121582794224672</v>
      </c>
      <c r="L9" s="14">
        <v>0.163314658283261</v>
      </c>
      <c r="M9" s="14">
        <v>0.10642548843432199</v>
      </c>
      <c r="N9" s="14">
        <v>0.10458505973754099</v>
      </c>
      <c r="O9" s="14"/>
      <c r="P9" s="14">
        <v>0.16024196551825101</v>
      </c>
      <c r="Q9" s="14">
        <v>0.125823231556072</v>
      </c>
      <c r="R9" s="14">
        <v>0.12182156727383001</v>
      </c>
      <c r="S9" s="14">
        <v>0.12763451235713899</v>
      </c>
      <c r="T9" s="14">
        <v>0.117115426514747</v>
      </c>
      <c r="U9" s="14"/>
      <c r="V9" s="14">
        <v>0.14284254063811599</v>
      </c>
      <c r="W9" s="14">
        <v>9.5034375375885105E-2</v>
      </c>
      <c r="X9" s="14">
        <v>0.120418807367544</v>
      </c>
      <c r="Y9" s="14"/>
      <c r="Z9" s="14">
        <v>0.14553285742157801</v>
      </c>
      <c r="AA9" s="14">
        <v>0.114281127699907</v>
      </c>
      <c r="AB9" s="14"/>
      <c r="AC9" s="14">
        <v>0.14811059281091901</v>
      </c>
      <c r="AD9" s="14">
        <v>0.13879848429224101</v>
      </c>
      <c r="AE9" s="14">
        <v>0.12525310748156401</v>
      </c>
      <c r="AF9" s="14">
        <v>0.119868472506181</v>
      </c>
      <c r="AG9" s="14"/>
      <c r="AH9" s="14">
        <v>7.5334745316312804E-2</v>
      </c>
      <c r="AI9" s="14">
        <v>0.133602595516812</v>
      </c>
      <c r="AJ9" s="14">
        <v>0.13160205025313201</v>
      </c>
      <c r="AK9" s="14">
        <v>0.14233864996295201</v>
      </c>
      <c r="AL9" s="14"/>
      <c r="AM9" s="14">
        <v>9.8343239334240606E-2</v>
      </c>
      <c r="AN9" s="14">
        <v>0.116389196103835</v>
      </c>
      <c r="AO9" s="14">
        <v>0.13763990583431901</v>
      </c>
      <c r="AP9" s="14">
        <v>0.15654087952851301</v>
      </c>
      <c r="AQ9" s="14"/>
      <c r="AR9" s="14">
        <v>0.138685224416051</v>
      </c>
      <c r="AS9" s="14">
        <v>0.145502928100159</v>
      </c>
      <c r="AT9" s="14">
        <v>0.14063865830715699</v>
      </c>
      <c r="AU9" s="14">
        <v>0.12176766129208</v>
      </c>
      <c r="AV9" s="14"/>
      <c r="AW9" s="14">
        <v>0.14432524610724501</v>
      </c>
      <c r="AX9" s="14">
        <v>0.13037433663213499</v>
      </c>
      <c r="AY9" s="14">
        <v>0.1249143112272</v>
      </c>
      <c r="AZ9" s="14">
        <v>8.2714270330328396E-2</v>
      </c>
      <c r="BA9" s="14"/>
      <c r="BB9" s="14">
        <v>0.116385513756613</v>
      </c>
      <c r="BC9" s="14">
        <v>9.12566034471506E-2</v>
      </c>
      <c r="BD9" s="14">
        <v>0.139530322997647</v>
      </c>
      <c r="BE9" s="14"/>
      <c r="BF9" s="14">
        <v>0.11380161257451001</v>
      </c>
      <c r="BG9" s="14">
        <v>0.11942922086970401</v>
      </c>
      <c r="BH9" s="14">
        <v>0.18993451162119299</v>
      </c>
      <c r="BI9" s="14"/>
      <c r="BJ9" s="14">
        <v>0.153322734293806</v>
      </c>
      <c r="BK9" s="14">
        <v>0.11062154483801299</v>
      </c>
      <c r="BL9" s="14">
        <v>9.3556099909313101E-2</v>
      </c>
      <c r="BM9" s="14"/>
      <c r="BN9" s="14">
        <v>6.68692395036731E-2</v>
      </c>
      <c r="BO9" s="14">
        <v>0.140409780599275</v>
      </c>
      <c r="BP9" s="14">
        <v>0.19073465500145201</v>
      </c>
      <c r="BQ9" s="14">
        <v>0.23464619585183</v>
      </c>
      <c r="BR9" s="14">
        <v>0.13185226990035201</v>
      </c>
      <c r="BS9" s="14">
        <v>9.4934292995703801E-2</v>
      </c>
      <c r="BT9" s="14">
        <v>0.12556982160958099</v>
      </c>
      <c r="BU9" s="14">
        <v>0.21303405778912099</v>
      </c>
      <c r="BV9" s="14"/>
      <c r="BW9" s="14">
        <v>0.143236147827115</v>
      </c>
      <c r="BX9" s="14">
        <v>0.117052291644552</v>
      </c>
      <c r="BY9" s="14"/>
      <c r="BZ9" s="14">
        <v>0.13448635718520999</v>
      </c>
      <c r="CA9" s="14">
        <v>0.12830968329071801</v>
      </c>
      <c r="CB9" s="14"/>
      <c r="CC9" s="14">
        <v>0.15387605815628899</v>
      </c>
      <c r="CD9" s="14">
        <v>0.108611069132159</v>
      </c>
    </row>
    <row r="10" spans="2:82" x14ac:dyDescent="0.25">
      <c r="B10" s="15" t="s">
        <v>266</v>
      </c>
      <c r="C10" s="14">
        <v>0.38198918081522198</v>
      </c>
      <c r="D10" s="14">
        <v>0.33181017044005601</v>
      </c>
      <c r="E10" s="14">
        <v>0.432549819259474</v>
      </c>
      <c r="F10" s="14"/>
      <c r="G10" s="14">
        <v>0.41248118361498698</v>
      </c>
      <c r="H10" s="14">
        <v>0.36976175809655998</v>
      </c>
      <c r="I10" s="14">
        <v>0.34541435920281099</v>
      </c>
      <c r="J10" s="14"/>
      <c r="K10" s="14">
        <v>0.32980130024675802</v>
      </c>
      <c r="L10" s="14">
        <v>0.379199963775876</v>
      </c>
      <c r="M10" s="14">
        <v>0.36862186954118198</v>
      </c>
      <c r="N10" s="14">
        <v>0.477536144093337</v>
      </c>
      <c r="O10" s="14"/>
      <c r="P10" s="14">
        <v>0.45349352155508699</v>
      </c>
      <c r="Q10" s="14">
        <v>0.35040279479549202</v>
      </c>
      <c r="R10" s="14">
        <v>0.397497706803351</v>
      </c>
      <c r="S10" s="14">
        <v>0.36095349104501101</v>
      </c>
      <c r="T10" s="14">
        <v>0.36882286049591401</v>
      </c>
      <c r="U10" s="14"/>
      <c r="V10" s="14">
        <v>0.323698434747963</v>
      </c>
      <c r="W10" s="14">
        <v>0.35617836970451</v>
      </c>
      <c r="X10" s="14">
        <v>0.59768398960160496</v>
      </c>
      <c r="Y10" s="14"/>
      <c r="Z10" s="14">
        <v>0.36339079132372099</v>
      </c>
      <c r="AA10" s="14">
        <v>0.39812605971798198</v>
      </c>
      <c r="AB10" s="14"/>
      <c r="AC10" s="14">
        <v>0.61868700509645902</v>
      </c>
      <c r="AD10" s="14">
        <v>0.38960055679274003</v>
      </c>
      <c r="AE10" s="14">
        <v>0.353296596997905</v>
      </c>
      <c r="AF10" s="14">
        <v>0.344061723563306</v>
      </c>
      <c r="AG10" s="14"/>
      <c r="AH10" s="14">
        <v>0.48360212652176099</v>
      </c>
      <c r="AI10" s="14">
        <v>0.41290914414808</v>
      </c>
      <c r="AJ10" s="14">
        <v>0.32447146717411801</v>
      </c>
      <c r="AK10" s="14">
        <v>0.30277428564908399</v>
      </c>
      <c r="AL10" s="14"/>
      <c r="AM10" s="14">
        <v>0.31497358939227998</v>
      </c>
      <c r="AN10" s="14">
        <v>0.32155654420954899</v>
      </c>
      <c r="AO10" s="14">
        <v>0.332562170077706</v>
      </c>
      <c r="AP10" s="14">
        <v>0.34909183077535599</v>
      </c>
      <c r="AQ10" s="14"/>
      <c r="AR10" s="14">
        <v>0.38507050852347202</v>
      </c>
      <c r="AS10" s="14">
        <v>0.34908419475237601</v>
      </c>
      <c r="AT10" s="14">
        <v>0.27585287344862502</v>
      </c>
      <c r="AU10" s="14">
        <v>0.28382354933971699</v>
      </c>
      <c r="AV10" s="14"/>
      <c r="AW10" s="14">
        <v>0.484250728429032</v>
      </c>
      <c r="AX10" s="14">
        <v>0.37383014034411599</v>
      </c>
      <c r="AY10" s="14">
        <v>0.34798454097839898</v>
      </c>
      <c r="AZ10" s="14">
        <v>0.26370452026879798</v>
      </c>
      <c r="BA10" s="14"/>
      <c r="BB10" s="14">
        <v>0.29763239722870299</v>
      </c>
      <c r="BC10" s="14">
        <v>0.30005566133323103</v>
      </c>
      <c r="BD10" s="14">
        <v>0.444674521063818</v>
      </c>
      <c r="BE10" s="14"/>
      <c r="BF10" s="14">
        <v>0.28815957769853701</v>
      </c>
      <c r="BG10" s="14">
        <v>0.51069614982892297</v>
      </c>
      <c r="BH10" s="14">
        <v>0.36155401090922001</v>
      </c>
      <c r="BI10" s="14"/>
      <c r="BJ10" s="14">
        <v>0.36520099360212499</v>
      </c>
      <c r="BK10" s="14">
        <v>0.35178613166817002</v>
      </c>
      <c r="BL10" s="14">
        <v>0.31563638089488699</v>
      </c>
      <c r="BM10" s="14"/>
      <c r="BN10" s="14">
        <v>0.42601895380754701</v>
      </c>
      <c r="BO10" s="14">
        <v>0.310567721427007</v>
      </c>
      <c r="BP10" s="14">
        <v>0.446479308556404</v>
      </c>
      <c r="BQ10" s="14">
        <v>0.444448793093419</v>
      </c>
      <c r="BR10" s="14">
        <v>0.42054919073271901</v>
      </c>
      <c r="BS10" s="14">
        <v>0.31992336710914199</v>
      </c>
      <c r="BT10" s="14">
        <v>0.30718664080896901</v>
      </c>
      <c r="BU10" s="14">
        <v>0.38426330076785498</v>
      </c>
      <c r="BV10" s="14"/>
      <c r="BW10" s="14">
        <v>0.33615646569542701</v>
      </c>
      <c r="BX10" s="14">
        <v>0.41928456875398101</v>
      </c>
      <c r="BY10" s="14"/>
      <c r="BZ10" s="14">
        <v>0.34789222363849898</v>
      </c>
      <c r="CA10" s="14">
        <v>0.37317568803776502</v>
      </c>
      <c r="CB10" s="14"/>
      <c r="CC10" s="14">
        <v>0.39145090340648497</v>
      </c>
      <c r="CD10" s="14">
        <v>0.32147076812068898</v>
      </c>
    </row>
    <row r="11" spans="2:82" x14ac:dyDescent="0.25">
      <c r="B11" s="15" t="s">
        <v>267</v>
      </c>
      <c r="C11" s="20">
        <v>0.48921115164529599</v>
      </c>
      <c r="D11" s="20">
        <v>0.52182869581301505</v>
      </c>
      <c r="E11" s="20">
        <v>0.45675975527853002</v>
      </c>
      <c r="F11" s="20"/>
      <c r="G11" s="20">
        <v>0.43602451569509698</v>
      </c>
      <c r="H11" s="20">
        <v>0.511278742494783</v>
      </c>
      <c r="I11" s="20">
        <v>0.55152703945947301</v>
      </c>
      <c r="J11" s="20"/>
      <c r="K11" s="20">
        <v>0.54861590552857098</v>
      </c>
      <c r="L11" s="20">
        <v>0.45748537794086302</v>
      </c>
      <c r="M11" s="20">
        <v>0.52495264202449698</v>
      </c>
      <c r="N11" s="20">
        <v>0.41787879616912199</v>
      </c>
      <c r="O11" s="20"/>
      <c r="P11" s="20">
        <v>0.38626451292666197</v>
      </c>
      <c r="Q11" s="20">
        <v>0.52377397364843603</v>
      </c>
      <c r="R11" s="20">
        <v>0.48068072592281902</v>
      </c>
      <c r="S11" s="20">
        <v>0.51141199659784997</v>
      </c>
      <c r="T11" s="20">
        <v>0.514061712989339</v>
      </c>
      <c r="U11" s="20"/>
      <c r="V11" s="20">
        <v>0.53345902461392103</v>
      </c>
      <c r="W11" s="20">
        <v>0.54878725491960501</v>
      </c>
      <c r="X11" s="20">
        <v>0.28189720303085097</v>
      </c>
      <c r="Y11" s="20"/>
      <c r="Z11" s="20">
        <v>0.49107635125470001</v>
      </c>
      <c r="AA11" s="20">
        <v>0.48759281258211101</v>
      </c>
      <c r="AB11" s="20"/>
      <c r="AC11" s="20">
        <v>0.233202402092622</v>
      </c>
      <c r="AD11" s="20">
        <v>0.47160095891502002</v>
      </c>
      <c r="AE11" s="20">
        <v>0.52145029552053102</v>
      </c>
      <c r="AF11" s="20">
        <v>0.53606980393051296</v>
      </c>
      <c r="AG11" s="20"/>
      <c r="AH11" s="20">
        <v>0.441063128161926</v>
      </c>
      <c r="AI11" s="20">
        <v>0.45348826033510797</v>
      </c>
      <c r="AJ11" s="20">
        <v>0.54392648257275</v>
      </c>
      <c r="AK11" s="20">
        <v>0.55488706438796298</v>
      </c>
      <c r="AL11" s="20"/>
      <c r="AM11" s="20">
        <v>0.58668317127348002</v>
      </c>
      <c r="AN11" s="20">
        <v>0.56205425968661604</v>
      </c>
      <c r="AO11" s="20">
        <v>0.52979792408797499</v>
      </c>
      <c r="AP11" s="20">
        <v>0.49436728969612997</v>
      </c>
      <c r="AQ11" s="20"/>
      <c r="AR11" s="20">
        <v>0.47624426706047701</v>
      </c>
      <c r="AS11" s="20">
        <v>0.50541287714746497</v>
      </c>
      <c r="AT11" s="20">
        <v>0.58350846824421798</v>
      </c>
      <c r="AU11" s="20">
        <v>0.59440878936820396</v>
      </c>
      <c r="AV11" s="20"/>
      <c r="AW11" s="20">
        <v>0.371424025463723</v>
      </c>
      <c r="AX11" s="20">
        <v>0.49579552302374902</v>
      </c>
      <c r="AY11" s="20">
        <v>0.52710114779440098</v>
      </c>
      <c r="AZ11" s="20">
        <v>0.65358120940087405</v>
      </c>
      <c r="BA11" s="20"/>
      <c r="BB11" s="20">
        <v>0.58598208901468496</v>
      </c>
      <c r="BC11" s="20">
        <v>0.60868773521961805</v>
      </c>
      <c r="BD11" s="20">
        <v>0.415795155938535</v>
      </c>
      <c r="BE11" s="20"/>
      <c r="BF11" s="20">
        <v>0.598038809726953</v>
      </c>
      <c r="BG11" s="20">
        <v>0.36987462930137199</v>
      </c>
      <c r="BH11" s="20">
        <v>0.44851147746958703</v>
      </c>
      <c r="BI11" s="20"/>
      <c r="BJ11" s="20">
        <v>0.48147627210406901</v>
      </c>
      <c r="BK11" s="20">
        <v>0.53759232349381703</v>
      </c>
      <c r="BL11" s="20">
        <v>0.59080751919579999</v>
      </c>
      <c r="BM11" s="20"/>
      <c r="BN11" s="20">
        <v>0.50711180668877998</v>
      </c>
      <c r="BO11" s="20">
        <v>0.54902249797371905</v>
      </c>
      <c r="BP11" s="20">
        <v>0.36278603644214402</v>
      </c>
      <c r="BQ11" s="20">
        <v>0.320905011054751</v>
      </c>
      <c r="BR11" s="20">
        <v>0.447598539366929</v>
      </c>
      <c r="BS11" s="20">
        <v>0.58514233989515396</v>
      </c>
      <c r="BT11" s="20">
        <v>0.56724353758144996</v>
      </c>
      <c r="BU11" s="20">
        <v>0.40270264144302398</v>
      </c>
      <c r="BV11" s="20"/>
      <c r="BW11" s="20">
        <v>0.52060738647745797</v>
      </c>
      <c r="BX11" s="20">
        <v>0.46366313960146799</v>
      </c>
      <c r="BY11" s="20"/>
      <c r="BZ11" s="20">
        <v>0.51762141917629001</v>
      </c>
      <c r="CA11" s="20">
        <v>0.49851462867151802</v>
      </c>
      <c r="CB11" s="20"/>
      <c r="CC11" s="20">
        <v>0.45467303843722601</v>
      </c>
      <c r="CD11" s="20">
        <v>0.56991816274715201</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CD18"/>
  <sheetViews>
    <sheetView showGridLines="0" topLeftCell="A9" workbookViewId="0">
      <pane xSplit="2" topLeftCell="C1" activePane="topRight" state="frozen"/>
      <selection pane="topRight" activeCell="B18" sqref="B18"/>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280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45" x14ac:dyDescent="0.25">
      <c r="B9" s="15" t="s">
        <v>276</v>
      </c>
      <c r="C9" s="14">
        <v>0.16033857857884501</v>
      </c>
      <c r="D9" s="14">
        <v>0.16162481846122601</v>
      </c>
      <c r="E9" s="14">
        <v>0.15921252594511101</v>
      </c>
      <c r="F9" s="14"/>
      <c r="G9" s="14">
        <v>0.20193208107769101</v>
      </c>
      <c r="H9" s="14">
        <v>0.16327169408029299</v>
      </c>
      <c r="I9" s="14">
        <v>7.1174026033254303E-2</v>
      </c>
      <c r="J9" s="14"/>
      <c r="K9" s="14">
        <v>0.156015475341584</v>
      </c>
      <c r="L9" s="14">
        <v>0.16266342853631699</v>
      </c>
      <c r="M9" s="14">
        <v>0.17804709560843501</v>
      </c>
      <c r="N9" s="14">
        <v>0.15355855226187101</v>
      </c>
      <c r="O9" s="14"/>
      <c r="P9" s="14">
        <v>0.17173934714473299</v>
      </c>
      <c r="Q9" s="14">
        <v>0.147320179906897</v>
      </c>
      <c r="R9" s="14">
        <v>0.17850547920273399</v>
      </c>
      <c r="S9" s="14">
        <v>0.138041829300488</v>
      </c>
      <c r="T9" s="14">
        <v>0.17800282444450599</v>
      </c>
      <c r="U9" s="14"/>
      <c r="V9" s="14">
        <v>0.168630153602361</v>
      </c>
      <c r="W9" s="14">
        <v>0.145996991162953</v>
      </c>
      <c r="X9" s="14">
        <v>0.14929147152762101</v>
      </c>
      <c r="Y9" s="14"/>
      <c r="Z9" s="14">
        <v>0.194787734238768</v>
      </c>
      <c r="AA9" s="14">
        <v>0.13044879411978899</v>
      </c>
      <c r="AB9" s="14"/>
      <c r="AC9" s="14">
        <v>0.17665899598800899</v>
      </c>
      <c r="AD9" s="14">
        <v>0.15151168602243301</v>
      </c>
      <c r="AE9" s="14">
        <v>0.172861947909005</v>
      </c>
      <c r="AF9" s="14">
        <v>0.16359679797527901</v>
      </c>
      <c r="AG9" s="14"/>
      <c r="AH9" s="14">
        <v>0.12874613991689399</v>
      </c>
      <c r="AI9" s="14">
        <v>0.15954003292295199</v>
      </c>
      <c r="AJ9" s="14">
        <v>0.17392835965279599</v>
      </c>
      <c r="AK9" s="14">
        <v>0.16440352799772701</v>
      </c>
      <c r="AL9" s="14"/>
      <c r="AM9" s="14">
        <v>0.15421386833009701</v>
      </c>
      <c r="AN9" s="14">
        <v>0.195721301079368</v>
      </c>
      <c r="AO9" s="14">
        <v>0.166143075846927</v>
      </c>
      <c r="AP9" s="14">
        <v>0.16548106351896899</v>
      </c>
      <c r="AQ9" s="14"/>
      <c r="AR9" s="14">
        <v>0.16060092057147801</v>
      </c>
      <c r="AS9" s="14">
        <v>0.171181127556636</v>
      </c>
      <c r="AT9" s="14">
        <v>0.165462380303951</v>
      </c>
      <c r="AU9" s="14">
        <v>0.14394020202107599</v>
      </c>
      <c r="AV9" s="14"/>
      <c r="AW9" s="14">
        <v>0.20987759047750501</v>
      </c>
      <c r="AX9" s="14">
        <v>0.149700134651678</v>
      </c>
      <c r="AY9" s="14">
        <v>0.15179554552570801</v>
      </c>
      <c r="AZ9" s="14">
        <v>0.100197634295633</v>
      </c>
      <c r="BA9" s="14"/>
      <c r="BB9" s="14">
        <v>9.1066197526364703E-2</v>
      </c>
      <c r="BC9" s="14">
        <v>0.15676947713716699</v>
      </c>
      <c r="BD9" s="14">
        <v>0.20344282019054299</v>
      </c>
      <c r="BE9" s="14"/>
      <c r="BF9" s="14">
        <v>0.12949252779502701</v>
      </c>
      <c r="BG9" s="14">
        <v>0.17583515976995701</v>
      </c>
      <c r="BH9" s="14">
        <v>0.22712934955229699</v>
      </c>
      <c r="BI9" s="14"/>
      <c r="BJ9" s="14">
        <v>0.179572003132213</v>
      </c>
      <c r="BK9" s="14">
        <v>0.16152991780129999</v>
      </c>
      <c r="BL9" s="14">
        <v>0.12359560602057899</v>
      </c>
      <c r="BM9" s="14"/>
      <c r="BN9" s="14">
        <v>0.15175526402499101</v>
      </c>
      <c r="BO9" s="14">
        <v>0.21055204545218401</v>
      </c>
      <c r="BP9" s="14">
        <v>0.12890366575482701</v>
      </c>
      <c r="BQ9" s="14">
        <v>0.16060113346748001</v>
      </c>
      <c r="BR9" s="14">
        <v>0.17457200885516799</v>
      </c>
      <c r="BS9" s="14">
        <v>0.15752053592170101</v>
      </c>
      <c r="BT9" s="14">
        <v>0.161747705391142</v>
      </c>
      <c r="BU9" s="14">
        <v>0.133528052652781</v>
      </c>
      <c r="BV9" s="14"/>
      <c r="BW9" s="14">
        <v>7.3422205847183994E-2</v>
      </c>
      <c r="BX9" s="14">
        <v>0.23106491086757</v>
      </c>
      <c r="BY9" s="14"/>
      <c r="BZ9" s="14">
        <v>0</v>
      </c>
      <c r="CA9" s="14">
        <v>0.44574058164289398</v>
      </c>
      <c r="CB9" s="14"/>
      <c r="CC9" s="14">
        <v>0.33524828962491998</v>
      </c>
      <c r="CD9" s="14">
        <v>0</v>
      </c>
    </row>
    <row r="10" spans="2:82" ht="45" x14ac:dyDescent="0.25">
      <c r="B10" s="15" t="s">
        <v>277</v>
      </c>
      <c r="C10" s="14">
        <v>0.19937418974903501</v>
      </c>
      <c r="D10" s="14">
        <v>0.22260408422117101</v>
      </c>
      <c r="E10" s="14">
        <v>0.17634348153185</v>
      </c>
      <c r="F10" s="14"/>
      <c r="G10" s="14">
        <v>0.18704213663345701</v>
      </c>
      <c r="H10" s="14">
        <v>0.219378882297556</v>
      </c>
      <c r="I10" s="14">
        <v>0.18400972928456699</v>
      </c>
      <c r="J10" s="14"/>
      <c r="K10" s="14">
        <v>0.24067043193180199</v>
      </c>
      <c r="L10" s="14">
        <v>0.18187939469285999</v>
      </c>
      <c r="M10" s="14">
        <v>0.22655494138049101</v>
      </c>
      <c r="N10" s="14">
        <v>0.139328141269974</v>
      </c>
      <c r="O10" s="14"/>
      <c r="P10" s="14">
        <v>0.25026918232380002</v>
      </c>
      <c r="Q10" s="14">
        <v>0.209352512094301</v>
      </c>
      <c r="R10" s="14">
        <v>0.208342353417974</v>
      </c>
      <c r="S10" s="14">
        <v>0.14931192431707199</v>
      </c>
      <c r="T10" s="14">
        <v>0.22427863058116501</v>
      </c>
      <c r="U10" s="14"/>
      <c r="V10" s="14">
        <v>0.24390406354694699</v>
      </c>
      <c r="W10" s="14">
        <v>0.15803454261131</v>
      </c>
      <c r="X10" s="14">
        <v>0.101152175204051</v>
      </c>
      <c r="Y10" s="14"/>
      <c r="Z10" s="14">
        <v>0.207058448683869</v>
      </c>
      <c r="AA10" s="14">
        <v>0.19270694816096501</v>
      </c>
      <c r="AB10" s="14"/>
      <c r="AC10" s="14">
        <v>0.155148075236379</v>
      </c>
      <c r="AD10" s="14">
        <v>0.14645442042762499</v>
      </c>
      <c r="AE10" s="14">
        <v>0.20995986237294401</v>
      </c>
      <c r="AF10" s="14">
        <v>0.24977243687355</v>
      </c>
      <c r="AG10" s="14"/>
      <c r="AH10" s="14">
        <v>0.12838475848801001</v>
      </c>
      <c r="AI10" s="14">
        <v>0.157702009999171</v>
      </c>
      <c r="AJ10" s="14">
        <v>0.26223187058736702</v>
      </c>
      <c r="AK10" s="14">
        <v>0.27586563115491303</v>
      </c>
      <c r="AL10" s="14"/>
      <c r="AM10" s="14">
        <v>0.17245901732355201</v>
      </c>
      <c r="AN10" s="14">
        <v>0.20441418114062801</v>
      </c>
      <c r="AO10" s="14">
        <v>0.230814437527049</v>
      </c>
      <c r="AP10" s="14">
        <v>0.22512372351174501</v>
      </c>
      <c r="AQ10" s="14"/>
      <c r="AR10" s="14">
        <v>0.15206053515391599</v>
      </c>
      <c r="AS10" s="14">
        <v>0.26021403166892798</v>
      </c>
      <c r="AT10" s="14">
        <v>0.24513011050424999</v>
      </c>
      <c r="AU10" s="14">
        <v>0.20212932812652901</v>
      </c>
      <c r="AV10" s="14"/>
      <c r="AW10" s="14">
        <v>0.11739931915004399</v>
      </c>
      <c r="AX10" s="14">
        <v>0.183245397306632</v>
      </c>
      <c r="AY10" s="14">
        <v>0.247874656664829</v>
      </c>
      <c r="AZ10" s="14">
        <v>0.32044184012763499</v>
      </c>
      <c r="BA10" s="14"/>
      <c r="BB10" s="14">
        <v>0.22572988217772699</v>
      </c>
      <c r="BC10" s="14">
        <v>0.27406131621464302</v>
      </c>
      <c r="BD10" s="14">
        <v>0.13878798708440901</v>
      </c>
      <c r="BE10" s="14"/>
      <c r="BF10" s="14">
        <v>0.25554783909145501</v>
      </c>
      <c r="BG10" s="14">
        <v>0.14842021005119899</v>
      </c>
      <c r="BH10" s="14">
        <v>0.15427734104701299</v>
      </c>
      <c r="BI10" s="14"/>
      <c r="BJ10" s="14">
        <v>0.209371465461544</v>
      </c>
      <c r="BK10" s="14">
        <v>0.240244232395698</v>
      </c>
      <c r="BL10" s="14">
        <v>0.17258717511827401</v>
      </c>
      <c r="BM10" s="14"/>
      <c r="BN10" s="14">
        <v>0.165673831719714</v>
      </c>
      <c r="BO10" s="14">
        <v>0.241076798291042</v>
      </c>
      <c r="BP10" s="14">
        <v>0.208954249304516</v>
      </c>
      <c r="BQ10" s="14">
        <v>0.172057837307412</v>
      </c>
      <c r="BR10" s="14">
        <v>0.24275956616886801</v>
      </c>
      <c r="BS10" s="14">
        <v>0.20784204808867601</v>
      </c>
      <c r="BT10" s="14">
        <v>0.20696722205087401</v>
      </c>
      <c r="BU10" s="14">
        <v>0.13888315393749401</v>
      </c>
      <c r="BV10" s="14"/>
      <c r="BW10" s="14">
        <v>7.9145382253372407E-2</v>
      </c>
      <c r="BX10" s="14">
        <v>0.29720780063691599</v>
      </c>
      <c r="BY10" s="14"/>
      <c r="BZ10" s="14">
        <v>0</v>
      </c>
      <c r="CA10" s="14">
        <v>0.55425941835710602</v>
      </c>
      <c r="CB10" s="14"/>
      <c r="CC10" s="14">
        <v>0</v>
      </c>
      <c r="CD10" s="14">
        <v>0.44878014656575999</v>
      </c>
    </row>
    <row r="11" spans="2:82" ht="45" x14ac:dyDescent="0.25">
      <c r="B11" s="15" t="s">
        <v>278</v>
      </c>
      <c r="C11" s="14">
        <v>0.31792956936080102</v>
      </c>
      <c r="D11" s="14">
        <v>0.33430209681214601</v>
      </c>
      <c r="E11" s="14">
        <v>0.301212644295135</v>
      </c>
      <c r="F11" s="14"/>
      <c r="G11" s="14">
        <v>0.36269418507200502</v>
      </c>
      <c r="H11" s="14">
        <v>0.30350223927574999</v>
      </c>
      <c r="I11" s="14">
        <v>0.25717915489443199</v>
      </c>
      <c r="J11" s="14"/>
      <c r="K11" s="14">
        <v>0.30595116855413901</v>
      </c>
      <c r="L11" s="14">
        <v>0.35252610951944402</v>
      </c>
      <c r="M11" s="14">
        <v>0.31072339775062602</v>
      </c>
      <c r="N11" s="14">
        <v>0.291407280492398</v>
      </c>
      <c r="O11" s="14"/>
      <c r="P11" s="14">
        <v>0.32786326811515598</v>
      </c>
      <c r="Q11" s="14">
        <v>0.34021271964852901</v>
      </c>
      <c r="R11" s="14">
        <v>0.29832359091671301</v>
      </c>
      <c r="S11" s="14">
        <v>0.35143091074719002</v>
      </c>
      <c r="T11" s="14">
        <v>0.25605447005148102</v>
      </c>
      <c r="U11" s="14"/>
      <c r="V11" s="14">
        <v>0.31320706020587402</v>
      </c>
      <c r="W11" s="14">
        <v>0.34694294907238699</v>
      </c>
      <c r="X11" s="14">
        <v>0.30150015783767797</v>
      </c>
      <c r="Y11" s="14"/>
      <c r="Z11" s="14">
        <v>0.31925708831792798</v>
      </c>
      <c r="AA11" s="14">
        <v>0.316777748518353</v>
      </c>
      <c r="AB11" s="14"/>
      <c r="AC11" s="14">
        <v>0.257610444389471</v>
      </c>
      <c r="AD11" s="14">
        <v>0.356664309222263</v>
      </c>
      <c r="AE11" s="14">
        <v>0.31449559083543699</v>
      </c>
      <c r="AF11" s="14">
        <v>0.29765240509733498</v>
      </c>
      <c r="AG11" s="14"/>
      <c r="AH11" s="14">
        <v>0.287790871136545</v>
      </c>
      <c r="AI11" s="14">
        <v>0.352733519825565</v>
      </c>
      <c r="AJ11" s="14">
        <v>0.307274989943493</v>
      </c>
      <c r="AK11" s="14">
        <v>0.24968486426103201</v>
      </c>
      <c r="AL11" s="14"/>
      <c r="AM11" s="14">
        <v>0.32908392618520799</v>
      </c>
      <c r="AN11" s="14">
        <v>0.32652270222430102</v>
      </c>
      <c r="AO11" s="14">
        <v>0.316379500474882</v>
      </c>
      <c r="AP11" s="14">
        <v>0.31046232609423302</v>
      </c>
      <c r="AQ11" s="14"/>
      <c r="AR11" s="14">
        <v>0.34208035921527902</v>
      </c>
      <c r="AS11" s="14">
        <v>0.30575890126213201</v>
      </c>
      <c r="AT11" s="14">
        <v>0.33874755980737897</v>
      </c>
      <c r="AU11" s="14">
        <v>0.31186316268098402</v>
      </c>
      <c r="AV11" s="14"/>
      <c r="AW11" s="14">
        <v>0.353082289109592</v>
      </c>
      <c r="AX11" s="14">
        <v>0.35668333322822998</v>
      </c>
      <c r="AY11" s="14">
        <v>0.27130334043379201</v>
      </c>
      <c r="AZ11" s="14">
        <v>0.203702307397571</v>
      </c>
      <c r="BA11" s="14"/>
      <c r="BB11" s="14">
        <v>0.25256184861441899</v>
      </c>
      <c r="BC11" s="14">
        <v>0.23811853889465301</v>
      </c>
      <c r="BD11" s="14">
        <v>0.41668992533251198</v>
      </c>
      <c r="BE11" s="14"/>
      <c r="BF11" s="14">
        <v>0.26614848655949602</v>
      </c>
      <c r="BG11" s="14">
        <v>0.36919917771706601</v>
      </c>
      <c r="BH11" s="14">
        <v>0.399815634644544</v>
      </c>
      <c r="BI11" s="14"/>
      <c r="BJ11" s="14">
        <v>0.33708265448756902</v>
      </c>
      <c r="BK11" s="14">
        <v>0.28125560770533597</v>
      </c>
      <c r="BL11" s="14">
        <v>0.38724801304289902</v>
      </c>
      <c r="BM11" s="14"/>
      <c r="BN11" s="14">
        <v>0.27745245053561002</v>
      </c>
      <c r="BO11" s="14">
        <v>0.27604030969809601</v>
      </c>
      <c r="BP11" s="14">
        <v>0.382782552442265</v>
      </c>
      <c r="BQ11" s="14">
        <v>0.35860543790608002</v>
      </c>
      <c r="BR11" s="14">
        <v>0.32394091172199502</v>
      </c>
      <c r="BS11" s="14">
        <v>0.32591177234660601</v>
      </c>
      <c r="BT11" s="14">
        <v>0.414256923514291</v>
      </c>
      <c r="BU11" s="14">
        <v>0.38450223676460799</v>
      </c>
      <c r="BV11" s="14"/>
      <c r="BW11" s="14">
        <v>0.48266083698985301</v>
      </c>
      <c r="BX11" s="14">
        <v>0.183883036969889</v>
      </c>
      <c r="BY11" s="14"/>
      <c r="BZ11" s="14">
        <v>0.56489336690208203</v>
      </c>
      <c r="CA11" s="14">
        <v>0</v>
      </c>
      <c r="CB11" s="14"/>
      <c r="CC11" s="14">
        <v>0.66475171037507996</v>
      </c>
      <c r="CD11" s="14">
        <v>0</v>
      </c>
    </row>
    <row r="12" spans="2:82" ht="45" x14ac:dyDescent="0.25">
      <c r="B12" s="15" t="s">
        <v>279</v>
      </c>
      <c r="C12" s="14">
        <v>0.24488385347039801</v>
      </c>
      <c r="D12" s="14">
        <v>0.225493408939584</v>
      </c>
      <c r="E12" s="14">
        <v>0.264181921666923</v>
      </c>
      <c r="F12" s="14"/>
      <c r="G12" s="14">
        <v>0.167654778120299</v>
      </c>
      <c r="H12" s="14">
        <v>0.247466103670064</v>
      </c>
      <c r="I12" s="14">
        <v>0.39436412083413902</v>
      </c>
      <c r="J12" s="14"/>
      <c r="K12" s="14">
        <v>0.26399925598284701</v>
      </c>
      <c r="L12" s="14">
        <v>0.249588667694123</v>
      </c>
      <c r="M12" s="14">
        <v>0.21957714333782299</v>
      </c>
      <c r="N12" s="14">
        <v>0.226869595960421</v>
      </c>
      <c r="O12" s="14"/>
      <c r="P12" s="14">
        <v>0.17153690905949001</v>
      </c>
      <c r="Q12" s="14">
        <v>0.23171600278901699</v>
      </c>
      <c r="R12" s="14">
        <v>0.236480914110139</v>
      </c>
      <c r="S12" s="14">
        <v>0.296883637223115</v>
      </c>
      <c r="T12" s="14">
        <v>0.23734763620719301</v>
      </c>
      <c r="U12" s="14"/>
      <c r="V12" s="14">
        <v>0.24539611409935999</v>
      </c>
      <c r="W12" s="14">
        <v>0.29077192164954202</v>
      </c>
      <c r="X12" s="14">
        <v>0.193217045998583</v>
      </c>
      <c r="Y12" s="14"/>
      <c r="Z12" s="14">
        <v>0.21862264343458801</v>
      </c>
      <c r="AA12" s="14">
        <v>0.26766937295752802</v>
      </c>
      <c r="AB12" s="14"/>
      <c r="AC12" s="14">
        <v>0.199427837849256</v>
      </c>
      <c r="AD12" s="14">
        <v>0.228173625196187</v>
      </c>
      <c r="AE12" s="14">
        <v>0.240054199496854</v>
      </c>
      <c r="AF12" s="14">
        <v>0.263754855712448</v>
      </c>
      <c r="AG12" s="14"/>
      <c r="AH12" s="14">
        <v>0.27716680784233599</v>
      </c>
      <c r="AI12" s="14">
        <v>0.23792583900997699</v>
      </c>
      <c r="AJ12" s="14">
        <v>0.22827095992411101</v>
      </c>
      <c r="AK12" s="14">
        <v>0.29247347796249401</v>
      </c>
      <c r="AL12" s="14"/>
      <c r="AM12" s="14">
        <v>0.28474366823089597</v>
      </c>
      <c r="AN12" s="14">
        <v>0.23412300289065499</v>
      </c>
      <c r="AO12" s="14">
        <v>0.24839901137686199</v>
      </c>
      <c r="AP12" s="14">
        <v>0.25807395089310797</v>
      </c>
      <c r="AQ12" s="14"/>
      <c r="AR12" s="14">
        <v>0.27218768944147897</v>
      </c>
      <c r="AS12" s="14">
        <v>0.24001681570196501</v>
      </c>
      <c r="AT12" s="14">
        <v>0.23234769813874501</v>
      </c>
      <c r="AU12" s="14">
        <v>0.31309052078056498</v>
      </c>
      <c r="AV12" s="14"/>
      <c r="AW12" s="14">
        <v>0.18347873880145801</v>
      </c>
      <c r="AX12" s="14">
        <v>0.23191229123777801</v>
      </c>
      <c r="AY12" s="14">
        <v>0.28156308248657602</v>
      </c>
      <c r="AZ12" s="14">
        <v>0.33968491405087498</v>
      </c>
      <c r="BA12" s="14"/>
      <c r="BB12" s="14">
        <v>0.38982096869020599</v>
      </c>
      <c r="BC12" s="14">
        <v>0.25676047893251303</v>
      </c>
      <c r="BD12" s="14">
        <v>0.13883310896843301</v>
      </c>
      <c r="BE12" s="14"/>
      <c r="BF12" s="14">
        <v>0.31281525504880697</v>
      </c>
      <c r="BG12" s="14">
        <v>0.17671052008272201</v>
      </c>
      <c r="BH12" s="14">
        <v>0.176729243625732</v>
      </c>
      <c r="BI12" s="14"/>
      <c r="BJ12" s="14">
        <v>0.224870546077032</v>
      </c>
      <c r="BK12" s="14">
        <v>0.26219625450969503</v>
      </c>
      <c r="BL12" s="14">
        <v>0.27731390126307998</v>
      </c>
      <c r="BM12" s="14"/>
      <c r="BN12" s="14">
        <v>0.30320371667052898</v>
      </c>
      <c r="BO12" s="14">
        <v>0.19488405714754201</v>
      </c>
      <c r="BP12" s="14">
        <v>0.239493910923471</v>
      </c>
      <c r="BQ12" s="14">
        <v>0.21003459517046499</v>
      </c>
      <c r="BR12" s="14">
        <v>0.20718043573117101</v>
      </c>
      <c r="BS12" s="14">
        <v>0.26388639710753198</v>
      </c>
      <c r="BT12" s="14">
        <v>0.20821156959169501</v>
      </c>
      <c r="BU12" s="14">
        <v>0.25387825067231901</v>
      </c>
      <c r="BV12" s="14"/>
      <c r="BW12" s="14">
        <v>0.32349735313667199</v>
      </c>
      <c r="BX12" s="14">
        <v>0.18091380588290701</v>
      </c>
      <c r="BY12" s="14"/>
      <c r="BZ12" s="14">
        <v>0.43510663309791803</v>
      </c>
      <c r="CA12" s="14">
        <v>0</v>
      </c>
      <c r="CB12" s="14"/>
      <c r="CC12" s="14">
        <v>0</v>
      </c>
      <c r="CD12" s="14">
        <v>0.55121985343423996</v>
      </c>
    </row>
    <row r="13" spans="2:82" x14ac:dyDescent="0.25">
      <c r="B13" s="15" t="s">
        <v>131</v>
      </c>
      <c r="C13" s="20">
        <v>7.7473808840920699E-2</v>
      </c>
      <c r="D13" s="20">
        <v>5.5975591565872902E-2</v>
      </c>
      <c r="E13" s="20">
        <v>9.9049426560981299E-2</v>
      </c>
      <c r="F13" s="20"/>
      <c r="G13" s="20">
        <v>8.0676819096547406E-2</v>
      </c>
      <c r="H13" s="20">
        <v>6.6381080676336898E-2</v>
      </c>
      <c r="I13" s="20">
        <v>9.3272968953607205E-2</v>
      </c>
      <c r="J13" s="20"/>
      <c r="K13" s="20">
        <v>3.3363668189627299E-2</v>
      </c>
      <c r="L13" s="20">
        <v>5.3342399557256302E-2</v>
      </c>
      <c r="M13" s="20">
        <v>6.5097421922625007E-2</v>
      </c>
      <c r="N13" s="20">
        <v>0.18883643001533601</v>
      </c>
      <c r="O13" s="20"/>
      <c r="P13" s="20">
        <v>7.8591293356822398E-2</v>
      </c>
      <c r="Q13" s="20">
        <v>7.1398585561255903E-2</v>
      </c>
      <c r="R13" s="20">
        <v>7.8347662352439604E-2</v>
      </c>
      <c r="S13" s="20">
        <v>6.4331698412134E-2</v>
      </c>
      <c r="T13" s="20">
        <v>0.104316438715655</v>
      </c>
      <c r="U13" s="20"/>
      <c r="V13" s="20">
        <v>2.8862608545457701E-2</v>
      </c>
      <c r="W13" s="20">
        <v>5.8253595503806703E-2</v>
      </c>
      <c r="X13" s="20">
        <v>0.25483914943206598</v>
      </c>
      <c r="Y13" s="20"/>
      <c r="Z13" s="20">
        <v>6.0274085324847501E-2</v>
      </c>
      <c r="AA13" s="20">
        <v>9.23971362433645E-2</v>
      </c>
      <c r="AB13" s="20"/>
      <c r="AC13" s="20">
        <v>0.21115464653688401</v>
      </c>
      <c r="AD13" s="20">
        <v>0.117195959131493</v>
      </c>
      <c r="AE13" s="20">
        <v>6.26283993857598E-2</v>
      </c>
      <c r="AF13" s="20">
        <v>2.5223504341388901E-2</v>
      </c>
      <c r="AG13" s="20"/>
      <c r="AH13" s="20">
        <v>0.17791142261621501</v>
      </c>
      <c r="AI13" s="20">
        <v>9.2098598242335405E-2</v>
      </c>
      <c r="AJ13" s="20">
        <v>2.8293819892233198E-2</v>
      </c>
      <c r="AK13" s="20">
        <v>1.75724986238333E-2</v>
      </c>
      <c r="AL13" s="20"/>
      <c r="AM13" s="20">
        <v>5.9499519930247401E-2</v>
      </c>
      <c r="AN13" s="20">
        <v>3.9218812665047197E-2</v>
      </c>
      <c r="AO13" s="20">
        <v>3.8263974774279598E-2</v>
      </c>
      <c r="AP13" s="20">
        <v>4.0858935981945801E-2</v>
      </c>
      <c r="AQ13" s="20"/>
      <c r="AR13" s="20">
        <v>7.3070495617848494E-2</v>
      </c>
      <c r="AS13" s="20">
        <v>2.2829123810339601E-2</v>
      </c>
      <c r="AT13" s="20">
        <v>1.8312251245675301E-2</v>
      </c>
      <c r="AU13" s="20">
        <v>2.8976786390845999E-2</v>
      </c>
      <c r="AV13" s="20"/>
      <c r="AW13" s="20">
        <v>0.136162062461401</v>
      </c>
      <c r="AX13" s="20">
        <v>7.8458843575683002E-2</v>
      </c>
      <c r="AY13" s="20">
        <v>4.7463374889095099E-2</v>
      </c>
      <c r="AZ13" s="20">
        <v>3.5973304128286698E-2</v>
      </c>
      <c r="BA13" s="20"/>
      <c r="BB13" s="20">
        <v>4.0821102991283102E-2</v>
      </c>
      <c r="BC13" s="20">
        <v>7.4290188821024505E-2</v>
      </c>
      <c r="BD13" s="20">
        <v>0.10224615842410301</v>
      </c>
      <c r="BE13" s="20"/>
      <c r="BF13" s="20">
        <v>3.5995891505215101E-2</v>
      </c>
      <c r="BG13" s="20">
        <v>0.129834932379056</v>
      </c>
      <c r="BH13" s="20">
        <v>4.2048431130414399E-2</v>
      </c>
      <c r="BI13" s="20"/>
      <c r="BJ13" s="20">
        <v>4.9103330841641202E-2</v>
      </c>
      <c r="BK13" s="20">
        <v>5.4773987587972098E-2</v>
      </c>
      <c r="BL13" s="20">
        <v>3.9255304555167597E-2</v>
      </c>
      <c r="BM13" s="20"/>
      <c r="BN13" s="20">
        <v>0.101914737049156</v>
      </c>
      <c r="BO13" s="20">
        <v>7.74467894111356E-2</v>
      </c>
      <c r="BP13" s="20">
        <v>3.9865621574920899E-2</v>
      </c>
      <c r="BQ13" s="20">
        <v>9.8700996148562897E-2</v>
      </c>
      <c r="BR13" s="20">
        <v>5.1547077522798801E-2</v>
      </c>
      <c r="BS13" s="20">
        <v>4.4839246535484399E-2</v>
      </c>
      <c r="BT13" s="20">
        <v>8.8165794519972102E-3</v>
      </c>
      <c r="BU13" s="20">
        <v>8.9208305972797594E-2</v>
      </c>
      <c r="BV13" s="20"/>
      <c r="BW13" s="20">
        <v>4.1274221772918097E-2</v>
      </c>
      <c r="BX13" s="20">
        <v>0.106930445642718</v>
      </c>
      <c r="BY13" s="20"/>
      <c r="BZ13" s="20">
        <v>0</v>
      </c>
      <c r="CA13" s="20">
        <v>0</v>
      </c>
      <c r="CB13" s="20"/>
      <c r="CC13" s="20">
        <v>0</v>
      </c>
      <c r="CD13" s="20">
        <v>0</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D16"/>
  <sheetViews>
    <sheetView showGridLines="0" topLeftCell="A6" workbookViewId="0">
      <pane xSplit="2" topLeftCell="C1" activePane="topRight" state="frozen"/>
      <selection pane="topRight" activeCell="B16" sqref="B16"/>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108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0.19321659826554899</v>
      </c>
      <c r="D9" s="14">
        <v>0.19643739773282501</v>
      </c>
      <c r="E9" s="14">
        <v>0.189851804225948</v>
      </c>
      <c r="F9" s="14"/>
      <c r="G9" s="14">
        <v>0.21704002284974799</v>
      </c>
      <c r="H9" s="14">
        <v>0.16802230865027601</v>
      </c>
      <c r="I9" s="14">
        <v>0.195961755490276</v>
      </c>
      <c r="J9" s="14"/>
      <c r="K9" s="14">
        <v>0.15809473127888901</v>
      </c>
      <c r="L9" s="14">
        <v>0.17699840381464599</v>
      </c>
      <c r="M9" s="14">
        <v>0.26486632721989301</v>
      </c>
      <c r="N9" s="14">
        <v>0.22321972504090301</v>
      </c>
      <c r="O9" s="14"/>
      <c r="P9" s="14">
        <v>0.19247507529765701</v>
      </c>
      <c r="Q9" s="14">
        <v>0.26942772150945499</v>
      </c>
      <c r="R9" s="14">
        <v>0.193448790273171</v>
      </c>
      <c r="S9" s="14">
        <v>0.180127262994981</v>
      </c>
      <c r="T9" s="14">
        <v>0.14492451026526801</v>
      </c>
      <c r="U9" s="14"/>
      <c r="V9" s="14">
        <v>0.198733425645057</v>
      </c>
      <c r="W9" s="14">
        <v>0.17934460193000801</v>
      </c>
      <c r="X9" s="14">
        <v>0.19058587023341</v>
      </c>
      <c r="Y9" s="14"/>
      <c r="Z9" s="14">
        <v>0.20407892094702801</v>
      </c>
      <c r="AA9" s="14">
        <v>0.183791912015493</v>
      </c>
      <c r="AB9" s="14"/>
      <c r="AC9" s="14">
        <v>0.231574155952531</v>
      </c>
      <c r="AD9" s="14">
        <v>0.22459791804603499</v>
      </c>
      <c r="AE9" s="14">
        <v>0.171986095533088</v>
      </c>
      <c r="AF9" s="14">
        <v>0.17453191375284599</v>
      </c>
      <c r="AG9" s="14"/>
      <c r="AH9" s="14">
        <v>0.24121337661408501</v>
      </c>
      <c r="AI9" s="14">
        <v>0.205031831235086</v>
      </c>
      <c r="AJ9" s="14">
        <v>0.17097422538693799</v>
      </c>
      <c r="AK9" s="14">
        <v>0.159783861296318</v>
      </c>
      <c r="AL9" s="14"/>
      <c r="AM9" s="14">
        <v>0.177720037017217</v>
      </c>
      <c r="AN9" s="14">
        <v>0.16423492585150501</v>
      </c>
      <c r="AO9" s="14">
        <v>0.25498796076582397</v>
      </c>
      <c r="AP9" s="14">
        <v>0.18159281821270601</v>
      </c>
      <c r="AQ9" s="14"/>
      <c r="AR9" s="14">
        <v>0.188716543542641</v>
      </c>
      <c r="AS9" s="14">
        <v>0.17973322291946001</v>
      </c>
      <c r="AT9" s="14">
        <v>0.201597208018966</v>
      </c>
      <c r="AU9" s="14">
        <v>0.17328390100819599</v>
      </c>
      <c r="AV9" s="14"/>
      <c r="AW9" s="14">
        <v>0.22625091327521801</v>
      </c>
      <c r="AX9" s="14">
        <v>0.188333291652201</v>
      </c>
      <c r="AY9" s="14">
        <v>0.17189846992132901</v>
      </c>
      <c r="AZ9" s="14">
        <v>0.23665851268742</v>
      </c>
      <c r="BA9" s="14"/>
      <c r="BB9" s="14">
        <v>0.16806774652332601</v>
      </c>
      <c r="BC9" s="14">
        <v>0.15008865282851999</v>
      </c>
      <c r="BD9" s="14">
        <v>0.16614916222061901</v>
      </c>
      <c r="BE9" s="14"/>
      <c r="BF9" s="14">
        <v>0.201191950515753</v>
      </c>
      <c r="BG9" s="14">
        <v>0.19094186118405099</v>
      </c>
      <c r="BH9" s="14">
        <v>0.177376640041459</v>
      </c>
      <c r="BI9" s="14"/>
      <c r="BJ9" s="14">
        <v>0.20567948653104101</v>
      </c>
      <c r="BK9" s="14">
        <v>0.16519598824535001</v>
      </c>
      <c r="BL9" s="14">
        <v>0.172545092244964</v>
      </c>
      <c r="BM9" s="14"/>
      <c r="BN9" s="14">
        <v>0.17582247795078701</v>
      </c>
      <c r="BO9" s="14">
        <v>0.23583160780948301</v>
      </c>
      <c r="BP9" s="14">
        <v>0.22505171439571001</v>
      </c>
      <c r="BQ9" s="14">
        <v>0.196012735665583</v>
      </c>
      <c r="BR9" s="14">
        <v>0.20888098887006801</v>
      </c>
      <c r="BS9" s="14">
        <v>0.13894858944183999</v>
      </c>
      <c r="BT9" s="14">
        <v>0.18908205928048899</v>
      </c>
      <c r="BU9" s="14">
        <v>0.246292588891003</v>
      </c>
      <c r="BV9" s="14"/>
      <c r="BW9" s="14">
        <v>0.17367586099353099</v>
      </c>
      <c r="BX9" s="14">
        <v>0.209117453697405</v>
      </c>
      <c r="BY9" s="14"/>
      <c r="BZ9" s="14">
        <v>0.175713403534933</v>
      </c>
      <c r="CA9" s="14">
        <v>0.215136589587825</v>
      </c>
      <c r="CB9" s="14"/>
      <c r="CC9" s="14">
        <v>0.19431929535364401</v>
      </c>
      <c r="CD9" s="14">
        <v>0.18760383084652299</v>
      </c>
    </row>
    <row r="10" spans="2:82" ht="30" x14ac:dyDescent="0.25">
      <c r="B10" s="15" t="s">
        <v>102</v>
      </c>
      <c r="C10" s="14">
        <v>0.74239201530489496</v>
      </c>
      <c r="D10" s="14">
        <v>0.74847765702100899</v>
      </c>
      <c r="E10" s="14">
        <v>0.73638603765609001</v>
      </c>
      <c r="F10" s="14"/>
      <c r="G10" s="14">
        <v>0.71493604248423304</v>
      </c>
      <c r="H10" s="14">
        <v>0.77458360280730398</v>
      </c>
      <c r="I10" s="14">
        <v>0.73290894690469899</v>
      </c>
      <c r="J10" s="14"/>
      <c r="K10" s="14">
        <v>0.806839639495603</v>
      </c>
      <c r="L10" s="14">
        <v>0.76249372086135903</v>
      </c>
      <c r="M10" s="14">
        <v>0.64482032436802095</v>
      </c>
      <c r="N10" s="14">
        <v>0.67800777307221605</v>
      </c>
      <c r="O10" s="14"/>
      <c r="P10" s="14">
        <v>0.73273370204508703</v>
      </c>
      <c r="Q10" s="14">
        <v>0.67513040953173997</v>
      </c>
      <c r="R10" s="14">
        <v>0.73238865110252704</v>
      </c>
      <c r="S10" s="14">
        <v>0.76206779816935399</v>
      </c>
      <c r="T10" s="14">
        <v>0.79243349347853398</v>
      </c>
      <c r="U10" s="14"/>
      <c r="V10" s="14">
        <v>0.753359357482837</v>
      </c>
      <c r="W10" s="14">
        <v>0.74106006579305705</v>
      </c>
      <c r="X10" s="14">
        <v>0.70855450272075804</v>
      </c>
      <c r="Y10" s="14"/>
      <c r="Z10" s="14">
        <v>0.74535522074725402</v>
      </c>
      <c r="AA10" s="14">
        <v>0.73982099229189702</v>
      </c>
      <c r="AB10" s="14"/>
      <c r="AC10" s="14">
        <v>0.65916400315150603</v>
      </c>
      <c r="AD10" s="14">
        <v>0.70098454514809005</v>
      </c>
      <c r="AE10" s="14">
        <v>0.75434504599600205</v>
      </c>
      <c r="AF10" s="14">
        <v>0.79274101228574401</v>
      </c>
      <c r="AG10" s="14"/>
      <c r="AH10" s="14">
        <v>0.64862793047602496</v>
      </c>
      <c r="AI10" s="14">
        <v>0.72311096111052897</v>
      </c>
      <c r="AJ10" s="14">
        <v>0.77796314878739303</v>
      </c>
      <c r="AK10" s="14">
        <v>0.81915435867481901</v>
      </c>
      <c r="AL10" s="14"/>
      <c r="AM10" s="14">
        <v>0.75756024798223198</v>
      </c>
      <c r="AN10" s="14">
        <v>0.78377514438033302</v>
      </c>
      <c r="AO10" s="14">
        <v>0.687531876208751</v>
      </c>
      <c r="AP10" s="14">
        <v>0.77261329325988204</v>
      </c>
      <c r="AQ10" s="14"/>
      <c r="AR10" s="14">
        <v>0.74858368214538795</v>
      </c>
      <c r="AS10" s="14">
        <v>0.77151764243824195</v>
      </c>
      <c r="AT10" s="14">
        <v>0.78009042634270898</v>
      </c>
      <c r="AU10" s="14">
        <v>0.77514270698210996</v>
      </c>
      <c r="AV10" s="14"/>
      <c r="AW10" s="14">
        <v>0.693054693845637</v>
      </c>
      <c r="AX10" s="14">
        <v>0.73422051442389302</v>
      </c>
      <c r="AY10" s="14">
        <v>0.78371380039801697</v>
      </c>
      <c r="AZ10" s="14">
        <v>0.72724277618491295</v>
      </c>
      <c r="BA10" s="14"/>
      <c r="BB10" s="14">
        <v>0.79125296494757102</v>
      </c>
      <c r="BC10" s="14">
        <v>0.80751260606663</v>
      </c>
      <c r="BD10" s="14">
        <v>0.75069734460464699</v>
      </c>
      <c r="BE10" s="14"/>
      <c r="BF10" s="14">
        <v>0.74892198703626001</v>
      </c>
      <c r="BG10" s="14">
        <v>0.73952386115228497</v>
      </c>
      <c r="BH10" s="14">
        <v>0.75040367490511495</v>
      </c>
      <c r="BI10" s="14"/>
      <c r="BJ10" s="14">
        <v>0.733288406724662</v>
      </c>
      <c r="BK10" s="14">
        <v>0.79493577991251696</v>
      </c>
      <c r="BL10" s="14">
        <v>0.76400120964502305</v>
      </c>
      <c r="BM10" s="14"/>
      <c r="BN10" s="14">
        <v>0.732967068740358</v>
      </c>
      <c r="BO10" s="14">
        <v>0.71742104254851402</v>
      </c>
      <c r="BP10" s="14">
        <v>0.73527303449736103</v>
      </c>
      <c r="BQ10" s="14">
        <v>0.79185793626581702</v>
      </c>
      <c r="BR10" s="14">
        <v>0.74454386420899299</v>
      </c>
      <c r="BS10" s="14">
        <v>0.80367515805476897</v>
      </c>
      <c r="BT10" s="14">
        <v>0.74753400823969696</v>
      </c>
      <c r="BU10" s="14">
        <v>0.69429452835135497</v>
      </c>
      <c r="BV10" s="14"/>
      <c r="BW10" s="14">
        <v>0.77961226360328195</v>
      </c>
      <c r="BX10" s="14">
        <v>0.71210483733961405</v>
      </c>
      <c r="BY10" s="14"/>
      <c r="BZ10" s="14">
        <v>0.78008210941048794</v>
      </c>
      <c r="CA10" s="14">
        <v>0.72367651129780697</v>
      </c>
      <c r="CB10" s="14"/>
      <c r="CC10" s="14">
        <v>0.75566839235569905</v>
      </c>
      <c r="CD10" s="14">
        <v>0.76069357894345202</v>
      </c>
    </row>
    <row r="11" spans="2:82" x14ac:dyDescent="0.25">
      <c r="B11" s="15" t="s">
        <v>103</v>
      </c>
      <c r="C11" s="20">
        <v>6.4391386429555705E-2</v>
      </c>
      <c r="D11" s="20">
        <v>5.5084945246166098E-2</v>
      </c>
      <c r="E11" s="20">
        <v>7.3762158117961399E-2</v>
      </c>
      <c r="F11" s="20"/>
      <c r="G11" s="20">
        <v>6.8023934666019303E-2</v>
      </c>
      <c r="H11" s="20">
        <v>5.7394088542420701E-2</v>
      </c>
      <c r="I11" s="20">
        <v>7.1129297605024899E-2</v>
      </c>
      <c r="J11" s="20"/>
      <c r="K11" s="20">
        <v>3.5065629225507801E-2</v>
      </c>
      <c r="L11" s="20">
        <v>6.0507875323994098E-2</v>
      </c>
      <c r="M11" s="20">
        <v>9.0313348412085603E-2</v>
      </c>
      <c r="N11" s="20">
        <v>9.8772501886881206E-2</v>
      </c>
      <c r="O11" s="20"/>
      <c r="P11" s="20">
        <v>7.4791222657255504E-2</v>
      </c>
      <c r="Q11" s="20">
        <v>5.54418689588052E-2</v>
      </c>
      <c r="R11" s="20">
        <v>7.4162558624301295E-2</v>
      </c>
      <c r="S11" s="20">
        <v>5.7804938835664697E-2</v>
      </c>
      <c r="T11" s="20">
        <v>6.2641996256197499E-2</v>
      </c>
      <c r="U11" s="20"/>
      <c r="V11" s="20">
        <v>4.7907216872105897E-2</v>
      </c>
      <c r="W11" s="20">
        <v>7.9595332276934994E-2</v>
      </c>
      <c r="X11" s="20">
        <v>0.100859627045832</v>
      </c>
      <c r="Y11" s="20"/>
      <c r="Z11" s="20">
        <v>5.0565858305718102E-2</v>
      </c>
      <c r="AA11" s="20">
        <v>7.6387095692609402E-2</v>
      </c>
      <c r="AB11" s="20"/>
      <c r="AC11" s="20">
        <v>0.109261840895963</v>
      </c>
      <c r="AD11" s="20">
        <v>7.4417536805875706E-2</v>
      </c>
      <c r="AE11" s="20">
        <v>7.3668858470910897E-2</v>
      </c>
      <c r="AF11" s="20">
        <v>3.2727073961409697E-2</v>
      </c>
      <c r="AG11" s="20"/>
      <c r="AH11" s="20">
        <v>0.11015869290989</v>
      </c>
      <c r="AI11" s="20">
        <v>7.1857207654384497E-2</v>
      </c>
      <c r="AJ11" s="20">
        <v>5.10626258256687E-2</v>
      </c>
      <c r="AK11" s="20">
        <v>2.1061780028863001E-2</v>
      </c>
      <c r="AL11" s="20"/>
      <c r="AM11" s="20">
        <v>6.4719715000551306E-2</v>
      </c>
      <c r="AN11" s="20">
        <v>5.19899297681614E-2</v>
      </c>
      <c r="AO11" s="20">
        <v>5.7480163025424601E-2</v>
      </c>
      <c r="AP11" s="20">
        <v>4.5793888527411203E-2</v>
      </c>
      <c r="AQ11" s="20"/>
      <c r="AR11" s="20">
        <v>6.2699774311971795E-2</v>
      </c>
      <c r="AS11" s="20">
        <v>4.8749134642297902E-2</v>
      </c>
      <c r="AT11" s="20">
        <v>1.8312365638325001E-2</v>
      </c>
      <c r="AU11" s="20">
        <v>5.1573392009693901E-2</v>
      </c>
      <c r="AV11" s="20"/>
      <c r="AW11" s="20">
        <v>8.0694392879145205E-2</v>
      </c>
      <c r="AX11" s="20">
        <v>7.7446193923905907E-2</v>
      </c>
      <c r="AY11" s="20">
        <v>4.4387729680653701E-2</v>
      </c>
      <c r="AZ11" s="20">
        <v>3.6098711127666501E-2</v>
      </c>
      <c r="BA11" s="20"/>
      <c r="BB11" s="20">
        <v>4.06792885291032E-2</v>
      </c>
      <c r="BC11" s="20">
        <v>4.2398741104850701E-2</v>
      </c>
      <c r="BD11" s="20">
        <v>8.31534931747335E-2</v>
      </c>
      <c r="BE11" s="20"/>
      <c r="BF11" s="20">
        <v>4.9886062447986997E-2</v>
      </c>
      <c r="BG11" s="20">
        <v>6.9534277663664906E-2</v>
      </c>
      <c r="BH11" s="20">
        <v>7.2219685053426394E-2</v>
      </c>
      <c r="BI11" s="20"/>
      <c r="BJ11" s="20">
        <v>6.1032106744297002E-2</v>
      </c>
      <c r="BK11" s="20">
        <v>3.9868231842132999E-2</v>
      </c>
      <c r="BL11" s="20">
        <v>6.3453698110013196E-2</v>
      </c>
      <c r="BM11" s="20"/>
      <c r="BN11" s="20">
        <v>9.1210453308854605E-2</v>
      </c>
      <c r="BO11" s="20">
        <v>4.6747349642003597E-2</v>
      </c>
      <c r="BP11" s="20">
        <v>3.9675251106929703E-2</v>
      </c>
      <c r="BQ11" s="20">
        <v>1.21293280686001E-2</v>
      </c>
      <c r="BR11" s="20">
        <v>4.6575146920939899E-2</v>
      </c>
      <c r="BS11" s="20">
        <v>5.7376252503390901E-2</v>
      </c>
      <c r="BT11" s="20">
        <v>6.3383932479813901E-2</v>
      </c>
      <c r="BU11" s="20">
        <v>5.94128827576424E-2</v>
      </c>
      <c r="BV11" s="20"/>
      <c r="BW11" s="20">
        <v>4.67118754031879E-2</v>
      </c>
      <c r="BX11" s="20">
        <v>7.8777708962980697E-2</v>
      </c>
      <c r="BY11" s="20"/>
      <c r="BZ11" s="20">
        <v>4.4204487054579598E-2</v>
      </c>
      <c r="CA11" s="20">
        <v>6.1186899114368101E-2</v>
      </c>
      <c r="CB11" s="20"/>
      <c r="CC11" s="20">
        <v>5.0012312290656898E-2</v>
      </c>
      <c r="CD11" s="20">
        <v>5.1702590210024602E-2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CD33"/>
  <sheetViews>
    <sheetView showGridLines="0" topLeftCell="A29" workbookViewId="0">
      <pane xSplit="2" topLeftCell="C1" activePane="topRight" state="frozen"/>
      <selection pane="topRight" activeCell="B33" sqref="B33"/>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31" t="s">
        <v>299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281</v>
      </c>
      <c r="C9" s="14">
        <v>0.48474482215804898</v>
      </c>
      <c r="D9" s="14">
        <v>0.50519112498188201</v>
      </c>
      <c r="E9" s="14">
        <v>0.46446020488780998</v>
      </c>
      <c r="F9" s="14"/>
      <c r="G9" s="14">
        <v>0.54261673737982496</v>
      </c>
      <c r="H9" s="14">
        <v>0.47437234604216399</v>
      </c>
      <c r="I9" s="14">
        <v>0.38962719534850199</v>
      </c>
      <c r="J9" s="14"/>
      <c r="K9" s="14">
        <v>0.484335870572074</v>
      </c>
      <c r="L9" s="14">
        <v>0.526696871818783</v>
      </c>
      <c r="M9" s="14">
        <v>0.49546043517806398</v>
      </c>
      <c r="N9" s="14">
        <v>0.42831461462925802</v>
      </c>
      <c r="O9" s="14"/>
      <c r="P9" s="14">
        <v>0.499986209499377</v>
      </c>
      <c r="Q9" s="14">
        <v>0.48306554520751599</v>
      </c>
      <c r="R9" s="14">
        <v>0.48058235721160097</v>
      </c>
      <c r="S9" s="14">
        <v>0.46954635283820101</v>
      </c>
      <c r="T9" s="14">
        <v>0.50622585964697597</v>
      </c>
      <c r="U9" s="14"/>
      <c r="V9" s="14">
        <v>0.51771042211124696</v>
      </c>
      <c r="W9" s="14">
        <v>0.49284353810970399</v>
      </c>
      <c r="X9" s="14">
        <v>0.369844512221851</v>
      </c>
      <c r="Y9" s="14"/>
      <c r="Z9" s="14">
        <v>0.51790418933292004</v>
      </c>
      <c r="AA9" s="14">
        <v>0.45597412172521901</v>
      </c>
      <c r="AB9" s="14"/>
      <c r="AC9" s="14">
        <v>0.44294733928740698</v>
      </c>
      <c r="AD9" s="14">
        <v>0.46673356056940002</v>
      </c>
      <c r="AE9" s="14">
        <v>0.49995022675072398</v>
      </c>
      <c r="AF9" s="14">
        <v>0.49899569974202101</v>
      </c>
      <c r="AG9" s="14"/>
      <c r="AH9" s="14">
        <v>0.40429182962861299</v>
      </c>
      <c r="AI9" s="14">
        <v>0.49608273811494003</v>
      </c>
      <c r="AJ9" s="14">
        <v>0.52278658616166895</v>
      </c>
      <c r="AK9" s="14">
        <v>0.45333497474585099</v>
      </c>
      <c r="AL9" s="14"/>
      <c r="AM9" s="14">
        <v>0.39143210383364702</v>
      </c>
      <c r="AN9" s="14">
        <v>0.47877760508381501</v>
      </c>
      <c r="AO9" s="14">
        <v>0.51522621292050796</v>
      </c>
      <c r="AP9" s="14">
        <v>0.54628307949932997</v>
      </c>
      <c r="AQ9" s="14"/>
      <c r="AR9" s="14">
        <v>0.52697387892606895</v>
      </c>
      <c r="AS9" s="14">
        <v>0.54558164968767497</v>
      </c>
      <c r="AT9" s="14">
        <v>0.42433760372155099</v>
      </c>
      <c r="AU9" s="14">
        <v>0.37011337928283899</v>
      </c>
      <c r="AV9" s="14"/>
      <c r="AW9" s="14">
        <v>0.58136293010885898</v>
      </c>
      <c r="AX9" s="14">
        <v>0.52853518283234002</v>
      </c>
      <c r="AY9" s="14">
        <v>0.40833814762494303</v>
      </c>
      <c r="AZ9" s="14">
        <v>0.28808224295995799</v>
      </c>
      <c r="BA9" s="14"/>
      <c r="BB9" s="14">
        <v>0.41666488942796198</v>
      </c>
      <c r="BC9" s="14">
        <v>0.36687164884998702</v>
      </c>
      <c r="BD9" s="14">
        <v>0.58312483119161596</v>
      </c>
      <c r="BE9" s="14"/>
      <c r="BF9" s="14">
        <v>0.443779440402574</v>
      </c>
      <c r="BG9" s="14">
        <v>0.49295000028666203</v>
      </c>
      <c r="BH9" s="14">
        <v>0.60726685724685003</v>
      </c>
      <c r="BI9" s="14"/>
      <c r="BJ9" s="14">
        <v>0.52227985037178903</v>
      </c>
      <c r="BK9" s="14">
        <v>0.48894777695084102</v>
      </c>
      <c r="BL9" s="14">
        <v>0.43301042912499299</v>
      </c>
      <c r="BM9" s="14"/>
      <c r="BN9" s="14">
        <v>0.45427769205644303</v>
      </c>
      <c r="BO9" s="14">
        <v>0.501741245933636</v>
      </c>
      <c r="BP9" s="14">
        <v>0.48778308318353097</v>
      </c>
      <c r="BQ9" s="14">
        <v>0.45572296253818301</v>
      </c>
      <c r="BR9" s="14">
        <v>0.48176346078332599</v>
      </c>
      <c r="BS9" s="14">
        <v>0.52879619402936795</v>
      </c>
      <c r="BT9" s="14">
        <v>0.60447148744403101</v>
      </c>
      <c r="BU9" s="14">
        <v>0.44979680290937901</v>
      </c>
      <c r="BV9" s="14"/>
      <c r="BW9" s="14">
        <v>0.54169460691399596</v>
      </c>
      <c r="BX9" s="14">
        <v>0.43840315747703701</v>
      </c>
      <c r="BY9" s="14"/>
      <c r="BZ9" s="14">
        <v>0.54031533184883596</v>
      </c>
      <c r="CA9" s="14">
        <v>0.44929691034649</v>
      </c>
      <c r="CB9" s="14"/>
      <c r="CC9" s="14">
        <v>0.62618948431056298</v>
      </c>
      <c r="CD9" s="14">
        <v>0.374170089578586</v>
      </c>
    </row>
    <row r="10" spans="2:82" ht="30" x14ac:dyDescent="0.25">
      <c r="B10" s="15" t="s">
        <v>282</v>
      </c>
      <c r="C10" s="14">
        <v>0.31195148465447098</v>
      </c>
      <c r="D10" s="14">
        <v>0.30965313319596699</v>
      </c>
      <c r="E10" s="14">
        <v>0.314561493120465</v>
      </c>
      <c r="F10" s="14"/>
      <c r="G10" s="14">
        <v>0.33414112231552601</v>
      </c>
      <c r="H10" s="14">
        <v>0.310977935317577</v>
      </c>
      <c r="I10" s="14">
        <v>0.269466267785338</v>
      </c>
      <c r="J10" s="14"/>
      <c r="K10" s="14">
        <v>0.31367793792573601</v>
      </c>
      <c r="L10" s="14">
        <v>0.342863467454534</v>
      </c>
      <c r="M10" s="14">
        <v>0.29176831078875798</v>
      </c>
      <c r="N10" s="14">
        <v>0.28664469598057402</v>
      </c>
      <c r="O10" s="14"/>
      <c r="P10" s="14">
        <v>0.34328713812761902</v>
      </c>
      <c r="Q10" s="14">
        <v>0.26227291087458698</v>
      </c>
      <c r="R10" s="14">
        <v>0.27624454522139402</v>
      </c>
      <c r="S10" s="14">
        <v>0.34115092321108997</v>
      </c>
      <c r="T10" s="14">
        <v>0.32950488170817399</v>
      </c>
      <c r="U10" s="14"/>
      <c r="V10" s="14">
        <v>0.30971309965757599</v>
      </c>
      <c r="W10" s="14">
        <v>0.31513618082010803</v>
      </c>
      <c r="X10" s="14">
        <v>0.315682526927618</v>
      </c>
      <c r="Y10" s="14"/>
      <c r="Z10" s="14">
        <v>0.32585523758920498</v>
      </c>
      <c r="AA10" s="14">
        <v>0.29988790369203</v>
      </c>
      <c r="AB10" s="14"/>
      <c r="AC10" s="14">
        <v>0.298284506748969</v>
      </c>
      <c r="AD10" s="14">
        <v>0.326315718616071</v>
      </c>
      <c r="AE10" s="14">
        <v>0.31009093599794202</v>
      </c>
      <c r="AF10" s="14">
        <v>0.31477275791287701</v>
      </c>
      <c r="AG10" s="14"/>
      <c r="AH10" s="14">
        <v>0.28653678986953202</v>
      </c>
      <c r="AI10" s="14">
        <v>0.328577002736059</v>
      </c>
      <c r="AJ10" s="14">
        <v>0.31306758101881699</v>
      </c>
      <c r="AK10" s="14">
        <v>0.28977931802045398</v>
      </c>
      <c r="AL10" s="14"/>
      <c r="AM10" s="14">
        <v>0.32565902815402897</v>
      </c>
      <c r="AN10" s="14">
        <v>0.34796724729504402</v>
      </c>
      <c r="AO10" s="14">
        <v>0.30658845779639599</v>
      </c>
      <c r="AP10" s="14">
        <v>0.31363650776954999</v>
      </c>
      <c r="AQ10" s="14"/>
      <c r="AR10" s="14">
        <v>0.30055883635525299</v>
      </c>
      <c r="AS10" s="14">
        <v>0.34513846260848602</v>
      </c>
      <c r="AT10" s="14">
        <v>0.29479125343692503</v>
      </c>
      <c r="AU10" s="14">
        <v>0.27664143301759198</v>
      </c>
      <c r="AV10" s="14"/>
      <c r="AW10" s="14">
        <v>0.38128539806927902</v>
      </c>
      <c r="AX10" s="14">
        <v>0.33110307654863502</v>
      </c>
      <c r="AY10" s="14">
        <v>0.27196648134589602</v>
      </c>
      <c r="AZ10" s="14">
        <v>0.16377747378667501</v>
      </c>
      <c r="BA10" s="14"/>
      <c r="BB10" s="14">
        <v>0.31983137107797199</v>
      </c>
      <c r="BC10" s="14">
        <v>0.18296556519722701</v>
      </c>
      <c r="BD10" s="14">
        <v>0.39939445012895602</v>
      </c>
      <c r="BE10" s="14"/>
      <c r="BF10" s="14">
        <v>0.30042179221330101</v>
      </c>
      <c r="BG10" s="14">
        <v>0.31343684834997498</v>
      </c>
      <c r="BH10" s="14">
        <v>0.34265381188823602</v>
      </c>
      <c r="BI10" s="14"/>
      <c r="BJ10" s="14">
        <v>0.319290546169334</v>
      </c>
      <c r="BK10" s="14">
        <v>0.28334063876234</v>
      </c>
      <c r="BL10" s="14">
        <v>0.32423756469607601</v>
      </c>
      <c r="BM10" s="14"/>
      <c r="BN10" s="14">
        <v>0.28167059720775001</v>
      </c>
      <c r="BO10" s="14">
        <v>0.309689212237511</v>
      </c>
      <c r="BP10" s="14">
        <v>0.27172782314851801</v>
      </c>
      <c r="BQ10" s="14">
        <v>0.38251248616969702</v>
      </c>
      <c r="BR10" s="14">
        <v>0.315062675580425</v>
      </c>
      <c r="BS10" s="14">
        <v>0.32735500973501502</v>
      </c>
      <c r="BT10" s="14">
        <v>0.288767615831382</v>
      </c>
      <c r="BU10" s="14">
        <v>0.34945479829834902</v>
      </c>
      <c r="BV10" s="14"/>
      <c r="BW10" s="14">
        <v>0.37654193923519502</v>
      </c>
      <c r="BX10" s="14">
        <v>0.25939238894232303</v>
      </c>
      <c r="BY10" s="14"/>
      <c r="BZ10" s="14">
        <v>0.35585853916607402</v>
      </c>
      <c r="CA10" s="14">
        <v>0.266106072222214</v>
      </c>
      <c r="CB10" s="14"/>
      <c r="CC10" s="14">
        <v>0.39098990576174603</v>
      </c>
      <c r="CD10" s="14">
        <v>0.245365723708622</v>
      </c>
    </row>
    <row r="11" spans="2:82" x14ac:dyDescent="0.25">
      <c r="B11" s="15" t="s">
        <v>283</v>
      </c>
      <c r="C11" s="14">
        <v>0.31170171161016003</v>
      </c>
      <c r="D11" s="14">
        <v>0.32882756871636498</v>
      </c>
      <c r="E11" s="14">
        <v>0.29454783685966601</v>
      </c>
      <c r="F11" s="14"/>
      <c r="G11" s="14">
        <v>0.34755734487327999</v>
      </c>
      <c r="H11" s="14">
        <v>0.31394817186368101</v>
      </c>
      <c r="I11" s="14">
        <v>0.235402269343083</v>
      </c>
      <c r="J11" s="14"/>
      <c r="K11" s="14">
        <v>0.38677543345273901</v>
      </c>
      <c r="L11" s="14">
        <v>0.281955606874708</v>
      </c>
      <c r="M11" s="14">
        <v>0.28791056213518001</v>
      </c>
      <c r="N11" s="14">
        <v>0.23125255349017601</v>
      </c>
      <c r="O11" s="14"/>
      <c r="P11" s="14">
        <v>0.36092660607961202</v>
      </c>
      <c r="Q11" s="14">
        <v>0.30516862778386</v>
      </c>
      <c r="R11" s="14">
        <v>0.284477696638891</v>
      </c>
      <c r="S11" s="14">
        <v>0.320395416266051</v>
      </c>
      <c r="T11" s="14">
        <v>0.29863265813328899</v>
      </c>
      <c r="U11" s="14"/>
      <c r="V11" s="14">
        <v>0.33962203118442502</v>
      </c>
      <c r="W11" s="14">
        <v>0.29527121418213598</v>
      </c>
      <c r="X11" s="14">
        <v>0.239772601768311</v>
      </c>
      <c r="Y11" s="14"/>
      <c r="Z11" s="14">
        <v>0.33545230751086302</v>
      </c>
      <c r="AA11" s="14">
        <v>0.29109452462264201</v>
      </c>
      <c r="AB11" s="14"/>
      <c r="AC11" s="14">
        <v>0.234261868393355</v>
      </c>
      <c r="AD11" s="14">
        <v>0.27380372815573201</v>
      </c>
      <c r="AE11" s="14">
        <v>0.30326983411890301</v>
      </c>
      <c r="AF11" s="14">
        <v>0.363518475235311</v>
      </c>
      <c r="AG11" s="14"/>
      <c r="AH11" s="14">
        <v>0.20151965838107799</v>
      </c>
      <c r="AI11" s="14">
        <v>0.29348606879518802</v>
      </c>
      <c r="AJ11" s="14">
        <v>0.35650531715335199</v>
      </c>
      <c r="AK11" s="14">
        <v>0.36628005951777598</v>
      </c>
      <c r="AL11" s="14"/>
      <c r="AM11" s="14">
        <v>0.32083806641248303</v>
      </c>
      <c r="AN11" s="14">
        <v>0.38248662256340199</v>
      </c>
      <c r="AO11" s="14">
        <v>0.32941177794444199</v>
      </c>
      <c r="AP11" s="14">
        <v>0.32605507001156298</v>
      </c>
      <c r="AQ11" s="14"/>
      <c r="AR11" s="14">
        <v>0.26357663936446601</v>
      </c>
      <c r="AS11" s="14">
        <v>0.35870418589409298</v>
      </c>
      <c r="AT11" s="14">
        <v>0.47215011994181999</v>
      </c>
      <c r="AU11" s="14">
        <v>0.357957609941567</v>
      </c>
      <c r="AV11" s="14"/>
      <c r="AW11" s="14">
        <v>0.25562588217159399</v>
      </c>
      <c r="AX11" s="14">
        <v>0.29757620680589902</v>
      </c>
      <c r="AY11" s="14">
        <v>0.35562357797241501</v>
      </c>
      <c r="AZ11" s="14">
        <v>0.34823484664430998</v>
      </c>
      <c r="BA11" s="14"/>
      <c r="BB11" s="14">
        <v>0.323847501791167</v>
      </c>
      <c r="BC11" s="14">
        <v>0.29651683623221098</v>
      </c>
      <c r="BD11" s="14">
        <v>0.27845489253010602</v>
      </c>
      <c r="BE11" s="14"/>
      <c r="BF11" s="14">
        <v>0.34164671934880297</v>
      </c>
      <c r="BG11" s="14">
        <v>0.269881228050393</v>
      </c>
      <c r="BH11" s="14">
        <v>0.32388075251986198</v>
      </c>
      <c r="BI11" s="14"/>
      <c r="BJ11" s="14">
        <v>0.32427469070306397</v>
      </c>
      <c r="BK11" s="14">
        <v>0.30564010110423101</v>
      </c>
      <c r="BL11" s="14">
        <v>0.37543846583587498</v>
      </c>
      <c r="BM11" s="14"/>
      <c r="BN11" s="14">
        <v>0.305558554366688</v>
      </c>
      <c r="BO11" s="14">
        <v>0.26054043399728199</v>
      </c>
      <c r="BP11" s="14">
        <v>0.30404199901428303</v>
      </c>
      <c r="BQ11" s="14">
        <v>0.33285783349311998</v>
      </c>
      <c r="BR11" s="14">
        <v>0.38716638053214297</v>
      </c>
      <c r="BS11" s="14">
        <v>0.33855778484634003</v>
      </c>
      <c r="BT11" s="14">
        <v>0.33376917800816502</v>
      </c>
      <c r="BU11" s="14">
        <v>0.26472218132421699</v>
      </c>
      <c r="BV11" s="14"/>
      <c r="BW11" s="14">
        <v>0.35582002138150498</v>
      </c>
      <c r="BX11" s="14">
        <v>0.27580138421685602</v>
      </c>
      <c r="BY11" s="14"/>
      <c r="BZ11" s="14">
        <v>0.344949898297155</v>
      </c>
      <c r="CA11" s="14">
        <v>0.294685151892775</v>
      </c>
      <c r="CB11" s="14"/>
      <c r="CC11" s="14">
        <v>0.41738556714628999</v>
      </c>
      <c r="CD11" s="14">
        <v>0.22626989898508501</v>
      </c>
    </row>
    <row r="12" spans="2:82" ht="45" x14ac:dyDescent="0.25">
      <c r="B12" s="15" t="s">
        <v>284</v>
      </c>
      <c r="C12" s="14">
        <v>0.30164405750523099</v>
      </c>
      <c r="D12" s="14">
        <v>0.29211067547254399</v>
      </c>
      <c r="E12" s="14">
        <v>0.31113937344023002</v>
      </c>
      <c r="F12" s="14"/>
      <c r="G12" s="14">
        <v>0.33410246834687402</v>
      </c>
      <c r="H12" s="14">
        <v>0.29376538017227999</v>
      </c>
      <c r="I12" s="14">
        <v>0.25242314115407699</v>
      </c>
      <c r="J12" s="14"/>
      <c r="K12" s="14">
        <v>0.34293497780445698</v>
      </c>
      <c r="L12" s="14">
        <v>0.32608672650779302</v>
      </c>
      <c r="M12" s="14">
        <v>0.25242391485542998</v>
      </c>
      <c r="N12" s="14">
        <v>0.23652337046147701</v>
      </c>
      <c r="O12" s="14"/>
      <c r="P12" s="14">
        <v>0.34250187469643201</v>
      </c>
      <c r="Q12" s="14">
        <v>0.32368911581869497</v>
      </c>
      <c r="R12" s="14">
        <v>0.29777379962599998</v>
      </c>
      <c r="S12" s="14">
        <v>0.30188927400707799</v>
      </c>
      <c r="T12" s="14">
        <v>0.25193075682087801</v>
      </c>
      <c r="U12" s="14"/>
      <c r="V12" s="14">
        <v>0.31961385864331598</v>
      </c>
      <c r="W12" s="14">
        <v>0.29121582259471601</v>
      </c>
      <c r="X12" s="14">
        <v>0.25518995642945502</v>
      </c>
      <c r="Y12" s="14"/>
      <c r="Z12" s="14">
        <v>0.30517678997309799</v>
      </c>
      <c r="AA12" s="14">
        <v>0.29857888478928901</v>
      </c>
      <c r="AB12" s="14"/>
      <c r="AC12" s="14">
        <v>0.235322075721383</v>
      </c>
      <c r="AD12" s="14">
        <v>0.288737083954834</v>
      </c>
      <c r="AE12" s="14">
        <v>0.30668797186083402</v>
      </c>
      <c r="AF12" s="14">
        <v>0.31040247668801602</v>
      </c>
      <c r="AG12" s="14"/>
      <c r="AH12" s="14">
        <v>0.25693854523035697</v>
      </c>
      <c r="AI12" s="14">
        <v>0.30421328596493402</v>
      </c>
      <c r="AJ12" s="14">
        <v>0.32876455816811101</v>
      </c>
      <c r="AK12" s="14">
        <v>0.28583864142065402</v>
      </c>
      <c r="AL12" s="14"/>
      <c r="AM12" s="14">
        <v>0.267399039464428</v>
      </c>
      <c r="AN12" s="14">
        <v>0.30346377182476802</v>
      </c>
      <c r="AO12" s="14">
        <v>0.33900695420683902</v>
      </c>
      <c r="AP12" s="14">
        <v>0.32268480415830098</v>
      </c>
      <c r="AQ12" s="14"/>
      <c r="AR12" s="14">
        <v>0.31397027607728001</v>
      </c>
      <c r="AS12" s="14">
        <v>0.337191718956242</v>
      </c>
      <c r="AT12" s="14">
        <v>0.27599221888171399</v>
      </c>
      <c r="AU12" s="14">
        <v>0.26121082693963599</v>
      </c>
      <c r="AV12" s="14"/>
      <c r="AW12" s="14">
        <v>0.31961220376288801</v>
      </c>
      <c r="AX12" s="14">
        <v>0.31198313148582801</v>
      </c>
      <c r="AY12" s="14">
        <v>0.29073804570109102</v>
      </c>
      <c r="AZ12" s="14">
        <v>0.228463893214012</v>
      </c>
      <c r="BA12" s="14"/>
      <c r="BB12" s="14">
        <v>0.291032191346904</v>
      </c>
      <c r="BC12" s="14">
        <v>0.27953334695888998</v>
      </c>
      <c r="BD12" s="14">
        <v>0.425879678476073</v>
      </c>
      <c r="BE12" s="14"/>
      <c r="BF12" s="14">
        <v>0.28188229901781903</v>
      </c>
      <c r="BG12" s="14">
        <v>0.294229028432058</v>
      </c>
      <c r="BH12" s="14">
        <v>0.39262378519781199</v>
      </c>
      <c r="BI12" s="14"/>
      <c r="BJ12" s="14">
        <v>0.30009487410921298</v>
      </c>
      <c r="BK12" s="14">
        <v>0.33270723961265902</v>
      </c>
      <c r="BL12" s="14">
        <v>0.28593422860272899</v>
      </c>
      <c r="BM12" s="14"/>
      <c r="BN12" s="14">
        <v>0.27005964284640299</v>
      </c>
      <c r="BO12" s="14">
        <v>0.26120638667097701</v>
      </c>
      <c r="BP12" s="14">
        <v>0.35100807856307897</v>
      </c>
      <c r="BQ12" s="14">
        <v>0.3327184703935</v>
      </c>
      <c r="BR12" s="14">
        <v>0.28412157215563399</v>
      </c>
      <c r="BS12" s="14">
        <v>0.36156227970951099</v>
      </c>
      <c r="BT12" s="14">
        <v>0.28839564788705502</v>
      </c>
      <c r="BU12" s="14">
        <v>0.26470997551939601</v>
      </c>
      <c r="BV12" s="14"/>
      <c r="BW12" s="14">
        <v>0.371907531765512</v>
      </c>
      <c r="BX12" s="14">
        <v>0.24446866382382099</v>
      </c>
      <c r="BY12" s="14"/>
      <c r="BZ12" s="14">
        <v>0.33929234905424199</v>
      </c>
      <c r="CA12" s="14">
        <v>0.27433142490018497</v>
      </c>
      <c r="CB12" s="14"/>
      <c r="CC12" s="14">
        <v>0.41119390125371003</v>
      </c>
      <c r="CD12" s="14">
        <v>0.20928795870831099</v>
      </c>
    </row>
    <row r="13" spans="2:82" ht="30" x14ac:dyDescent="0.25">
      <c r="B13" s="15" t="s">
        <v>285</v>
      </c>
      <c r="C13" s="14">
        <v>0.28454379536054902</v>
      </c>
      <c r="D13" s="14">
        <v>0.27927098446040099</v>
      </c>
      <c r="E13" s="14">
        <v>0.28944125064717002</v>
      </c>
      <c r="F13" s="14"/>
      <c r="G13" s="14">
        <v>0.30034019533183598</v>
      </c>
      <c r="H13" s="14">
        <v>0.30322043257644099</v>
      </c>
      <c r="I13" s="14">
        <v>0.21551153839322301</v>
      </c>
      <c r="J13" s="14"/>
      <c r="K13" s="14">
        <v>0.305660586492919</v>
      </c>
      <c r="L13" s="14">
        <v>0.305069221938299</v>
      </c>
      <c r="M13" s="14">
        <v>0.25584503807542802</v>
      </c>
      <c r="N13" s="14">
        <v>0.24648078979861299</v>
      </c>
      <c r="O13" s="14"/>
      <c r="P13" s="14">
        <v>0.30690099408945098</v>
      </c>
      <c r="Q13" s="14">
        <v>0.31096451502028</v>
      </c>
      <c r="R13" s="14">
        <v>0.27449489117124598</v>
      </c>
      <c r="S13" s="14">
        <v>0.27870803112672099</v>
      </c>
      <c r="T13" s="14">
        <v>0.26511081547453802</v>
      </c>
      <c r="U13" s="14"/>
      <c r="V13" s="14">
        <v>0.279910247251627</v>
      </c>
      <c r="W13" s="14">
        <v>0.301284955258114</v>
      </c>
      <c r="X13" s="14">
        <v>0.281204995882542</v>
      </c>
      <c r="Y13" s="14"/>
      <c r="Z13" s="14">
        <v>0.301040622563295</v>
      </c>
      <c r="AA13" s="14">
        <v>0.2702303354251</v>
      </c>
      <c r="AB13" s="14"/>
      <c r="AC13" s="14">
        <v>0.33327998808421799</v>
      </c>
      <c r="AD13" s="14">
        <v>0.26398959056150001</v>
      </c>
      <c r="AE13" s="14">
        <v>0.27866344709135099</v>
      </c>
      <c r="AF13" s="14">
        <v>0.29708660141857202</v>
      </c>
      <c r="AG13" s="14"/>
      <c r="AH13" s="14">
        <v>0.236103136045758</v>
      </c>
      <c r="AI13" s="14">
        <v>0.30701264736161699</v>
      </c>
      <c r="AJ13" s="14">
        <v>0.27749633085720998</v>
      </c>
      <c r="AK13" s="14">
        <v>0.26824946469908201</v>
      </c>
      <c r="AL13" s="14"/>
      <c r="AM13" s="14">
        <v>0.22306169487388999</v>
      </c>
      <c r="AN13" s="14">
        <v>0.31683733328441899</v>
      </c>
      <c r="AO13" s="14">
        <v>0.303590563122145</v>
      </c>
      <c r="AP13" s="14">
        <v>0.30540074736973799</v>
      </c>
      <c r="AQ13" s="14"/>
      <c r="AR13" s="14">
        <v>0.31138903187315198</v>
      </c>
      <c r="AS13" s="14">
        <v>0.29481377169279999</v>
      </c>
      <c r="AT13" s="14">
        <v>0.30884720698818202</v>
      </c>
      <c r="AU13" s="14">
        <v>0.231254018485927</v>
      </c>
      <c r="AV13" s="14"/>
      <c r="AW13" s="14">
        <v>0.28868826080194798</v>
      </c>
      <c r="AX13" s="14">
        <v>0.29552650223294502</v>
      </c>
      <c r="AY13" s="14">
        <v>0.27218535532205301</v>
      </c>
      <c r="AZ13" s="14">
        <v>0.26906113611029298</v>
      </c>
      <c r="BA13" s="14"/>
      <c r="BB13" s="14">
        <v>0.30956891359685201</v>
      </c>
      <c r="BC13" s="14">
        <v>0.21158971227396101</v>
      </c>
      <c r="BD13" s="14">
        <v>0.27880279335609998</v>
      </c>
      <c r="BE13" s="14"/>
      <c r="BF13" s="14">
        <v>0.23968180849767201</v>
      </c>
      <c r="BG13" s="14">
        <v>0.320367675887615</v>
      </c>
      <c r="BH13" s="14">
        <v>0.353164676397484</v>
      </c>
      <c r="BI13" s="14"/>
      <c r="BJ13" s="14">
        <v>0.323502709375657</v>
      </c>
      <c r="BK13" s="14">
        <v>0.26483635234520703</v>
      </c>
      <c r="BL13" s="14">
        <v>0.231374376685337</v>
      </c>
      <c r="BM13" s="14"/>
      <c r="BN13" s="14">
        <v>0.236096926538441</v>
      </c>
      <c r="BO13" s="14">
        <v>0.27985697510908503</v>
      </c>
      <c r="BP13" s="14">
        <v>0.26455683110181499</v>
      </c>
      <c r="BQ13" s="14">
        <v>0.246610807169344</v>
      </c>
      <c r="BR13" s="14">
        <v>0.341438241460709</v>
      </c>
      <c r="BS13" s="14">
        <v>0.288757122668518</v>
      </c>
      <c r="BT13" s="14">
        <v>0.38788736550609099</v>
      </c>
      <c r="BU13" s="14">
        <v>0.31461104859861799</v>
      </c>
      <c r="BV13" s="14"/>
      <c r="BW13" s="14">
        <v>0.349204760946702</v>
      </c>
      <c r="BX13" s="14">
        <v>0.23192732283154599</v>
      </c>
      <c r="BY13" s="14"/>
      <c r="BZ13" s="14">
        <v>0.32741822748074201</v>
      </c>
      <c r="CA13" s="14">
        <v>0.25084345640978101</v>
      </c>
      <c r="CB13" s="14"/>
      <c r="CC13" s="14">
        <v>0.41136670487021698</v>
      </c>
      <c r="CD13" s="14">
        <v>0.17504100725337601</v>
      </c>
    </row>
    <row r="14" spans="2:82" ht="45" x14ac:dyDescent="0.25">
      <c r="B14" s="15" t="s">
        <v>286</v>
      </c>
      <c r="C14" s="14">
        <v>0.24568394143518699</v>
      </c>
      <c r="D14" s="14">
        <v>0.211437746325878</v>
      </c>
      <c r="E14" s="14">
        <v>0.28017558820807797</v>
      </c>
      <c r="F14" s="14"/>
      <c r="G14" s="14">
        <v>0.25747541203958202</v>
      </c>
      <c r="H14" s="14">
        <v>0.26375759892922801</v>
      </c>
      <c r="I14" s="14">
        <v>0.185879022418068</v>
      </c>
      <c r="J14" s="14"/>
      <c r="K14" s="14">
        <v>0.27304260977017197</v>
      </c>
      <c r="L14" s="14">
        <v>0.25967872900945299</v>
      </c>
      <c r="M14" s="14">
        <v>0.19074075135985599</v>
      </c>
      <c r="N14" s="14">
        <v>0.21643751293463301</v>
      </c>
      <c r="O14" s="14"/>
      <c r="P14" s="14">
        <v>0.27184584507413601</v>
      </c>
      <c r="Q14" s="14">
        <v>0.24009943417736401</v>
      </c>
      <c r="R14" s="14">
        <v>0.22638072233392501</v>
      </c>
      <c r="S14" s="14">
        <v>0.25677358612508</v>
      </c>
      <c r="T14" s="14">
        <v>0.23583144654861601</v>
      </c>
      <c r="U14" s="14"/>
      <c r="V14" s="14">
        <v>0.236027048494134</v>
      </c>
      <c r="W14" s="14">
        <v>0.22134473883554201</v>
      </c>
      <c r="X14" s="14">
        <v>0.30328670227711102</v>
      </c>
      <c r="Y14" s="14"/>
      <c r="Z14" s="14">
        <v>0.26590731789855199</v>
      </c>
      <c r="AA14" s="14">
        <v>0.22813714378674499</v>
      </c>
      <c r="AB14" s="14"/>
      <c r="AC14" s="14">
        <v>0.257532603897489</v>
      </c>
      <c r="AD14" s="14">
        <v>0.22254303858122901</v>
      </c>
      <c r="AE14" s="14">
        <v>0.22760665436302699</v>
      </c>
      <c r="AF14" s="14">
        <v>0.26889288588135102</v>
      </c>
      <c r="AG14" s="14"/>
      <c r="AH14" s="14">
        <v>0.19637436732500699</v>
      </c>
      <c r="AI14" s="14">
        <v>0.25661759960313102</v>
      </c>
      <c r="AJ14" s="14">
        <v>0.25078868919649899</v>
      </c>
      <c r="AK14" s="14">
        <v>0.24454071963600901</v>
      </c>
      <c r="AL14" s="14"/>
      <c r="AM14" s="14">
        <v>0.22905736158321</v>
      </c>
      <c r="AN14" s="14">
        <v>0.24756915484335201</v>
      </c>
      <c r="AO14" s="14">
        <v>0.23045082687649601</v>
      </c>
      <c r="AP14" s="14">
        <v>0.248776571821752</v>
      </c>
      <c r="AQ14" s="14"/>
      <c r="AR14" s="14">
        <v>0.238959398151813</v>
      </c>
      <c r="AS14" s="14">
        <v>0.243553125136134</v>
      </c>
      <c r="AT14" s="14">
        <v>0.24523307949376899</v>
      </c>
      <c r="AU14" s="14">
        <v>0.20835400388723199</v>
      </c>
      <c r="AV14" s="14"/>
      <c r="AW14" s="14">
        <v>0.26679664153306698</v>
      </c>
      <c r="AX14" s="14">
        <v>0.274458168047444</v>
      </c>
      <c r="AY14" s="14">
        <v>0.21918884231817301</v>
      </c>
      <c r="AZ14" s="14">
        <v>0.12838278496333499</v>
      </c>
      <c r="BA14" s="14"/>
      <c r="BB14" s="14">
        <v>0.245244187092653</v>
      </c>
      <c r="BC14" s="14">
        <v>0.19332161391864</v>
      </c>
      <c r="BD14" s="14">
        <v>0.315265246506096</v>
      </c>
      <c r="BE14" s="14"/>
      <c r="BF14" s="14">
        <v>0.20331341877335299</v>
      </c>
      <c r="BG14" s="14">
        <v>0.28305042629400301</v>
      </c>
      <c r="BH14" s="14">
        <v>0.28607444963807799</v>
      </c>
      <c r="BI14" s="14"/>
      <c r="BJ14" s="14">
        <v>0.23453508160870201</v>
      </c>
      <c r="BK14" s="14">
        <v>0.26395810550360099</v>
      </c>
      <c r="BL14" s="14">
        <v>0.25195268314624902</v>
      </c>
      <c r="BM14" s="14"/>
      <c r="BN14" s="14">
        <v>0.214355781537962</v>
      </c>
      <c r="BO14" s="14">
        <v>0.21008478812134301</v>
      </c>
      <c r="BP14" s="14">
        <v>0.20803402040424501</v>
      </c>
      <c r="BQ14" s="14">
        <v>0.24656718227434099</v>
      </c>
      <c r="BR14" s="14">
        <v>0.29798305536969899</v>
      </c>
      <c r="BS14" s="14">
        <v>0.28233854290242499</v>
      </c>
      <c r="BT14" s="14">
        <v>0.26010332396512498</v>
      </c>
      <c r="BU14" s="14">
        <v>0.23013351935839799</v>
      </c>
      <c r="BV14" s="14"/>
      <c r="BW14" s="14">
        <v>0.30397307969626403</v>
      </c>
      <c r="BX14" s="14">
        <v>0.19825240659417301</v>
      </c>
      <c r="BY14" s="14"/>
      <c r="BZ14" s="14">
        <v>0.27888191891101699</v>
      </c>
      <c r="CA14" s="14">
        <v>0.214498104260401</v>
      </c>
      <c r="CB14" s="14"/>
      <c r="CC14" s="14">
        <v>0.32326638295573201</v>
      </c>
      <c r="CD14" s="14">
        <v>0.17896846478922601</v>
      </c>
    </row>
    <row r="15" spans="2:82" ht="45" x14ac:dyDescent="0.25">
      <c r="B15" s="15" t="s">
        <v>287</v>
      </c>
      <c r="C15" s="14">
        <v>0.18185269989018399</v>
      </c>
      <c r="D15" s="14">
        <v>0.187159864759535</v>
      </c>
      <c r="E15" s="14">
        <v>0.17672721612770101</v>
      </c>
      <c r="F15" s="14"/>
      <c r="G15" s="14">
        <v>0.21782489223568099</v>
      </c>
      <c r="H15" s="14">
        <v>0.168188469650567</v>
      </c>
      <c r="I15" s="14">
        <v>0.137181005773158</v>
      </c>
      <c r="J15" s="14"/>
      <c r="K15" s="14">
        <v>0.18453856320586101</v>
      </c>
      <c r="L15" s="14">
        <v>0.19021570065881699</v>
      </c>
      <c r="M15" s="14">
        <v>0.19701276732027301</v>
      </c>
      <c r="N15" s="14">
        <v>0.16072948748098101</v>
      </c>
      <c r="O15" s="14"/>
      <c r="P15" s="14">
        <v>0.214159125532107</v>
      </c>
      <c r="Q15" s="14">
        <v>0.18094923335256499</v>
      </c>
      <c r="R15" s="14">
        <v>0.17407389685711699</v>
      </c>
      <c r="S15" s="14">
        <v>0.17512458530525701</v>
      </c>
      <c r="T15" s="14">
        <v>0.17841990530763099</v>
      </c>
      <c r="U15" s="14"/>
      <c r="V15" s="14">
        <v>0.20365777900458201</v>
      </c>
      <c r="W15" s="14">
        <v>0.116946840738392</v>
      </c>
      <c r="X15" s="14">
        <v>0.18243915030774099</v>
      </c>
      <c r="Y15" s="14"/>
      <c r="Z15" s="14">
        <v>0.21947504183109201</v>
      </c>
      <c r="AA15" s="14">
        <v>0.149209702698619</v>
      </c>
      <c r="AB15" s="14"/>
      <c r="AC15" s="14">
        <v>0.17589178375693601</v>
      </c>
      <c r="AD15" s="14">
        <v>0.188405678563422</v>
      </c>
      <c r="AE15" s="14">
        <v>0.15981096803644099</v>
      </c>
      <c r="AF15" s="14">
        <v>0.194057857568601</v>
      </c>
      <c r="AG15" s="14"/>
      <c r="AH15" s="14">
        <v>0.133906288294976</v>
      </c>
      <c r="AI15" s="14">
        <v>0.193280173030111</v>
      </c>
      <c r="AJ15" s="14">
        <v>0.18116832838503699</v>
      </c>
      <c r="AK15" s="14">
        <v>0.180760677262405</v>
      </c>
      <c r="AL15" s="14"/>
      <c r="AM15" s="14">
        <v>0.20398679873456599</v>
      </c>
      <c r="AN15" s="14">
        <v>0.147469853711647</v>
      </c>
      <c r="AO15" s="14">
        <v>0.204230035037922</v>
      </c>
      <c r="AP15" s="14">
        <v>0.18692250312449099</v>
      </c>
      <c r="AQ15" s="14"/>
      <c r="AR15" s="14">
        <v>0.17460306777612999</v>
      </c>
      <c r="AS15" s="14">
        <v>0.18486408564210099</v>
      </c>
      <c r="AT15" s="14">
        <v>0.18334740516259801</v>
      </c>
      <c r="AU15" s="14">
        <v>0.178818807360411</v>
      </c>
      <c r="AV15" s="14"/>
      <c r="AW15" s="14">
        <v>0.24728462297484199</v>
      </c>
      <c r="AX15" s="14">
        <v>0.19435360687895201</v>
      </c>
      <c r="AY15" s="14">
        <v>0.14250351781678999</v>
      </c>
      <c r="AZ15" s="14">
        <v>9.1914064798437195E-2</v>
      </c>
      <c r="BA15" s="14"/>
      <c r="BB15" s="14">
        <v>0.14528333442236199</v>
      </c>
      <c r="BC15" s="14">
        <v>9.0626471315155596E-2</v>
      </c>
      <c r="BD15" s="14">
        <v>0.30533272323331601</v>
      </c>
      <c r="BE15" s="14"/>
      <c r="BF15" s="14">
        <v>0.16311118426858701</v>
      </c>
      <c r="BG15" s="14">
        <v>0.1992746316731</v>
      </c>
      <c r="BH15" s="14">
        <v>0.22022871541314201</v>
      </c>
      <c r="BI15" s="14"/>
      <c r="BJ15" s="14">
        <v>0.19303340627085699</v>
      </c>
      <c r="BK15" s="14">
        <v>0.18057760843996201</v>
      </c>
      <c r="BL15" s="14">
        <v>0.211332901313112</v>
      </c>
      <c r="BM15" s="14"/>
      <c r="BN15" s="14">
        <v>0.20391999835518901</v>
      </c>
      <c r="BO15" s="14">
        <v>0.217767330778674</v>
      </c>
      <c r="BP15" s="14">
        <v>0.16728948000395599</v>
      </c>
      <c r="BQ15" s="14">
        <v>0.22154206144132099</v>
      </c>
      <c r="BR15" s="14">
        <v>0.20790008521314701</v>
      </c>
      <c r="BS15" s="14">
        <v>0.17622082907644299</v>
      </c>
      <c r="BT15" s="14">
        <v>0.14393742470972301</v>
      </c>
      <c r="BU15" s="14">
        <v>0.149668530451427</v>
      </c>
      <c r="BV15" s="14"/>
      <c r="BW15" s="14">
        <v>0.22786119382269501</v>
      </c>
      <c r="BX15" s="14">
        <v>0.144414275716401</v>
      </c>
      <c r="BY15" s="14"/>
      <c r="BZ15" s="14">
        <v>0.19511747992633299</v>
      </c>
      <c r="CA15" s="14">
        <v>0.17528759768424901</v>
      </c>
      <c r="CB15" s="14"/>
      <c r="CC15" s="14">
        <v>0.26115947483465402</v>
      </c>
      <c r="CD15" s="14">
        <v>0.10796352735549899</v>
      </c>
    </row>
    <row r="16" spans="2:82" ht="45" x14ac:dyDescent="0.25">
      <c r="B16" s="15" t="s">
        <v>288</v>
      </c>
      <c r="C16" s="14">
        <v>0.13475253275115201</v>
      </c>
      <c r="D16" s="14">
        <v>0.15644920919118799</v>
      </c>
      <c r="E16" s="14">
        <v>0.113190481888806</v>
      </c>
      <c r="F16" s="14"/>
      <c r="G16" s="14">
        <v>0.14743191342622</v>
      </c>
      <c r="H16" s="14">
        <v>0.14544468617266501</v>
      </c>
      <c r="I16" s="14">
        <v>8.7951035722747803E-2</v>
      </c>
      <c r="J16" s="14"/>
      <c r="K16" s="14">
        <v>0.11204769993864599</v>
      </c>
      <c r="L16" s="14">
        <v>0.16972990825266099</v>
      </c>
      <c r="M16" s="14">
        <v>0.12662860011756</v>
      </c>
      <c r="N16" s="14">
        <v>0.12992848070579599</v>
      </c>
      <c r="O16" s="14"/>
      <c r="P16" s="14">
        <v>0.178284909841356</v>
      </c>
      <c r="Q16" s="14">
        <v>0.140838341808256</v>
      </c>
      <c r="R16" s="14">
        <v>0.115596495420432</v>
      </c>
      <c r="S16" s="14">
        <v>0.13274566550646</v>
      </c>
      <c r="T16" s="14">
        <v>0.122510907380132</v>
      </c>
      <c r="U16" s="14"/>
      <c r="V16" s="14">
        <v>0.14395634115210901</v>
      </c>
      <c r="W16" s="14">
        <v>0.109241574901026</v>
      </c>
      <c r="X16" s="14">
        <v>0.13294489576410101</v>
      </c>
      <c r="Y16" s="14"/>
      <c r="Z16" s="14">
        <v>0.13364692593029201</v>
      </c>
      <c r="AA16" s="14">
        <v>0.13571181169250501</v>
      </c>
      <c r="AB16" s="14"/>
      <c r="AC16" s="14">
        <v>0.16620911595264501</v>
      </c>
      <c r="AD16" s="14">
        <v>0.12719629485446199</v>
      </c>
      <c r="AE16" s="14">
        <v>0.13107982659801301</v>
      </c>
      <c r="AF16" s="14">
        <v>0.13715281418770001</v>
      </c>
      <c r="AG16" s="14"/>
      <c r="AH16" s="14">
        <v>9.7967641994978302E-2</v>
      </c>
      <c r="AI16" s="14">
        <v>0.13439888777116599</v>
      </c>
      <c r="AJ16" s="14">
        <v>0.16075734301386099</v>
      </c>
      <c r="AK16" s="14">
        <v>0.11883611164523999</v>
      </c>
      <c r="AL16" s="14"/>
      <c r="AM16" s="14">
        <v>9.1603040969695002E-2</v>
      </c>
      <c r="AN16" s="14">
        <v>0.16140285845699301</v>
      </c>
      <c r="AO16" s="14">
        <v>0.160180255013879</v>
      </c>
      <c r="AP16" s="14">
        <v>0.14381651824462</v>
      </c>
      <c r="AQ16" s="14"/>
      <c r="AR16" s="14">
        <v>0.15548927045538299</v>
      </c>
      <c r="AS16" s="14">
        <v>0.14146447855803199</v>
      </c>
      <c r="AT16" s="14">
        <v>0.11037393245671399</v>
      </c>
      <c r="AU16" s="14">
        <v>7.4604820576167505E-2</v>
      </c>
      <c r="AV16" s="14"/>
      <c r="AW16" s="14">
        <v>0.13815561557817699</v>
      </c>
      <c r="AX16" s="14">
        <v>0.15762420340307001</v>
      </c>
      <c r="AY16" s="14">
        <v>0.11094635061775</v>
      </c>
      <c r="AZ16" s="14">
        <v>0.110302630506323</v>
      </c>
      <c r="BA16" s="14"/>
      <c r="BB16" s="14">
        <v>0.13721422757659499</v>
      </c>
      <c r="BC16" s="14">
        <v>0.129866806067957</v>
      </c>
      <c r="BD16" s="14">
        <v>0.14800836544658499</v>
      </c>
      <c r="BE16" s="14"/>
      <c r="BF16" s="14">
        <v>0.11626241446627</v>
      </c>
      <c r="BG16" s="14">
        <v>0.136340446632119</v>
      </c>
      <c r="BH16" s="14">
        <v>0.180804477630476</v>
      </c>
      <c r="BI16" s="14"/>
      <c r="BJ16" s="14">
        <v>0.155613494564908</v>
      </c>
      <c r="BK16" s="14">
        <v>0.129539182629023</v>
      </c>
      <c r="BL16" s="14">
        <v>8.3224680044321597E-2</v>
      </c>
      <c r="BM16" s="14"/>
      <c r="BN16" s="14">
        <v>0.109307807580532</v>
      </c>
      <c r="BO16" s="14">
        <v>0.171238645777222</v>
      </c>
      <c r="BP16" s="14">
        <v>0.10268420782460801</v>
      </c>
      <c r="BQ16" s="14">
        <v>0.18568623133358</v>
      </c>
      <c r="BR16" s="14">
        <v>0.140582751034355</v>
      </c>
      <c r="BS16" s="14">
        <v>0.125295534693494</v>
      </c>
      <c r="BT16" s="14">
        <v>0.21689514477355601</v>
      </c>
      <c r="BU16" s="14">
        <v>0.15739587381894701</v>
      </c>
      <c r="BV16" s="14"/>
      <c r="BW16" s="14">
        <v>0.18180317077309599</v>
      </c>
      <c r="BX16" s="14">
        <v>9.6466086198553305E-2</v>
      </c>
      <c r="BY16" s="14"/>
      <c r="BZ16" s="14">
        <v>0.16100587466057201</v>
      </c>
      <c r="CA16" s="14">
        <v>0.113014901582237</v>
      </c>
      <c r="CB16" s="14"/>
      <c r="CC16" s="14">
        <v>0.19147578701010901</v>
      </c>
      <c r="CD16" s="14">
        <v>8.9345372810461204E-2</v>
      </c>
    </row>
    <row r="17" spans="2:82" ht="45" x14ac:dyDescent="0.25">
      <c r="B17" s="15" t="s">
        <v>289</v>
      </c>
      <c r="C17" s="14">
        <v>0.120675911220936</v>
      </c>
      <c r="D17" s="14">
        <v>0.136884206911455</v>
      </c>
      <c r="E17" s="14">
        <v>0.104588177713273</v>
      </c>
      <c r="F17" s="14"/>
      <c r="G17" s="14">
        <v>0.14213954917888999</v>
      </c>
      <c r="H17" s="14">
        <v>0.105636311878912</v>
      </c>
      <c r="I17" s="14">
        <v>0.107811773892535</v>
      </c>
      <c r="J17" s="14"/>
      <c r="K17" s="14">
        <v>0.127703282544745</v>
      </c>
      <c r="L17" s="14">
        <v>0.13119482296708701</v>
      </c>
      <c r="M17" s="14">
        <v>0.109554951389223</v>
      </c>
      <c r="N17" s="14">
        <v>9.4265833827007303E-2</v>
      </c>
      <c r="O17" s="14"/>
      <c r="P17" s="14">
        <v>0.15011658609148901</v>
      </c>
      <c r="Q17" s="14">
        <v>0.13606767797709399</v>
      </c>
      <c r="R17" s="14">
        <v>0.10001305572852801</v>
      </c>
      <c r="S17" s="14">
        <v>0.115940176840427</v>
      </c>
      <c r="T17" s="14">
        <v>0.118184425292439</v>
      </c>
      <c r="U17" s="14"/>
      <c r="V17" s="14">
        <v>0.137488259130014</v>
      </c>
      <c r="W17" s="14">
        <v>9.4390907963839393E-2</v>
      </c>
      <c r="X17" s="14">
        <v>9.5230178252221603E-2</v>
      </c>
      <c r="Y17" s="14"/>
      <c r="Z17" s="14">
        <v>0.134252548881509</v>
      </c>
      <c r="AA17" s="14">
        <v>0.108896151584466</v>
      </c>
      <c r="AB17" s="14"/>
      <c r="AC17" s="14">
        <v>0.109383428265277</v>
      </c>
      <c r="AD17" s="14">
        <v>9.1327077012841096E-2</v>
      </c>
      <c r="AE17" s="14">
        <v>0.12692449834063299</v>
      </c>
      <c r="AF17" s="14">
        <v>0.145268802205681</v>
      </c>
      <c r="AG17" s="14"/>
      <c r="AH17" s="14">
        <v>8.5515339850586305E-2</v>
      </c>
      <c r="AI17" s="14">
        <v>0.10388287746741701</v>
      </c>
      <c r="AJ17" s="14">
        <v>0.142823016969538</v>
      </c>
      <c r="AK17" s="14">
        <v>0.16684558811421199</v>
      </c>
      <c r="AL17" s="14"/>
      <c r="AM17" s="14">
        <v>0.13019589110819099</v>
      </c>
      <c r="AN17" s="14">
        <v>0.147139920175726</v>
      </c>
      <c r="AO17" s="14">
        <v>0.12105605809561901</v>
      </c>
      <c r="AP17" s="14">
        <v>0.12660475464984999</v>
      </c>
      <c r="AQ17" s="14"/>
      <c r="AR17" s="14">
        <v>0.105917241213751</v>
      </c>
      <c r="AS17" s="14">
        <v>0.13768097803122401</v>
      </c>
      <c r="AT17" s="14">
        <v>0.17148532847133099</v>
      </c>
      <c r="AU17" s="14">
        <v>0.12068862016578399</v>
      </c>
      <c r="AV17" s="14"/>
      <c r="AW17" s="14">
        <v>0.104728637351645</v>
      </c>
      <c r="AX17" s="14">
        <v>0.115310049593744</v>
      </c>
      <c r="AY17" s="14">
        <v>0.12928685391214501</v>
      </c>
      <c r="AZ17" s="14">
        <v>0.16531420878468001</v>
      </c>
      <c r="BA17" s="14"/>
      <c r="BB17" s="14">
        <v>0.128298827578578</v>
      </c>
      <c r="BC17" s="14">
        <v>9.1036313891183801E-2</v>
      </c>
      <c r="BD17" s="14">
        <v>0.101851910040531</v>
      </c>
      <c r="BE17" s="14"/>
      <c r="BF17" s="14">
        <v>0.138999796388658</v>
      </c>
      <c r="BG17" s="14">
        <v>7.8053367483681704E-2</v>
      </c>
      <c r="BH17" s="14">
        <v>0.135007157282509</v>
      </c>
      <c r="BI17" s="14"/>
      <c r="BJ17" s="14">
        <v>0.14569715152478799</v>
      </c>
      <c r="BK17" s="14">
        <v>7.96185899623333E-2</v>
      </c>
      <c r="BL17" s="14">
        <v>0.13734182390219901</v>
      </c>
      <c r="BM17" s="14"/>
      <c r="BN17" s="14">
        <v>0.10490685614416299</v>
      </c>
      <c r="BO17" s="14">
        <v>0.132010322589626</v>
      </c>
      <c r="BP17" s="14">
        <v>0.119765639408512</v>
      </c>
      <c r="BQ17" s="14">
        <v>0.111015874292254</v>
      </c>
      <c r="BR17" s="14">
        <v>0.18679944519088501</v>
      </c>
      <c r="BS17" s="14">
        <v>8.9782214451406106E-2</v>
      </c>
      <c r="BT17" s="14">
        <v>0.16188244909448901</v>
      </c>
      <c r="BU17" s="14">
        <v>0.131961575262665</v>
      </c>
      <c r="BV17" s="14"/>
      <c r="BW17" s="14">
        <v>0.16128317761069899</v>
      </c>
      <c r="BX17" s="14">
        <v>8.7632620000235695E-2</v>
      </c>
      <c r="BY17" s="14"/>
      <c r="BZ17" s="14">
        <v>0.14270427683114301</v>
      </c>
      <c r="CA17" s="14">
        <v>0.10379037623812599</v>
      </c>
      <c r="CB17" s="14"/>
      <c r="CC17" s="14">
        <v>0.15213619224907399</v>
      </c>
      <c r="CD17" s="14">
        <v>0.101041977386708</v>
      </c>
    </row>
    <row r="18" spans="2:82" ht="45" x14ac:dyDescent="0.25">
      <c r="B18" s="15" t="s">
        <v>290</v>
      </c>
      <c r="C18" s="14">
        <v>0.115546341060123</v>
      </c>
      <c r="D18" s="14">
        <v>0.113234353228578</v>
      </c>
      <c r="E18" s="14">
        <v>0.11797376614280899</v>
      </c>
      <c r="F18" s="14"/>
      <c r="G18" s="14">
        <v>0.118993207875726</v>
      </c>
      <c r="H18" s="14">
        <v>0.115949419732664</v>
      </c>
      <c r="I18" s="14">
        <v>0.10783682522011501</v>
      </c>
      <c r="J18" s="14"/>
      <c r="K18" s="14">
        <v>0.123315588729527</v>
      </c>
      <c r="L18" s="14">
        <v>0.117588569922463</v>
      </c>
      <c r="M18" s="14">
        <v>0.103514550317652</v>
      </c>
      <c r="N18" s="14">
        <v>0.109106161910399</v>
      </c>
      <c r="O18" s="14"/>
      <c r="P18" s="14">
        <v>0.164223982065936</v>
      </c>
      <c r="Q18" s="14">
        <v>0.12153742365119399</v>
      </c>
      <c r="R18" s="14">
        <v>0.11743442455888101</v>
      </c>
      <c r="S18" s="14">
        <v>8.7705191668318097E-2</v>
      </c>
      <c r="T18" s="14">
        <v>0.116335895605851</v>
      </c>
      <c r="U18" s="14"/>
      <c r="V18" s="14">
        <v>0.12386759805156999</v>
      </c>
      <c r="W18" s="14">
        <v>9.6897335753952901E-2</v>
      </c>
      <c r="X18" s="14">
        <v>0.109098861786773</v>
      </c>
      <c r="Y18" s="14"/>
      <c r="Z18" s="14">
        <v>0.12267450872076301</v>
      </c>
      <c r="AA18" s="14">
        <v>0.10936159165529501</v>
      </c>
      <c r="AB18" s="14"/>
      <c r="AC18" s="14">
        <v>0.11280000531689099</v>
      </c>
      <c r="AD18" s="14">
        <v>0.108680639354863</v>
      </c>
      <c r="AE18" s="14">
        <v>0.114966331755941</v>
      </c>
      <c r="AF18" s="14">
        <v>0.12458038331158899</v>
      </c>
      <c r="AG18" s="14"/>
      <c r="AH18" s="14">
        <v>6.7396179836892001E-2</v>
      </c>
      <c r="AI18" s="14">
        <v>0.11124831263872501</v>
      </c>
      <c r="AJ18" s="14">
        <v>0.120826500327311</v>
      </c>
      <c r="AK18" s="14">
        <v>0.153156744592743</v>
      </c>
      <c r="AL18" s="14"/>
      <c r="AM18" s="14">
        <v>7.6606834502355906E-2</v>
      </c>
      <c r="AN18" s="14">
        <v>9.9962354868070993E-2</v>
      </c>
      <c r="AO18" s="14">
        <v>0.14386747329414901</v>
      </c>
      <c r="AP18" s="14">
        <v>0.12217395451337699</v>
      </c>
      <c r="AQ18" s="14"/>
      <c r="AR18" s="14">
        <v>0.104791400376848</v>
      </c>
      <c r="AS18" s="14">
        <v>0.13336149606599501</v>
      </c>
      <c r="AT18" s="14">
        <v>0.13485583996507999</v>
      </c>
      <c r="AU18" s="14">
        <v>8.6134884324233302E-2</v>
      </c>
      <c r="AV18" s="14"/>
      <c r="AW18" s="14">
        <v>0.102959246691958</v>
      </c>
      <c r="AX18" s="14">
        <v>0.123766687711929</v>
      </c>
      <c r="AY18" s="14">
        <v>0.120789693331528</v>
      </c>
      <c r="AZ18" s="14">
        <v>7.20594042239798E-2</v>
      </c>
      <c r="BA18" s="14"/>
      <c r="BB18" s="14">
        <v>0.14272102762293801</v>
      </c>
      <c r="BC18" s="14">
        <v>5.93421464218589E-2</v>
      </c>
      <c r="BD18" s="14">
        <v>7.4071109544899399E-2</v>
      </c>
      <c r="BE18" s="14"/>
      <c r="BF18" s="14">
        <v>0.10324348445027801</v>
      </c>
      <c r="BG18" s="14">
        <v>0.100887750054322</v>
      </c>
      <c r="BH18" s="14">
        <v>0.16043416455426099</v>
      </c>
      <c r="BI18" s="14"/>
      <c r="BJ18" s="14">
        <v>0.120220197516814</v>
      </c>
      <c r="BK18" s="14">
        <v>0.14273287944903201</v>
      </c>
      <c r="BL18" s="14">
        <v>6.8362446490359399E-2</v>
      </c>
      <c r="BM18" s="14"/>
      <c r="BN18" s="14">
        <v>9.8169173951595995E-2</v>
      </c>
      <c r="BO18" s="14">
        <v>0.12070556707853999</v>
      </c>
      <c r="BP18" s="14">
        <v>0.111898239472428</v>
      </c>
      <c r="BQ18" s="14">
        <v>0.147899174548381</v>
      </c>
      <c r="BR18" s="14">
        <v>0.12725118667641699</v>
      </c>
      <c r="BS18" s="14">
        <v>0.13735906633686201</v>
      </c>
      <c r="BT18" s="14">
        <v>0.15331860586415799</v>
      </c>
      <c r="BU18" s="14">
        <v>6.5992366294463506E-2</v>
      </c>
      <c r="BV18" s="14"/>
      <c r="BW18" s="14">
        <v>0.129030208164017</v>
      </c>
      <c r="BX18" s="14">
        <v>0.104574133691653</v>
      </c>
      <c r="BY18" s="14"/>
      <c r="BZ18" s="14">
        <v>0.118898574778471</v>
      </c>
      <c r="CA18" s="14">
        <v>0.12542641995985701</v>
      </c>
      <c r="CB18" s="14"/>
      <c r="CC18" s="14">
        <v>0.15572123319092099</v>
      </c>
      <c r="CD18" s="14">
        <v>8.4542516148405897E-2</v>
      </c>
    </row>
    <row r="19" spans="2:82" ht="60" x14ac:dyDescent="0.25">
      <c r="B19" s="15" t="s">
        <v>291</v>
      </c>
      <c r="C19" s="14">
        <v>0.11397547604918599</v>
      </c>
      <c r="D19" s="14">
        <v>0.1120305195408</v>
      </c>
      <c r="E19" s="14">
        <v>0.116034300430476</v>
      </c>
      <c r="F19" s="14"/>
      <c r="G19" s="14">
        <v>0.15129882699542599</v>
      </c>
      <c r="H19" s="14">
        <v>0.10059766537235899</v>
      </c>
      <c r="I19" s="14">
        <v>6.6024531659687705E-2</v>
      </c>
      <c r="J19" s="14"/>
      <c r="K19" s="14">
        <v>9.7523848552320602E-2</v>
      </c>
      <c r="L19" s="14">
        <v>0.14913945659087399</v>
      </c>
      <c r="M19" s="14">
        <v>0.10360263380394499</v>
      </c>
      <c r="N19" s="14">
        <v>9.7033122181688594E-2</v>
      </c>
      <c r="O19" s="14"/>
      <c r="P19" s="14">
        <v>0.16045095431686801</v>
      </c>
      <c r="Q19" s="14">
        <v>0.13447054232705899</v>
      </c>
      <c r="R19" s="14">
        <v>0.11955968711963399</v>
      </c>
      <c r="S19" s="14">
        <v>9.2831489313133897E-2</v>
      </c>
      <c r="T19" s="14">
        <v>8.6095381545771593E-2</v>
      </c>
      <c r="U19" s="14"/>
      <c r="V19" s="14">
        <v>0.110450977847267</v>
      </c>
      <c r="W19" s="14">
        <v>0.10953418003941499</v>
      </c>
      <c r="X19" s="14">
        <v>0.13015723243681199</v>
      </c>
      <c r="Y19" s="14"/>
      <c r="Z19" s="14">
        <v>0.12450152345633</v>
      </c>
      <c r="AA19" s="14">
        <v>0.104842558792484</v>
      </c>
      <c r="AB19" s="14"/>
      <c r="AC19" s="14">
        <v>0.121495456072749</v>
      </c>
      <c r="AD19" s="14">
        <v>0.13419714084834999</v>
      </c>
      <c r="AE19" s="14">
        <v>0.11834869087908401</v>
      </c>
      <c r="AF19" s="14">
        <v>9.6502896938601299E-2</v>
      </c>
      <c r="AG19" s="14"/>
      <c r="AH19" s="14">
        <v>0.122912840274016</v>
      </c>
      <c r="AI19" s="14">
        <v>0.12621389406095501</v>
      </c>
      <c r="AJ19" s="14">
        <v>0.109213082160876</v>
      </c>
      <c r="AK19" s="14">
        <v>8.0185105061892095E-2</v>
      </c>
      <c r="AL19" s="14"/>
      <c r="AM19" s="14">
        <v>0.13586062315123501</v>
      </c>
      <c r="AN19" s="14">
        <v>8.6974385037522403E-2</v>
      </c>
      <c r="AO19" s="14">
        <v>0.108803224785744</v>
      </c>
      <c r="AP19" s="14">
        <v>0.11940718751257801</v>
      </c>
      <c r="AQ19" s="14"/>
      <c r="AR19" s="14">
        <v>0.11693179034924001</v>
      </c>
      <c r="AS19" s="14">
        <v>0.113545408533873</v>
      </c>
      <c r="AT19" s="14">
        <v>7.3519135054004994E-2</v>
      </c>
      <c r="AU19" s="14">
        <v>0.13267073348575101</v>
      </c>
      <c r="AV19" s="14"/>
      <c r="AW19" s="14">
        <v>0.154414646074226</v>
      </c>
      <c r="AX19" s="14">
        <v>0.13672543206757101</v>
      </c>
      <c r="AY19" s="14">
        <v>7.4809474444367696E-2</v>
      </c>
      <c r="AZ19" s="14">
        <v>4.5881159941915002E-2</v>
      </c>
      <c r="BA19" s="14"/>
      <c r="BB19" s="14">
        <v>7.7952762658963504E-2</v>
      </c>
      <c r="BC19" s="14">
        <v>7.4899498973988995E-2</v>
      </c>
      <c r="BD19" s="14">
        <v>0.24005679521406101</v>
      </c>
      <c r="BE19" s="14"/>
      <c r="BF19" s="14">
        <v>9.8030898432435204E-2</v>
      </c>
      <c r="BG19" s="14">
        <v>0.12750482157121701</v>
      </c>
      <c r="BH19" s="14">
        <v>0.14338599265778601</v>
      </c>
      <c r="BI19" s="14"/>
      <c r="BJ19" s="14">
        <v>0.1011973149403</v>
      </c>
      <c r="BK19" s="14">
        <v>0.114069747285874</v>
      </c>
      <c r="BL19" s="14">
        <v>0.15660856521326599</v>
      </c>
      <c r="BM19" s="14"/>
      <c r="BN19" s="14">
        <v>9.8201171920797206E-2</v>
      </c>
      <c r="BO19" s="14">
        <v>7.7708289598461003E-2</v>
      </c>
      <c r="BP19" s="14">
        <v>0.111703222349247</v>
      </c>
      <c r="BQ19" s="14">
        <v>0.18499362650644199</v>
      </c>
      <c r="BR19" s="14">
        <v>0.14848159005860301</v>
      </c>
      <c r="BS19" s="14">
        <v>0.13338645020565801</v>
      </c>
      <c r="BT19" s="14">
        <v>9.0096513414034504E-2</v>
      </c>
      <c r="BU19" s="14">
        <v>0.10240672178914401</v>
      </c>
      <c r="BV19" s="14"/>
      <c r="BW19" s="14">
        <v>0.14335418790429699</v>
      </c>
      <c r="BX19" s="14">
        <v>9.00691800134064E-2</v>
      </c>
      <c r="BY19" s="14"/>
      <c r="BZ19" s="14">
        <v>0.13128657692640699</v>
      </c>
      <c r="CA19" s="14">
        <v>9.7478488360794799E-2</v>
      </c>
      <c r="CB19" s="14"/>
      <c r="CC19" s="14">
        <v>0.186090762913077</v>
      </c>
      <c r="CD19" s="14">
        <v>4.4912681739455902E-2</v>
      </c>
    </row>
    <row r="20" spans="2:82" ht="30" x14ac:dyDescent="0.25">
      <c r="B20" s="15" t="s">
        <v>292</v>
      </c>
      <c r="C20" s="14">
        <v>0.112681211282113</v>
      </c>
      <c r="D20" s="14">
        <v>0.11624530388434701</v>
      </c>
      <c r="E20" s="14">
        <v>0.10889026824237701</v>
      </c>
      <c r="F20" s="14"/>
      <c r="G20" s="14">
        <v>0.12491940518023099</v>
      </c>
      <c r="H20" s="14">
        <v>0.10783531423318</v>
      </c>
      <c r="I20" s="14">
        <v>9.7878136841617794E-2</v>
      </c>
      <c r="J20" s="14"/>
      <c r="K20" s="14">
        <v>0.110255703209623</v>
      </c>
      <c r="L20" s="14">
        <v>0.10926008638729499</v>
      </c>
      <c r="M20" s="14">
        <v>0.126025576294443</v>
      </c>
      <c r="N20" s="14">
        <v>0.104271394601496</v>
      </c>
      <c r="O20" s="14"/>
      <c r="P20" s="14">
        <v>0.14300971025258899</v>
      </c>
      <c r="Q20" s="14">
        <v>0.121219291778996</v>
      </c>
      <c r="R20" s="14">
        <v>8.2489917231517204E-2</v>
      </c>
      <c r="S20" s="14">
        <v>0.109412422361783</v>
      </c>
      <c r="T20" s="14">
        <v>0.126204868572075</v>
      </c>
      <c r="U20" s="14"/>
      <c r="V20" s="14">
        <v>0.11721522157682</v>
      </c>
      <c r="W20" s="14">
        <v>9.2257354090415605E-2</v>
      </c>
      <c r="X20" s="14">
        <v>0.1203544733288</v>
      </c>
      <c r="Y20" s="14"/>
      <c r="Z20" s="14">
        <v>0.11700744339938</v>
      </c>
      <c r="AA20" s="14">
        <v>0.10892755918156501</v>
      </c>
      <c r="AB20" s="14"/>
      <c r="AC20" s="14">
        <v>0.12636102583446401</v>
      </c>
      <c r="AD20" s="14">
        <v>9.6331732999650602E-2</v>
      </c>
      <c r="AE20" s="14">
        <v>0.10058538263278501</v>
      </c>
      <c r="AF20" s="14">
        <v>0.12777070764651199</v>
      </c>
      <c r="AG20" s="14"/>
      <c r="AH20" s="14">
        <v>0.110120530246646</v>
      </c>
      <c r="AI20" s="14">
        <v>0.113166550156443</v>
      </c>
      <c r="AJ20" s="14">
        <v>0.10010510552002</v>
      </c>
      <c r="AK20" s="14">
        <v>0.13913733611626899</v>
      </c>
      <c r="AL20" s="14"/>
      <c r="AM20" s="14">
        <v>9.2035465716356304E-2</v>
      </c>
      <c r="AN20" s="14">
        <v>0.108817982641723</v>
      </c>
      <c r="AO20" s="14">
        <v>0.111764543313614</v>
      </c>
      <c r="AP20" s="14">
        <v>0.12187406244632901</v>
      </c>
      <c r="AQ20" s="14"/>
      <c r="AR20" s="14">
        <v>0.118606559140125</v>
      </c>
      <c r="AS20" s="14">
        <v>0.129894826619362</v>
      </c>
      <c r="AT20" s="14">
        <v>0.104030429560398</v>
      </c>
      <c r="AU20" s="14">
        <v>7.4971655339069604E-2</v>
      </c>
      <c r="AV20" s="14"/>
      <c r="AW20" s="14">
        <v>0.124529493129502</v>
      </c>
      <c r="AX20" s="14">
        <v>0.118425734150109</v>
      </c>
      <c r="AY20" s="14">
        <v>0.103853627576007</v>
      </c>
      <c r="AZ20" s="14">
        <v>8.2455423302444195E-2</v>
      </c>
      <c r="BA20" s="14"/>
      <c r="BB20" s="14">
        <v>0.14008011160193201</v>
      </c>
      <c r="BC20" s="14">
        <v>9.6236221756315896E-2</v>
      </c>
      <c r="BD20" s="14">
        <v>0.14732162257671999</v>
      </c>
      <c r="BE20" s="14"/>
      <c r="BF20" s="14">
        <v>0.10845815901888201</v>
      </c>
      <c r="BG20" s="14">
        <v>9.4901680360218302E-2</v>
      </c>
      <c r="BH20" s="14">
        <v>0.138083689767936</v>
      </c>
      <c r="BI20" s="14"/>
      <c r="BJ20" s="14">
        <v>0.113194346637692</v>
      </c>
      <c r="BK20" s="14">
        <v>0.121567080278949</v>
      </c>
      <c r="BL20" s="14">
        <v>7.4078988248000896E-2</v>
      </c>
      <c r="BM20" s="14"/>
      <c r="BN20" s="14">
        <v>0.11633692020516601</v>
      </c>
      <c r="BO20" s="14">
        <v>0.105251981025136</v>
      </c>
      <c r="BP20" s="14">
        <v>8.0801668758388304E-2</v>
      </c>
      <c r="BQ20" s="14">
        <v>0.15998848350644401</v>
      </c>
      <c r="BR20" s="14">
        <v>0.12691793753559</v>
      </c>
      <c r="BS20" s="14">
        <v>0.111122838397355</v>
      </c>
      <c r="BT20" s="14">
        <v>0.13510599979744201</v>
      </c>
      <c r="BU20" s="14">
        <v>0.10265402159376499</v>
      </c>
      <c r="BV20" s="14"/>
      <c r="BW20" s="14">
        <v>0.13650381273932</v>
      </c>
      <c r="BX20" s="14">
        <v>9.3296080797594494E-2</v>
      </c>
      <c r="BY20" s="14"/>
      <c r="BZ20" s="14">
        <v>0.13253353784209701</v>
      </c>
      <c r="CA20" s="14">
        <v>8.7796972943532503E-2</v>
      </c>
      <c r="CB20" s="14"/>
      <c r="CC20" s="14">
        <v>0.139278316230702</v>
      </c>
      <c r="CD20" s="14">
        <v>8.90495164086747E-2</v>
      </c>
    </row>
    <row r="21" spans="2:82" ht="30" x14ac:dyDescent="0.25">
      <c r="B21" s="15" t="s">
        <v>293</v>
      </c>
      <c r="C21" s="14">
        <v>0.107242044929667</v>
      </c>
      <c r="D21" s="14">
        <v>0.12494137950876499</v>
      </c>
      <c r="E21" s="14">
        <v>8.9649851363773403E-2</v>
      </c>
      <c r="F21" s="14"/>
      <c r="G21" s="14">
        <v>0.13461118321161</v>
      </c>
      <c r="H21" s="14">
        <v>8.8212275654921804E-2</v>
      </c>
      <c r="I21" s="14">
        <v>9.0542458492755606E-2</v>
      </c>
      <c r="J21" s="14"/>
      <c r="K21" s="14">
        <v>0.122083898657499</v>
      </c>
      <c r="L21" s="14">
        <v>0.127724504183506</v>
      </c>
      <c r="M21" s="14">
        <v>9.67206154161427E-2</v>
      </c>
      <c r="N21" s="14">
        <v>5.8544545299031497E-2</v>
      </c>
      <c r="O21" s="14"/>
      <c r="P21" s="14">
        <v>0.117560555533884</v>
      </c>
      <c r="Q21" s="14">
        <v>9.8422187360873103E-2</v>
      </c>
      <c r="R21" s="14">
        <v>9.3145929661266696E-2</v>
      </c>
      <c r="S21" s="14">
        <v>0.112691941176433</v>
      </c>
      <c r="T21" s="14">
        <v>0.11645286389366399</v>
      </c>
      <c r="U21" s="14"/>
      <c r="V21" s="14">
        <v>0.132568498554268</v>
      </c>
      <c r="W21" s="14">
        <v>7.0270003057701397E-2</v>
      </c>
      <c r="X21" s="14">
        <v>6.6049673299698297E-2</v>
      </c>
      <c r="Y21" s="14"/>
      <c r="Z21" s="14">
        <v>0.117731624637398</v>
      </c>
      <c r="AA21" s="14">
        <v>9.8140768845420306E-2</v>
      </c>
      <c r="AB21" s="14"/>
      <c r="AC21" s="14">
        <v>4.3527134713460501E-2</v>
      </c>
      <c r="AD21" s="14">
        <v>8.3070760875209898E-2</v>
      </c>
      <c r="AE21" s="14">
        <v>0.108951475528607</v>
      </c>
      <c r="AF21" s="14">
        <v>0.13782120729707401</v>
      </c>
      <c r="AG21" s="14"/>
      <c r="AH21" s="14">
        <v>4.86079714567315E-2</v>
      </c>
      <c r="AI21" s="14">
        <v>9.7812328848214003E-2</v>
      </c>
      <c r="AJ21" s="14">
        <v>0.12594484806173201</v>
      </c>
      <c r="AK21" s="14">
        <v>0.14660468949269501</v>
      </c>
      <c r="AL21" s="14"/>
      <c r="AM21" s="14">
        <v>7.6973421476863604E-2</v>
      </c>
      <c r="AN21" s="14">
        <v>0.10363378388214101</v>
      </c>
      <c r="AO21" s="14">
        <v>9.5770163136897998E-2</v>
      </c>
      <c r="AP21" s="14">
        <v>0.148346000058798</v>
      </c>
      <c r="AQ21" s="14"/>
      <c r="AR21" s="14">
        <v>0.11302049212063101</v>
      </c>
      <c r="AS21" s="14">
        <v>0.14080935623952801</v>
      </c>
      <c r="AT21" s="14">
        <v>0.14095864147808901</v>
      </c>
      <c r="AU21" s="14">
        <v>7.5175362496831599E-2</v>
      </c>
      <c r="AV21" s="14"/>
      <c r="AW21" s="14">
        <v>9.9874506285366704E-2</v>
      </c>
      <c r="AX21" s="14">
        <v>0.102905789909121</v>
      </c>
      <c r="AY21" s="14">
        <v>0.111999650421661</v>
      </c>
      <c r="AZ21" s="14">
        <v>0.136121430504762</v>
      </c>
      <c r="BA21" s="14"/>
      <c r="BB21" s="14">
        <v>0.113767520684705</v>
      </c>
      <c r="BC21" s="14">
        <v>7.0346036926575206E-2</v>
      </c>
      <c r="BD21" s="14">
        <v>0.11106602433196899</v>
      </c>
      <c r="BE21" s="14"/>
      <c r="BF21" s="14">
        <v>0.11483969016211901</v>
      </c>
      <c r="BG21" s="14">
        <v>8.8597048649900798E-2</v>
      </c>
      <c r="BH21" s="14">
        <v>0.117836612645542</v>
      </c>
      <c r="BI21" s="14"/>
      <c r="BJ21" s="14">
        <v>0.12063101511242599</v>
      </c>
      <c r="BK21" s="14">
        <v>0.11985545167665</v>
      </c>
      <c r="BL21" s="14">
        <v>6.35973110594132E-2</v>
      </c>
      <c r="BM21" s="14"/>
      <c r="BN21" s="14">
        <v>8.4275277956056605E-2</v>
      </c>
      <c r="BO21" s="14">
        <v>0.10797035848408899</v>
      </c>
      <c r="BP21" s="14">
        <v>9.5788401879451895E-2</v>
      </c>
      <c r="BQ21" s="14">
        <v>0.11127349719790899</v>
      </c>
      <c r="BR21" s="14">
        <v>0.13591332292429001</v>
      </c>
      <c r="BS21" s="14">
        <v>0.116654365031529</v>
      </c>
      <c r="BT21" s="14">
        <v>0.135531785986089</v>
      </c>
      <c r="BU21" s="14">
        <v>0.107520446599895</v>
      </c>
      <c r="BV21" s="14"/>
      <c r="BW21" s="14">
        <v>0.13807516261313399</v>
      </c>
      <c r="BX21" s="14">
        <v>8.2152257375937093E-2</v>
      </c>
      <c r="BY21" s="14"/>
      <c r="BZ21" s="14">
        <v>0.13113320560414399</v>
      </c>
      <c r="CA21" s="14">
        <v>8.3212625055882394E-2</v>
      </c>
      <c r="CB21" s="14"/>
      <c r="CC21" s="14">
        <v>0.122011213787397</v>
      </c>
      <c r="CD21" s="14">
        <v>0.102152556286291</v>
      </c>
    </row>
    <row r="22" spans="2:82" ht="30" x14ac:dyDescent="0.25">
      <c r="B22" s="15" t="s">
        <v>294</v>
      </c>
      <c r="C22" s="14">
        <v>0.100265670322133</v>
      </c>
      <c r="D22" s="14">
        <v>9.7140490722196396E-2</v>
      </c>
      <c r="E22" s="14">
        <v>0.10315159558921901</v>
      </c>
      <c r="F22" s="14"/>
      <c r="G22" s="14">
        <v>5.8202164133219297E-2</v>
      </c>
      <c r="H22" s="14">
        <v>0.114001648034813</v>
      </c>
      <c r="I22" s="14">
        <v>0.156991546095792</v>
      </c>
      <c r="J22" s="14"/>
      <c r="K22" s="14">
        <v>0.10588032157374</v>
      </c>
      <c r="L22" s="14">
        <v>9.3168903528216704E-2</v>
      </c>
      <c r="M22" s="14">
        <v>0.11045145245568699</v>
      </c>
      <c r="N22" s="14">
        <v>8.7765638519970504E-2</v>
      </c>
      <c r="O22" s="14"/>
      <c r="P22" s="14">
        <v>0.128533603859778</v>
      </c>
      <c r="Q22" s="14">
        <v>8.4884314608923303E-2</v>
      </c>
      <c r="R22" s="14">
        <v>8.9029177607296395E-2</v>
      </c>
      <c r="S22" s="14">
        <v>0.10105818338693499</v>
      </c>
      <c r="T22" s="14">
        <v>0.105181055179668</v>
      </c>
      <c r="U22" s="14"/>
      <c r="V22" s="14">
        <v>9.7637533953844502E-2</v>
      </c>
      <c r="W22" s="14">
        <v>9.4763087493474604E-2</v>
      </c>
      <c r="X22" s="14">
        <v>0.1147200395891</v>
      </c>
      <c r="Y22" s="14"/>
      <c r="Z22" s="14">
        <v>0.105507622300089</v>
      </c>
      <c r="AA22" s="14">
        <v>9.5717494560945804E-2</v>
      </c>
      <c r="AB22" s="14"/>
      <c r="AC22" s="14">
        <v>6.9288359946880096E-2</v>
      </c>
      <c r="AD22" s="14">
        <v>9.0127296780312505E-2</v>
      </c>
      <c r="AE22" s="14">
        <v>9.7155911001433296E-2</v>
      </c>
      <c r="AF22" s="14">
        <v>0.109828533049402</v>
      </c>
      <c r="AG22" s="14"/>
      <c r="AH22" s="14">
        <v>7.3271827030171294E-2</v>
      </c>
      <c r="AI22" s="14">
        <v>0.10223256843263601</v>
      </c>
      <c r="AJ22" s="14">
        <v>0.10040996218293501</v>
      </c>
      <c r="AK22" s="14">
        <v>0.114739990620416</v>
      </c>
      <c r="AL22" s="14"/>
      <c r="AM22" s="14">
        <v>8.0294162143359896E-2</v>
      </c>
      <c r="AN22" s="14">
        <v>0.108816454713917</v>
      </c>
      <c r="AO22" s="14">
        <v>9.5827150210126902E-2</v>
      </c>
      <c r="AP22" s="14">
        <v>0.101725445246913</v>
      </c>
      <c r="AQ22" s="14"/>
      <c r="AR22" s="14">
        <v>0.10005661646484799</v>
      </c>
      <c r="AS22" s="14">
        <v>0.102272971166017</v>
      </c>
      <c r="AT22" s="14">
        <v>0.11644930756375101</v>
      </c>
      <c r="AU22" s="14">
        <v>8.0855784811094303E-2</v>
      </c>
      <c r="AV22" s="14"/>
      <c r="AW22" s="14">
        <v>0.12511109270561999</v>
      </c>
      <c r="AX22" s="14">
        <v>9.6776262479920994E-2</v>
      </c>
      <c r="AY22" s="14">
        <v>8.7636036622802699E-2</v>
      </c>
      <c r="AZ22" s="14">
        <v>0.110003295874813</v>
      </c>
      <c r="BA22" s="14"/>
      <c r="BB22" s="14">
        <v>0.15993860293598999</v>
      </c>
      <c r="BC22" s="14">
        <v>8.5187042361699994E-2</v>
      </c>
      <c r="BD22" s="14">
        <v>0.139701798323422</v>
      </c>
      <c r="BE22" s="14"/>
      <c r="BF22" s="14">
        <v>9.4615202919184099E-2</v>
      </c>
      <c r="BG22" s="14">
        <v>9.3004971896267094E-2</v>
      </c>
      <c r="BH22" s="14">
        <v>0.115771472977207</v>
      </c>
      <c r="BI22" s="14"/>
      <c r="BJ22" s="14">
        <v>0.105452187818393</v>
      </c>
      <c r="BK22" s="14">
        <v>9.6670437314660795E-2</v>
      </c>
      <c r="BL22" s="14">
        <v>7.4041099423371906E-2</v>
      </c>
      <c r="BM22" s="14"/>
      <c r="BN22" s="14">
        <v>8.7952973502731097E-2</v>
      </c>
      <c r="BO22" s="14">
        <v>0.109294723567358</v>
      </c>
      <c r="BP22" s="14">
        <v>3.98941121294413E-2</v>
      </c>
      <c r="BQ22" s="14">
        <v>0.110760244982443</v>
      </c>
      <c r="BR22" s="14">
        <v>0.14910788106178499</v>
      </c>
      <c r="BS22" s="14">
        <v>9.6777160380204605E-2</v>
      </c>
      <c r="BT22" s="14">
        <v>9.9128079755430407E-2</v>
      </c>
      <c r="BU22" s="14">
        <v>7.8602496588527193E-2</v>
      </c>
      <c r="BV22" s="14"/>
      <c r="BW22" s="14">
        <v>0.12522218305444499</v>
      </c>
      <c r="BX22" s="14">
        <v>7.9957843881622401E-2</v>
      </c>
      <c r="BY22" s="14"/>
      <c r="BZ22" s="14">
        <v>0.118616264260714</v>
      </c>
      <c r="CA22" s="14">
        <v>8.2110462828887204E-2</v>
      </c>
      <c r="CB22" s="14"/>
      <c r="CC22" s="14">
        <v>0.122982748680053</v>
      </c>
      <c r="CD22" s="14">
        <v>8.4357000885267E-2</v>
      </c>
    </row>
    <row r="23" spans="2:82" ht="30" x14ac:dyDescent="0.25">
      <c r="B23" s="15" t="s">
        <v>295</v>
      </c>
      <c r="C23" s="14">
        <v>9.29987153160136E-2</v>
      </c>
      <c r="D23" s="14">
        <v>9.1163735521104405E-2</v>
      </c>
      <c r="E23" s="14">
        <v>9.4926606024327495E-2</v>
      </c>
      <c r="F23" s="14"/>
      <c r="G23" s="14">
        <v>4.9705875991651702E-2</v>
      </c>
      <c r="H23" s="14">
        <v>0.10076756747132</v>
      </c>
      <c r="I23" s="14">
        <v>0.16413549962204699</v>
      </c>
      <c r="J23" s="14"/>
      <c r="K23" s="14">
        <v>0.103102082832553</v>
      </c>
      <c r="L23" s="14">
        <v>6.5963875555783896E-2</v>
      </c>
      <c r="M23" s="14">
        <v>0.109429932938531</v>
      </c>
      <c r="N23" s="14">
        <v>9.95537645224472E-2</v>
      </c>
      <c r="O23" s="14"/>
      <c r="P23" s="14">
        <v>6.4183458353155906E-2</v>
      </c>
      <c r="Q23" s="14">
        <v>9.03831831539018E-2</v>
      </c>
      <c r="R23" s="14">
        <v>0.112748520676797</v>
      </c>
      <c r="S23" s="14">
        <v>9.1183582368420293E-2</v>
      </c>
      <c r="T23" s="14">
        <v>9.5763544619209995E-2</v>
      </c>
      <c r="U23" s="14"/>
      <c r="V23" s="14">
        <v>9.2383846817555598E-2</v>
      </c>
      <c r="W23" s="14">
        <v>9.70622879104103E-2</v>
      </c>
      <c r="X23" s="14">
        <v>9.0547822302573702E-2</v>
      </c>
      <c r="Y23" s="14"/>
      <c r="Z23" s="14">
        <v>7.0159177688550803E-2</v>
      </c>
      <c r="AA23" s="14">
        <v>0.11281542326579801</v>
      </c>
      <c r="AB23" s="14"/>
      <c r="AC23" s="14">
        <v>7.7261018091344405E-2</v>
      </c>
      <c r="AD23" s="14">
        <v>8.4966839561734495E-2</v>
      </c>
      <c r="AE23" s="14">
        <v>9.6904249856921199E-2</v>
      </c>
      <c r="AF23" s="14">
        <v>0.102480553657565</v>
      </c>
      <c r="AG23" s="14"/>
      <c r="AH23" s="14">
        <v>9.1827043349397605E-2</v>
      </c>
      <c r="AI23" s="14">
        <v>7.8229250158714306E-2</v>
      </c>
      <c r="AJ23" s="14">
        <v>9.0501171433927302E-2</v>
      </c>
      <c r="AK23" s="14">
        <v>0.13577982087780399</v>
      </c>
      <c r="AL23" s="14"/>
      <c r="AM23" s="14">
        <v>0.121446566170703</v>
      </c>
      <c r="AN23" s="14">
        <v>6.5219060453530001E-2</v>
      </c>
      <c r="AO23" s="14">
        <v>7.3376856459102802E-2</v>
      </c>
      <c r="AP23" s="14">
        <v>9.5130899792502194E-2</v>
      </c>
      <c r="AQ23" s="14"/>
      <c r="AR23" s="14">
        <v>8.3678764896969696E-2</v>
      </c>
      <c r="AS23" s="14">
        <v>7.6228921469631603E-2</v>
      </c>
      <c r="AT23" s="14">
        <v>7.3434527389794294E-2</v>
      </c>
      <c r="AU23" s="14">
        <v>0.17281419651864599</v>
      </c>
      <c r="AV23" s="14"/>
      <c r="AW23" s="14">
        <v>4.7856787538147899E-2</v>
      </c>
      <c r="AX23" s="14">
        <v>7.4525512413038703E-2</v>
      </c>
      <c r="AY23" s="14">
        <v>0.119477042684853</v>
      </c>
      <c r="AZ23" s="14">
        <v>0.22934784596633101</v>
      </c>
      <c r="BA23" s="14"/>
      <c r="BB23" s="14">
        <v>0.14805826633563901</v>
      </c>
      <c r="BC23" s="14">
        <v>0.171191348335756</v>
      </c>
      <c r="BD23" s="14">
        <v>5.5208200691699003E-2</v>
      </c>
      <c r="BE23" s="14"/>
      <c r="BF23" s="14">
        <v>0.13209139629420999</v>
      </c>
      <c r="BG23" s="14">
        <v>7.0115266244219598E-2</v>
      </c>
      <c r="BH23" s="14">
        <v>2.7171489015264099E-2</v>
      </c>
      <c r="BI23" s="14"/>
      <c r="BJ23" s="14">
        <v>8.18579385841504E-2</v>
      </c>
      <c r="BK23" s="14">
        <v>0.104770413872392</v>
      </c>
      <c r="BL23" s="14">
        <v>0.12337474968078201</v>
      </c>
      <c r="BM23" s="14"/>
      <c r="BN23" s="14">
        <v>9.5478112620509994E-2</v>
      </c>
      <c r="BO23" s="14">
        <v>6.6016600861624294E-2</v>
      </c>
      <c r="BP23" s="14">
        <v>0.13604976940705699</v>
      </c>
      <c r="BQ23" s="14">
        <v>3.7365659282409501E-2</v>
      </c>
      <c r="BR23" s="14">
        <v>6.8077321989403403E-2</v>
      </c>
      <c r="BS23" s="14">
        <v>0.102328914862916</v>
      </c>
      <c r="BT23" s="14">
        <v>7.2017422177045806E-2</v>
      </c>
      <c r="BU23" s="14">
        <v>0.114005946901177</v>
      </c>
      <c r="BV23" s="14"/>
      <c r="BW23" s="14">
        <v>6.1167763969050597E-2</v>
      </c>
      <c r="BX23" s="14">
        <v>0.118900468590762</v>
      </c>
      <c r="BY23" s="14"/>
      <c r="BZ23" s="14">
        <v>7.5223244765506098E-2</v>
      </c>
      <c r="CA23" s="14">
        <v>0.11728780282669</v>
      </c>
      <c r="CB23" s="14"/>
      <c r="CC23" s="14">
        <v>6.2405773637943598E-3</v>
      </c>
      <c r="CD23" s="14">
        <v>0.18354626095243201</v>
      </c>
    </row>
    <row r="24" spans="2:82" ht="45" x14ac:dyDescent="0.25">
      <c r="B24" s="15" t="s">
        <v>296</v>
      </c>
      <c r="C24" s="14">
        <v>9.1814319884110193E-2</v>
      </c>
      <c r="D24" s="14">
        <v>8.0096838616804597E-2</v>
      </c>
      <c r="E24" s="14">
        <v>0.103623528678823</v>
      </c>
      <c r="F24" s="14"/>
      <c r="G24" s="14">
        <v>0.108775108501816</v>
      </c>
      <c r="H24" s="14">
        <v>8.6601505228355899E-2</v>
      </c>
      <c r="I24" s="14">
        <v>6.82890020253024E-2</v>
      </c>
      <c r="J24" s="14"/>
      <c r="K24" s="14">
        <v>6.8198155159206506E-2</v>
      </c>
      <c r="L24" s="14">
        <v>9.0455899896556904E-2</v>
      </c>
      <c r="M24" s="14">
        <v>8.7332778326628793E-2</v>
      </c>
      <c r="N24" s="14">
        <v>0.134489674908253</v>
      </c>
      <c r="O24" s="14"/>
      <c r="P24" s="14">
        <v>0.135513647191918</v>
      </c>
      <c r="Q24" s="14">
        <v>0.109211480733941</v>
      </c>
      <c r="R24" s="14">
        <v>9.5372360297775502E-2</v>
      </c>
      <c r="S24" s="14">
        <v>7.7622269708584907E-2</v>
      </c>
      <c r="T24" s="14">
        <v>5.9597027789950303E-2</v>
      </c>
      <c r="U24" s="14"/>
      <c r="V24" s="14">
        <v>7.49420049752271E-2</v>
      </c>
      <c r="W24" s="14">
        <v>7.7650077934774298E-2</v>
      </c>
      <c r="X24" s="14">
        <v>0.16154314680547099</v>
      </c>
      <c r="Y24" s="14"/>
      <c r="Z24" s="14">
        <v>0.10404679543154199</v>
      </c>
      <c r="AA24" s="14">
        <v>8.1200821512109098E-2</v>
      </c>
      <c r="AB24" s="14"/>
      <c r="AC24" s="14">
        <v>0.144594933664872</v>
      </c>
      <c r="AD24" s="14">
        <v>0.132218942980491</v>
      </c>
      <c r="AE24" s="14">
        <v>6.9653337244217906E-2</v>
      </c>
      <c r="AF24" s="14">
        <v>6.5259249552480997E-2</v>
      </c>
      <c r="AG24" s="14"/>
      <c r="AH24" s="14">
        <v>9.7428199995803599E-2</v>
      </c>
      <c r="AI24" s="14">
        <v>0.11100027138658899</v>
      </c>
      <c r="AJ24" s="14">
        <v>7.5399834977214295E-2</v>
      </c>
      <c r="AK24" s="14">
        <v>5.5842001163385398E-2</v>
      </c>
      <c r="AL24" s="14"/>
      <c r="AM24" s="14">
        <v>8.5703362470382294E-2</v>
      </c>
      <c r="AN24" s="14">
        <v>9.0874166176128202E-2</v>
      </c>
      <c r="AO24" s="14">
        <v>9.5808169213331296E-2</v>
      </c>
      <c r="AP24" s="14">
        <v>7.36407446358395E-2</v>
      </c>
      <c r="AQ24" s="14"/>
      <c r="AR24" s="14">
        <v>9.3993238349185201E-2</v>
      </c>
      <c r="AS24" s="14">
        <v>6.64727781768924E-2</v>
      </c>
      <c r="AT24" s="14">
        <v>7.9627766125954402E-2</v>
      </c>
      <c r="AU24" s="14">
        <v>8.0811741452188501E-2</v>
      </c>
      <c r="AV24" s="14"/>
      <c r="AW24" s="14">
        <v>0.14061879390503701</v>
      </c>
      <c r="AX24" s="14">
        <v>0.101601689361907</v>
      </c>
      <c r="AY24" s="14">
        <v>5.8660272198573997E-2</v>
      </c>
      <c r="AZ24" s="14">
        <v>4.56113396197479E-2</v>
      </c>
      <c r="BA24" s="14"/>
      <c r="BB24" s="14">
        <v>8.1488702387207401E-2</v>
      </c>
      <c r="BC24" s="14">
        <v>7.5022723459146706E-2</v>
      </c>
      <c r="BD24" s="14">
        <v>0.12061164771229201</v>
      </c>
      <c r="BE24" s="14"/>
      <c r="BF24" s="14">
        <v>6.8994688485107994E-2</v>
      </c>
      <c r="BG24" s="14">
        <v>9.8484975479065803E-2</v>
      </c>
      <c r="BH24" s="14">
        <v>0.115643131136399</v>
      </c>
      <c r="BI24" s="14"/>
      <c r="BJ24" s="14">
        <v>7.3846197960385801E-2</v>
      </c>
      <c r="BK24" s="14">
        <v>0.10090287149850299</v>
      </c>
      <c r="BL24" s="14">
        <v>9.8046112296245699E-2</v>
      </c>
      <c r="BM24" s="14"/>
      <c r="BN24" s="14">
        <v>7.3332225831061595E-2</v>
      </c>
      <c r="BO24" s="14">
        <v>7.4424966387592398E-2</v>
      </c>
      <c r="BP24" s="14">
        <v>9.55139475637998E-2</v>
      </c>
      <c r="BQ24" s="14">
        <v>0.11125438762678901</v>
      </c>
      <c r="BR24" s="14">
        <v>0.13174833594559801</v>
      </c>
      <c r="BS24" s="14">
        <v>0.10226228844233801</v>
      </c>
      <c r="BT24" s="14">
        <v>0.11683335954874401</v>
      </c>
      <c r="BU24" s="14">
        <v>7.75679981715163E-2</v>
      </c>
      <c r="BV24" s="14"/>
      <c r="BW24" s="14">
        <v>0.10325172022007</v>
      </c>
      <c r="BX24" s="14">
        <v>8.2507380912120606E-2</v>
      </c>
      <c r="BY24" s="14"/>
      <c r="BZ24" s="14">
        <v>0.100059924072831</v>
      </c>
      <c r="CA24" s="14">
        <v>7.9257587373972094E-2</v>
      </c>
      <c r="CB24" s="14"/>
      <c r="CC24" s="14">
        <v>0.123266428328554</v>
      </c>
      <c r="CD24" s="14">
        <v>5.8233336539344101E-2</v>
      </c>
    </row>
    <row r="25" spans="2:82" ht="45" x14ac:dyDescent="0.25">
      <c r="B25" s="15" t="s">
        <v>297</v>
      </c>
      <c r="C25" s="14">
        <v>8.71157562793589E-2</v>
      </c>
      <c r="D25" s="14">
        <v>9.4299776676105895E-2</v>
      </c>
      <c r="E25" s="14">
        <v>8.0018769488960098E-2</v>
      </c>
      <c r="F25" s="14"/>
      <c r="G25" s="14">
        <v>9.4048628658238403E-2</v>
      </c>
      <c r="H25" s="14">
        <v>8.8289449728672004E-2</v>
      </c>
      <c r="I25" s="14">
        <v>7.0882358208403107E-2</v>
      </c>
      <c r="J25" s="14"/>
      <c r="K25" s="14">
        <v>8.2777274206066107E-2</v>
      </c>
      <c r="L25" s="14">
        <v>8.7462438789471506E-2</v>
      </c>
      <c r="M25" s="14">
        <v>8.7447837892920599E-2</v>
      </c>
      <c r="N25" s="14">
        <v>8.5200884172750596E-2</v>
      </c>
      <c r="O25" s="14"/>
      <c r="P25" s="14">
        <v>0.12120917488251</v>
      </c>
      <c r="Q25" s="14">
        <v>8.0388122717152399E-2</v>
      </c>
      <c r="R25" s="14">
        <v>8.0717198346182795E-2</v>
      </c>
      <c r="S25" s="14">
        <v>7.8312037152907202E-2</v>
      </c>
      <c r="T25" s="14">
        <v>8.9489179474888103E-2</v>
      </c>
      <c r="U25" s="14"/>
      <c r="V25" s="14">
        <v>9.0093137429197098E-2</v>
      </c>
      <c r="W25" s="14">
        <v>9.9810337045059497E-2</v>
      </c>
      <c r="X25" s="14">
        <v>6.3698270539531907E-2</v>
      </c>
      <c r="Y25" s="14"/>
      <c r="Z25" s="14">
        <v>9.0154453522205205E-2</v>
      </c>
      <c r="AA25" s="14">
        <v>8.4479232861437603E-2</v>
      </c>
      <c r="AB25" s="14"/>
      <c r="AC25" s="14">
        <v>6.6621771264272503E-2</v>
      </c>
      <c r="AD25" s="14">
        <v>8.0057907125725997E-2</v>
      </c>
      <c r="AE25" s="14">
        <v>8.9732207337034395E-2</v>
      </c>
      <c r="AF25" s="14">
        <v>9.3501290420789099E-2</v>
      </c>
      <c r="AG25" s="14"/>
      <c r="AH25" s="14">
        <v>6.7493395134057194E-2</v>
      </c>
      <c r="AI25" s="14">
        <v>8.5457052788688204E-2</v>
      </c>
      <c r="AJ25" s="14">
        <v>0.10372246089633801</v>
      </c>
      <c r="AK25" s="14">
        <v>7.9795267063473799E-2</v>
      </c>
      <c r="AL25" s="14"/>
      <c r="AM25" s="14">
        <v>7.1343112368793399E-2</v>
      </c>
      <c r="AN25" s="14">
        <v>8.7473493588364898E-2</v>
      </c>
      <c r="AO25" s="14">
        <v>8.0036208041130597E-2</v>
      </c>
      <c r="AP25" s="14">
        <v>0.104104637503924</v>
      </c>
      <c r="AQ25" s="14"/>
      <c r="AR25" s="14">
        <v>8.0335080333115302E-2</v>
      </c>
      <c r="AS25" s="14">
        <v>0.11052239757179499</v>
      </c>
      <c r="AT25" s="14">
        <v>9.7596411358893895E-2</v>
      </c>
      <c r="AU25" s="14">
        <v>7.4881449992888996E-2</v>
      </c>
      <c r="AV25" s="14"/>
      <c r="AW25" s="14">
        <v>9.7954429354129902E-2</v>
      </c>
      <c r="AX25" s="14">
        <v>8.1351766364795505E-2</v>
      </c>
      <c r="AY25" s="14">
        <v>9.0658883280534605E-2</v>
      </c>
      <c r="AZ25" s="14">
        <v>6.4005074030976897E-2</v>
      </c>
      <c r="BA25" s="14"/>
      <c r="BB25" s="14">
        <v>0.104948571031688</v>
      </c>
      <c r="BC25" s="14">
        <v>8.1130022764310306E-2</v>
      </c>
      <c r="BD25" s="14">
        <v>8.3800300662699501E-2</v>
      </c>
      <c r="BE25" s="14"/>
      <c r="BF25" s="14">
        <v>7.8284227271563395E-2</v>
      </c>
      <c r="BG25" s="14">
        <v>7.0175849047782193E-2</v>
      </c>
      <c r="BH25" s="14">
        <v>0.135683726204402</v>
      </c>
      <c r="BI25" s="14"/>
      <c r="BJ25" s="14">
        <v>9.3206689226201803E-2</v>
      </c>
      <c r="BK25" s="14">
        <v>8.9697082778819506E-2</v>
      </c>
      <c r="BL25" s="14">
        <v>6.8804017387072799E-2</v>
      </c>
      <c r="BM25" s="14"/>
      <c r="BN25" s="14">
        <v>5.63078165735783E-2</v>
      </c>
      <c r="BO25" s="14">
        <v>8.2063898833155305E-2</v>
      </c>
      <c r="BP25" s="14">
        <v>9.5326296779968803E-2</v>
      </c>
      <c r="BQ25" s="14">
        <v>0.16009195172299601</v>
      </c>
      <c r="BR25" s="14">
        <v>8.4987516533999705E-2</v>
      </c>
      <c r="BS25" s="14">
        <v>8.8205045582024799E-2</v>
      </c>
      <c r="BT25" s="14">
        <v>0.117503044581654</v>
      </c>
      <c r="BU25" s="14">
        <v>0.13254839446597899</v>
      </c>
      <c r="BV25" s="14"/>
      <c r="BW25" s="14">
        <v>9.7172870499922306E-2</v>
      </c>
      <c r="BX25" s="14">
        <v>7.8931995500187299E-2</v>
      </c>
      <c r="BY25" s="14"/>
      <c r="BZ25" s="14">
        <v>0.101491190781875</v>
      </c>
      <c r="CA25" s="14">
        <v>7.5090480926933295E-2</v>
      </c>
      <c r="CB25" s="14"/>
      <c r="CC25" s="14">
        <v>0.10165516113699399</v>
      </c>
      <c r="CD25" s="14">
        <v>7.9938189385627897E-2</v>
      </c>
    </row>
    <row r="26" spans="2:82" ht="45" x14ac:dyDescent="0.25">
      <c r="B26" s="15" t="s">
        <v>298</v>
      </c>
      <c r="C26" s="14">
        <v>7.3823644271425598E-2</v>
      </c>
      <c r="D26" s="14">
        <v>7.4918316930106296E-2</v>
      </c>
      <c r="E26" s="14">
        <v>7.2802725586681605E-2</v>
      </c>
      <c r="F26" s="14"/>
      <c r="G26" s="14">
        <v>9.6406227384375001E-2</v>
      </c>
      <c r="H26" s="14">
        <v>6.23451450358996E-2</v>
      </c>
      <c r="I26" s="14">
        <v>5.1587716306885301E-2</v>
      </c>
      <c r="J26" s="14"/>
      <c r="K26" s="14">
        <v>7.9593988659648798E-2</v>
      </c>
      <c r="L26" s="14">
        <v>6.5572600535591594E-2</v>
      </c>
      <c r="M26" s="14">
        <v>8.3982602220063499E-2</v>
      </c>
      <c r="N26" s="14">
        <v>6.1627986806281398E-2</v>
      </c>
      <c r="O26" s="14"/>
      <c r="P26" s="14">
        <v>0.114034106564135</v>
      </c>
      <c r="Q26" s="14">
        <v>9.00512009587153E-2</v>
      </c>
      <c r="R26" s="14">
        <v>7.3908132444853697E-2</v>
      </c>
      <c r="S26" s="14">
        <v>5.9415123410182298E-2</v>
      </c>
      <c r="T26" s="14">
        <v>5.0672756256958301E-2</v>
      </c>
      <c r="U26" s="14"/>
      <c r="V26" s="14">
        <v>8.0657763569069701E-2</v>
      </c>
      <c r="W26" s="14">
        <v>6.0809064929648701E-2</v>
      </c>
      <c r="X26" s="14">
        <v>6.6019703438659899E-2</v>
      </c>
      <c r="Y26" s="14"/>
      <c r="Z26" s="14">
        <v>9.0956310473346805E-2</v>
      </c>
      <c r="AA26" s="14">
        <v>5.8958499098067198E-2</v>
      </c>
      <c r="AB26" s="14"/>
      <c r="AC26" s="14">
        <v>3.2649171160161597E-2</v>
      </c>
      <c r="AD26" s="14">
        <v>7.8061913030379904E-2</v>
      </c>
      <c r="AE26" s="14">
        <v>5.5250873136232601E-2</v>
      </c>
      <c r="AF26" s="14">
        <v>9.3400131199059697E-2</v>
      </c>
      <c r="AG26" s="14"/>
      <c r="AH26" s="14">
        <v>4.2693570794974399E-2</v>
      </c>
      <c r="AI26" s="14">
        <v>7.9085487580270397E-2</v>
      </c>
      <c r="AJ26" s="14">
        <v>6.3693268484017795E-2</v>
      </c>
      <c r="AK26" s="14">
        <v>9.4014422499080097E-2</v>
      </c>
      <c r="AL26" s="14"/>
      <c r="AM26" s="14">
        <v>8.2828679012724796E-2</v>
      </c>
      <c r="AN26" s="14">
        <v>8.7048520172063701E-2</v>
      </c>
      <c r="AO26" s="14">
        <v>8.9083106522576602E-2</v>
      </c>
      <c r="AP26" s="14">
        <v>6.5808892438041597E-2</v>
      </c>
      <c r="AQ26" s="14"/>
      <c r="AR26" s="14">
        <v>5.9230361665138197E-2</v>
      </c>
      <c r="AS26" s="14">
        <v>7.4252933294079906E-2</v>
      </c>
      <c r="AT26" s="14">
        <v>9.7981788555249305E-2</v>
      </c>
      <c r="AU26" s="14">
        <v>0.11584681053966001</v>
      </c>
      <c r="AV26" s="14"/>
      <c r="AW26" s="14">
        <v>9.9775342590050498E-2</v>
      </c>
      <c r="AX26" s="14">
        <v>7.8270893201610903E-2</v>
      </c>
      <c r="AY26" s="14">
        <v>5.6076110501356601E-2</v>
      </c>
      <c r="AZ26" s="14">
        <v>5.5390003984273503E-2</v>
      </c>
      <c r="BA26" s="14"/>
      <c r="BB26" s="14">
        <v>7.2816975541753703E-2</v>
      </c>
      <c r="BC26" s="14">
        <v>3.74079405300047E-2</v>
      </c>
      <c r="BD26" s="14">
        <v>0.111244635507576</v>
      </c>
      <c r="BE26" s="14"/>
      <c r="BF26" s="14">
        <v>7.6030558813241098E-2</v>
      </c>
      <c r="BG26" s="14">
        <v>7.3832237596998307E-2</v>
      </c>
      <c r="BH26" s="14">
        <v>7.6317684721168899E-2</v>
      </c>
      <c r="BI26" s="14"/>
      <c r="BJ26" s="14">
        <v>7.6867844960173501E-2</v>
      </c>
      <c r="BK26" s="14">
        <v>6.2647328078632505E-2</v>
      </c>
      <c r="BL26" s="14">
        <v>0.12265043702833101</v>
      </c>
      <c r="BM26" s="14"/>
      <c r="BN26" s="14">
        <v>5.9782004811931702E-2</v>
      </c>
      <c r="BO26" s="14">
        <v>8.9596250771714694E-2</v>
      </c>
      <c r="BP26" s="14">
        <v>7.2284950504529405E-2</v>
      </c>
      <c r="BQ26" s="14">
        <v>9.8439643853355893E-2</v>
      </c>
      <c r="BR26" s="14">
        <v>0.113854579446426</v>
      </c>
      <c r="BS26" s="14">
        <v>6.5467372953203304E-2</v>
      </c>
      <c r="BT26" s="14">
        <v>7.1545681852927298E-2</v>
      </c>
      <c r="BU26" s="14">
        <v>7.2225558380623098E-2</v>
      </c>
      <c r="BV26" s="14"/>
      <c r="BW26" s="14">
        <v>9.7859107272856904E-2</v>
      </c>
      <c r="BX26" s="14">
        <v>5.4265302275253599E-2</v>
      </c>
      <c r="BY26" s="14"/>
      <c r="BZ26" s="14">
        <v>8.6793455134133696E-2</v>
      </c>
      <c r="CA26" s="14">
        <v>5.9723667131018503E-2</v>
      </c>
      <c r="CB26" s="14"/>
      <c r="CC26" s="14">
        <v>0.101187273641134</v>
      </c>
      <c r="CD26" s="14">
        <v>4.93794936910944E-2</v>
      </c>
    </row>
    <row r="27" spans="2:82" x14ac:dyDescent="0.25">
      <c r="B27" s="15" t="s">
        <v>131</v>
      </c>
      <c r="C27" s="14">
        <v>3.6467979532632797E-2</v>
      </c>
      <c r="D27" s="14">
        <v>3.6029796537819098E-2</v>
      </c>
      <c r="E27" s="14">
        <v>3.6942596079934102E-2</v>
      </c>
      <c r="F27" s="14"/>
      <c r="G27" s="14">
        <v>2.6074587097666701E-2</v>
      </c>
      <c r="H27" s="14">
        <v>3.6973143398336503E-2</v>
      </c>
      <c r="I27" s="14">
        <v>5.6269157242580803E-2</v>
      </c>
      <c r="J27" s="14"/>
      <c r="K27" s="14">
        <v>2.7602447808939501E-2</v>
      </c>
      <c r="L27" s="14">
        <v>2.1512646038536899E-2</v>
      </c>
      <c r="M27" s="14">
        <v>3.8935386936852598E-2</v>
      </c>
      <c r="N27" s="14">
        <v>7.04957294717177E-2</v>
      </c>
      <c r="O27" s="14"/>
      <c r="P27" s="14">
        <v>5.0070415875291402E-2</v>
      </c>
      <c r="Q27" s="14">
        <v>1.8750662716339999E-2</v>
      </c>
      <c r="R27" s="14">
        <v>2.8190469294948301E-2</v>
      </c>
      <c r="S27" s="14">
        <v>4.4776422851426301E-2</v>
      </c>
      <c r="T27" s="14">
        <v>3.8413677031860202E-2</v>
      </c>
      <c r="U27" s="14"/>
      <c r="V27" s="14">
        <v>1.8937005003268802E-2</v>
      </c>
      <c r="W27" s="14">
        <v>3.6577932393938098E-2</v>
      </c>
      <c r="X27" s="14">
        <v>9.2757124163166907E-2</v>
      </c>
      <c r="Y27" s="14"/>
      <c r="Z27" s="14">
        <v>2.4716142127774201E-2</v>
      </c>
      <c r="AA27" s="14">
        <v>4.6664452575301198E-2</v>
      </c>
      <c r="AB27" s="14"/>
      <c r="AC27" s="14">
        <v>0.10948269242663</v>
      </c>
      <c r="AD27" s="14">
        <v>4.7511500167619097E-2</v>
      </c>
      <c r="AE27" s="14">
        <v>2.1674828949273899E-2</v>
      </c>
      <c r="AF27" s="14">
        <v>2.21753975115399E-2</v>
      </c>
      <c r="AG27" s="14"/>
      <c r="AH27" s="14">
        <v>8.5603500269387595E-2</v>
      </c>
      <c r="AI27" s="14">
        <v>4.4082318942097999E-2</v>
      </c>
      <c r="AJ27" s="14">
        <v>1.6990372031789599E-2</v>
      </c>
      <c r="AK27" s="14">
        <v>1.3903667262239801E-2</v>
      </c>
      <c r="AL27" s="14"/>
      <c r="AM27" s="14">
        <v>4.7718410487570598E-2</v>
      </c>
      <c r="AN27" s="14">
        <v>2.1531327814524E-2</v>
      </c>
      <c r="AO27" s="14">
        <v>9.6599111846206002E-3</v>
      </c>
      <c r="AP27" s="14">
        <v>2.4226711624087099E-2</v>
      </c>
      <c r="AQ27" s="14"/>
      <c r="AR27" s="14">
        <v>2.97921105140165E-2</v>
      </c>
      <c r="AS27" s="14">
        <v>1.44470139696626E-2</v>
      </c>
      <c r="AT27" s="14">
        <v>1.8360411390096001E-2</v>
      </c>
      <c r="AU27" s="14">
        <v>3.4802302943712102E-2</v>
      </c>
      <c r="AV27" s="14"/>
      <c r="AW27" s="14">
        <v>4.0698113717057699E-2</v>
      </c>
      <c r="AX27" s="14">
        <v>4.23087482989844E-2</v>
      </c>
      <c r="AY27" s="14">
        <v>3.17135429988777E-2</v>
      </c>
      <c r="AZ27" s="14">
        <v>8.9067777611636697E-3</v>
      </c>
      <c r="BA27" s="14"/>
      <c r="BB27" s="14">
        <v>1.7561169424638898E-2</v>
      </c>
      <c r="BC27" s="14">
        <v>3.2178381528990198E-2</v>
      </c>
      <c r="BD27" s="14">
        <v>4.58399415047063E-2</v>
      </c>
      <c r="BE27" s="14"/>
      <c r="BF27" s="14">
        <v>2.2894359446303799E-2</v>
      </c>
      <c r="BG27" s="14">
        <v>5.9810036546265398E-2</v>
      </c>
      <c r="BH27" s="14">
        <v>2.4983535872414801E-2</v>
      </c>
      <c r="BI27" s="14"/>
      <c r="BJ27" s="14">
        <v>3.3966555051516599E-2</v>
      </c>
      <c r="BK27" s="14">
        <v>2.09822660616895E-2</v>
      </c>
      <c r="BL27" s="14">
        <v>3.4349226339737297E-2</v>
      </c>
      <c r="BM27" s="14"/>
      <c r="BN27" s="14">
        <v>7.0018562530022893E-2</v>
      </c>
      <c r="BO27" s="14">
        <v>4.6800046589368198E-2</v>
      </c>
      <c r="BP27" s="14">
        <v>2.4023125155519302E-2</v>
      </c>
      <c r="BQ27" s="14">
        <v>1.2438201754094901E-2</v>
      </c>
      <c r="BR27" s="14">
        <v>2.95601536829679E-2</v>
      </c>
      <c r="BS27" s="14">
        <v>2.6612979185219699E-2</v>
      </c>
      <c r="BT27" s="14">
        <v>9.3018232943180897E-3</v>
      </c>
      <c r="BU27" s="14">
        <v>2.99274279340704E-2</v>
      </c>
      <c r="BV27" s="14"/>
      <c r="BW27" s="14">
        <v>2.55491587514407E-2</v>
      </c>
      <c r="BX27" s="14">
        <v>4.5352935525398499E-2</v>
      </c>
      <c r="BY27" s="14"/>
      <c r="BZ27" s="14">
        <v>1.9368919013210101E-2</v>
      </c>
      <c r="CA27" s="14">
        <v>2.3724777525917898E-2</v>
      </c>
      <c r="CB27" s="14"/>
      <c r="CC27" s="14">
        <v>1.3484796667300901E-2</v>
      </c>
      <c r="CD27" s="14">
        <v>2.92304089457965E-2</v>
      </c>
    </row>
    <row r="28" spans="2:82" x14ac:dyDescent="0.25">
      <c r="B28" s="15" t="s">
        <v>152</v>
      </c>
      <c r="C28" s="20">
        <v>5.6985164215957201E-2</v>
      </c>
      <c r="D28" s="20">
        <v>5.5006079454886503E-2</v>
      </c>
      <c r="E28" s="20">
        <v>5.9021180331047099E-2</v>
      </c>
      <c r="F28" s="20"/>
      <c r="G28" s="20">
        <v>3.4866456637071198E-2</v>
      </c>
      <c r="H28" s="20">
        <v>5.4846699306489E-2</v>
      </c>
      <c r="I28" s="20">
        <v>0.105560152123886</v>
      </c>
      <c r="J28" s="20"/>
      <c r="K28" s="20">
        <v>4.7959911396628897E-2</v>
      </c>
      <c r="L28" s="20">
        <v>3.9009840804830102E-2</v>
      </c>
      <c r="M28" s="20">
        <v>6.11786279689591E-2</v>
      </c>
      <c r="N28" s="20">
        <v>9.2609341967326994E-2</v>
      </c>
      <c r="O28" s="20"/>
      <c r="P28" s="20">
        <v>2.84878607977418E-2</v>
      </c>
      <c r="Q28" s="20">
        <v>6.2628606437171094E-2</v>
      </c>
      <c r="R28" s="20">
        <v>3.91817704501621E-2</v>
      </c>
      <c r="S28" s="20">
        <v>6.6283909658529497E-2</v>
      </c>
      <c r="T28" s="20">
        <v>8.2875917641452898E-2</v>
      </c>
      <c r="U28" s="20"/>
      <c r="V28" s="20">
        <v>4.2947560778528598E-2</v>
      </c>
      <c r="W28" s="20">
        <v>4.3511423414524401E-2</v>
      </c>
      <c r="X28" s="20">
        <v>0.11684015416706101</v>
      </c>
      <c r="Y28" s="20"/>
      <c r="Z28" s="20">
        <v>3.8823257580100502E-2</v>
      </c>
      <c r="AA28" s="20">
        <v>7.2743329091469397E-2</v>
      </c>
      <c r="AB28" s="20"/>
      <c r="AC28" s="20">
        <v>8.9314546988276997E-2</v>
      </c>
      <c r="AD28" s="20">
        <v>7.6866654889805805E-2</v>
      </c>
      <c r="AE28" s="20">
        <v>5.3414778547535402E-2</v>
      </c>
      <c r="AF28" s="20">
        <v>3.8571023695898599E-2</v>
      </c>
      <c r="AG28" s="20"/>
      <c r="AH28" s="20">
        <v>7.9943756522898701E-2</v>
      </c>
      <c r="AI28" s="20">
        <v>6.1142701291981801E-2</v>
      </c>
      <c r="AJ28" s="20">
        <v>3.18526640668957E-2</v>
      </c>
      <c r="AK28" s="20">
        <v>5.56897817541901E-2</v>
      </c>
      <c r="AL28" s="20"/>
      <c r="AM28" s="20">
        <v>8.0081765765478805E-2</v>
      </c>
      <c r="AN28" s="20">
        <v>6.0819500794274999E-2</v>
      </c>
      <c r="AO28" s="20">
        <v>3.5156126584974599E-2</v>
      </c>
      <c r="AP28" s="20">
        <v>3.4295516870202998E-2</v>
      </c>
      <c r="AQ28" s="20"/>
      <c r="AR28" s="20">
        <v>3.6569444659624299E-2</v>
      </c>
      <c r="AS28" s="20">
        <v>2.93735323405129E-2</v>
      </c>
      <c r="AT28" s="20">
        <v>6.7344328292861896E-2</v>
      </c>
      <c r="AU28" s="20">
        <v>9.2234318347292094E-2</v>
      </c>
      <c r="AV28" s="20"/>
      <c r="AW28" s="20">
        <v>6.7180952384685605E-2</v>
      </c>
      <c r="AX28" s="20">
        <v>4.1011492269299503E-2</v>
      </c>
      <c r="AY28" s="20">
        <v>5.7567589209497401E-2</v>
      </c>
      <c r="AZ28" s="20">
        <v>0.12777206478238801</v>
      </c>
      <c r="BA28" s="20"/>
      <c r="BB28" s="20">
        <v>6.9801108151292701E-2</v>
      </c>
      <c r="BC28" s="20">
        <v>0.10153409186378801</v>
      </c>
      <c r="BD28" s="20">
        <v>5.5562917090118902E-2</v>
      </c>
      <c r="BE28" s="20"/>
      <c r="BF28" s="20">
        <v>5.9069339692617802E-2</v>
      </c>
      <c r="BG28" s="20">
        <v>6.1879976090982898E-2</v>
      </c>
      <c r="BH28" s="20">
        <v>2.2386487182382099E-2</v>
      </c>
      <c r="BI28" s="20"/>
      <c r="BJ28" s="20">
        <v>3.9106587514605697E-2</v>
      </c>
      <c r="BK28" s="20">
        <v>5.0974988124009503E-2</v>
      </c>
      <c r="BL28" s="20">
        <v>6.4263805758316098E-2</v>
      </c>
      <c r="BM28" s="20"/>
      <c r="BN28" s="20">
        <v>6.7128382893493196E-2</v>
      </c>
      <c r="BO28" s="20">
        <v>3.8993750698089698E-2</v>
      </c>
      <c r="BP28" s="20">
        <v>4.8259378150558703E-2</v>
      </c>
      <c r="BQ28" s="20">
        <v>6.1052931258167402E-2</v>
      </c>
      <c r="BR28" s="20">
        <v>3.8420776284746799E-2</v>
      </c>
      <c r="BS28" s="20">
        <v>3.4816046003070998E-2</v>
      </c>
      <c r="BT28" s="20">
        <v>8.0408791206305993E-2</v>
      </c>
      <c r="BU28" s="20">
        <v>4.8037966571618698E-2</v>
      </c>
      <c r="BV28" s="20"/>
      <c r="BW28" s="20">
        <v>4.1248736846223703E-2</v>
      </c>
      <c r="BX28" s="20">
        <v>6.9790344140173294E-2</v>
      </c>
      <c r="BY28" s="20"/>
      <c r="BZ28" s="20">
        <v>5.2431484658250198E-2</v>
      </c>
      <c r="CA28" s="20">
        <v>4.4512196459870097E-2</v>
      </c>
      <c r="CB28" s="20"/>
      <c r="CC28" s="20">
        <v>1.4679307466795501E-2</v>
      </c>
      <c r="CD28" s="20">
        <v>8.6661579120512006E-2</v>
      </c>
    </row>
    <row r="29" spans="2:82" x14ac:dyDescent="0.25">
      <c r="B29" s="16"/>
    </row>
    <row r="30" spans="2:82" x14ac:dyDescent="0.25">
      <c r="B30" t="s">
        <v>105</v>
      </c>
    </row>
    <row r="31" spans="2:82" x14ac:dyDescent="0.25">
      <c r="B31" t="s">
        <v>106</v>
      </c>
    </row>
    <row r="33" spans="2:2" x14ac:dyDescent="0.25">
      <c r="B33"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CD32"/>
  <sheetViews>
    <sheetView showGridLines="0" topLeftCell="A28" workbookViewId="0">
      <pane xSplit="2" topLeftCell="C1" activePane="topRight" state="frozen"/>
      <selection pane="topRight" activeCell="B32" sqref="B32"/>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317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300</v>
      </c>
      <c r="C9" s="14">
        <v>0.32161317936089701</v>
      </c>
      <c r="D9" s="14">
        <v>0.31225566818448502</v>
      </c>
      <c r="E9" s="14">
        <v>0.33096939810127002</v>
      </c>
      <c r="F9" s="14"/>
      <c r="G9" s="14">
        <v>0.35713445333544702</v>
      </c>
      <c r="H9" s="14">
        <v>0.33527937099071298</v>
      </c>
      <c r="I9" s="14">
        <v>0.22311527948815599</v>
      </c>
      <c r="J9" s="14"/>
      <c r="K9" s="14">
        <v>0.31748791899672402</v>
      </c>
      <c r="L9" s="14">
        <v>0.36502845752535701</v>
      </c>
      <c r="M9" s="14">
        <v>0.29560658858571298</v>
      </c>
      <c r="N9" s="14">
        <v>0.28905080787348802</v>
      </c>
      <c r="O9" s="14"/>
      <c r="P9" s="14">
        <v>0.33937464976393</v>
      </c>
      <c r="Q9" s="14">
        <v>0.32621577994635498</v>
      </c>
      <c r="R9" s="14">
        <v>0.33272532097206697</v>
      </c>
      <c r="S9" s="14">
        <v>0.28572876338560299</v>
      </c>
      <c r="T9" s="14">
        <v>0.35099889520871702</v>
      </c>
      <c r="U9" s="14"/>
      <c r="V9" s="14">
        <v>0.333963049077518</v>
      </c>
      <c r="W9" s="14">
        <v>0.320947475321753</v>
      </c>
      <c r="X9" s="14">
        <v>0.28260092603405701</v>
      </c>
      <c r="Y9" s="14"/>
      <c r="Z9" s="14">
        <v>0.35244790481879801</v>
      </c>
      <c r="AA9" s="14">
        <v>0.29485945259647001</v>
      </c>
      <c r="AB9" s="14"/>
      <c r="AC9" s="14">
        <v>0.344070219497566</v>
      </c>
      <c r="AD9" s="14">
        <v>0.31855632014054402</v>
      </c>
      <c r="AE9" s="14">
        <v>0.31002284104131</v>
      </c>
      <c r="AF9" s="14">
        <v>0.33361533501106899</v>
      </c>
      <c r="AG9" s="14"/>
      <c r="AH9" s="14">
        <v>0.30646875706529902</v>
      </c>
      <c r="AI9" s="14">
        <v>0.33022054745827401</v>
      </c>
      <c r="AJ9" s="14">
        <v>0.33282856844176101</v>
      </c>
      <c r="AK9" s="14">
        <v>0.30002368974406901</v>
      </c>
      <c r="AL9" s="14"/>
      <c r="AM9" s="14">
        <v>0.27700569882966403</v>
      </c>
      <c r="AN9" s="14">
        <v>0.33141720243177603</v>
      </c>
      <c r="AO9" s="14">
        <v>0.33625383808598303</v>
      </c>
      <c r="AP9" s="14">
        <v>0.35085980189822302</v>
      </c>
      <c r="AQ9" s="14"/>
      <c r="AR9" s="14">
        <v>0.34248243522067601</v>
      </c>
      <c r="AS9" s="14">
        <v>0.34935179375867398</v>
      </c>
      <c r="AT9" s="14">
        <v>0.30257613210235701</v>
      </c>
      <c r="AU9" s="14">
        <v>0.22611962122059401</v>
      </c>
      <c r="AV9" s="14"/>
      <c r="AW9" s="14">
        <v>0.345783383458733</v>
      </c>
      <c r="AX9" s="14">
        <v>0.36937585755354202</v>
      </c>
      <c r="AY9" s="14">
        <v>0.27899985690821899</v>
      </c>
      <c r="AZ9" s="14">
        <v>0.15995228116243199</v>
      </c>
      <c r="BA9" s="14"/>
      <c r="BB9" s="14">
        <v>0.25102812538302599</v>
      </c>
      <c r="BC9" s="14">
        <v>0.19534737000409499</v>
      </c>
      <c r="BD9" s="14">
        <v>0.38026730458483499</v>
      </c>
      <c r="BE9" s="14"/>
      <c r="BF9" s="14">
        <v>0.28482648881244099</v>
      </c>
      <c r="BG9" s="14">
        <v>0.34928437648086602</v>
      </c>
      <c r="BH9" s="14">
        <v>0.40282660222747702</v>
      </c>
      <c r="BI9" s="14"/>
      <c r="BJ9" s="14">
        <v>0.35373444953890198</v>
      </c>
      <c r="BK9" s="14">
        <v>0.31588007017361502</v>
      </c>
      <c r="BL9" s="14">
        <v>0.26686490895675802</v>
      </c>
      <c r="BM9" s="14"/>
      <c r="BN9" s="14">
        <v>0.30633607116327399</v>
      </c>
      <c r="BO9" s="14">
        <v>0.36249785114987199</v>
      </c>
      <c r="BP9" s="14">
        <v>0.27132379284484298</v>
      </c>
      <c r="BQ9" s="14">
        <v>0.19829489520774399</v>
      </c>
      <c r="BR9" s="14">
        <v>0.39665096519114401</v>
      </c>
      <c r="BS9" s="14">
        <v>0.32450704206221498</v>
      </c>
      <c r="BT9" s="14">
        <v>0.29881305152363502</v>
      </c>
      <c r="BU9" s="14">
        <v>0.36154600431685602</v>
      </c>
      <c r="BV9" s="14"/>
      <c r="BW9" s="14">
        <v>0.325011628598117</v>
      </c>
      <c r="BX9" s="14">
        <v>0.318847764255966</v>
      </c>
      <c r="BY9" s="14"/>
      <c r="BZ9" s="14">
        <v>0.31854946025717801</v>
      </c>
      <c r="CA9" s="14">
        <v>0.34143607172211998</v>
      </c>
      <c r="CB9" s="14"/>
      <c r="CC9" s="14">
        <v>0.39096743539908602</v>
      </c>
      <c r="CD9" s="14">
        <v>0.25911867473976302</v>
      </c>
    </row>
    <row r="10" spans="2:82" x14ac:dyDescent="0.25">
      <c r="B10" s="15" t="s">
        <v>301</v>
      </c>
      <c r="C10" s="14">
        <v>0.27841301125925799</v>
      </c>
      <c r="D10" s="14">
        <v>0.30895469545696902</v>
      </c>
      <c r="E10" s="14">
        <v>0.24781244878508199</v>
      </c>
      <c r="F10" s="14"/>
      <c r="G10" s="14">
        <v>0.283873227327814</v>
      </c>
      <c r="H10" s="14">
        <v>0.298164350600719</v>
      </c>
      <c r="I10" s="14">
        <v>0.22792687155069999</v>
      </c>
      <c r="J10" s="14"/>
      <c r="K10" s="14">
        <v>0.330107397623086</v>
      </c>
      <c r="L10" s="14">
        <v>0.30185178212465602</v>
      </c>
      <c r="M10" s="14">
        <v>0.287657779020696</v>
      </c>
      <c r="N10" s="14">
        <v>0.16123362397638299</v>
      </c>
      <c r="O10" s="14"/>
      <c r="P10" s="14">
        <v>0.279157519009745</v>
      </c>
      <c r="Q10" s="14">
        <v>0.28471114761960098</v>
      </c>
      <c r="R10" s="14">
        <v>0.27140902525497701</v>
      </c>
      <c r="S10" s="14">
        <v>0.27912235032893601</v>
      </c>
      <c r="T10" s="14">
        <v>0.28009215972069901</v>
      </c>
      <c r="U10" s="14"/>
      <c r="V10" s="14">
        <v>0.34308928451218801</v>
      </c>
      <c r="W10" s="14">
        <v>0.26954344861775997</v>
      </c>
      <c r="X10" s="14">
        <v>7.9973649206675296E-2</v>
      </c>
      <c r="Y10" s="14"/>
      <c r="Z10" s="14">
        <v>0.30058505392113799</v>
      </c>
      <c r="AA10" s="14">
        <v>0.25917545482325099</v>
      </c>
      <c r="AB10" s="14"/>
      <c r="AC10" s="14">
        <v>0.111998706511883</v>
      </c>
      <c r="AD10" s="14">
        <v>0.211627204664213</v>
      </c>
      <c r="AE10" s="14">
        <v>0.29608790620626602</v>
      </c>
      <c r="AF10" s="14">
        <v>0.35175590812690199</v>
      </c>
      <c r="AG10" s="14"/>
      <c r="AH10" s="14">
        <v>0.155831429230186</v>
      </c>
      <c r="AI10" s="14">
        <v>0.23804227106419701</v>
      </c>
      <c r="AJ10" s="14">
        <v>0.35843866636739302</v>
      </c>
      <c r="AK10" s="14">
        <v>0.36073742862494301</v>
      </c>
      <c r="AL10" s="14"/>
      <c r="AM10" s="14">
        <v>0.27673777019517398</v>
      </c>
      <c r="AN10" s="14">
        <v>0.32092238339270401</v>
      </c>
      <c r="AO10" s="14">
        <v>0.29417489645143802</v>
      </c>
      <c r="AP10" s="14">
        <v>0.34087219383200201</v>
      </c>
      <c r="AQ10" s="14"/>
      <c r="AR10" s="14">
        <v>0.227675049877758</v>
      </c>
      <c r="AS10" s="14">
        <v>0.36045691654587497</v>
      </c>
      <c r="AT10" s="14">
        <v>0.38134261785085799</v>
      </c>
      <c r="AU10" s="14">
        <v>0.307258764086491</v>
      </c>
      <c r="AV10" s="14"/>
      <c r="AW10" s="14">
        <v>0.21230226335067601</v>
      </c>
      <c r="AX10" s="14">
        <v>0.24823046277760799</v>
      </c>
      <c r="AY10" s="14">
        <v>0.33843608078031501</v>
      </c>
      <c r="AZ10" s="14">
        <v>0.36533885956074302</v>
      </c>
      <c r="BA10" s="14"/>
      <c r="BB10" s="14">
        <v>0.28058502170891197</v>
      </c>
      <c r="BC10" s="14">
        <v>0.28066860094783302</v>
      </c>
      <c r="BD10" s="14">
        <v>0.23178775521014</v>
      </c>
      <c r="BE10" s="14"/>
      <c r="BF10" s="14">
        <v>0.38335569730732399</v>
      </c>
      <c r="BG10" s="14">
        <v>0.148601402931483</v>
      </c>
      <c r="BH10" s="14">
        <v>0.23150907349036501</v>
      </c>
      <c r="BI10" s="14"/>
      <c r="BJ10" s="14">
        <v>0.28982245136858398</v>
      </c>
      <c r="BK10" s="14">
        <v>0.31141088204362599</v>
      </c>
      <c r="BL10" s="14">
        <v>0.31183816151091398</v>
      </c>
      <c r="BM10" s="14"/>
      <c r="BN10" s="14">
        <v>0.25383781081752799</v>
      </c>
      <c r="BO10" s="14">
        <v>0.27294997370392698</v>
      </c>
      <c r="BP10" s="14">
        <v>0.24913278226684199</v>
      </c>
      <c r="BQ10" s="14">
        <v>0.27111016554914802</v>
      </c>
      <c r="BR10" s="14">
        <v>0.31496635280422702</v>
      </c>
      <c r="BS10" s="14">
        <v>0.33378282717150198</v>
      </c>
      <c r="BT10" s="14">
        <v>0.242548823155599</v>
      </c>
      <c r="BU10" s="14">
        <v>0.25494430039801902</v>
      </c>
      <c r="BV10" s="14"/>
      <c r="BW10" s="14">
        <v>0.29019557823018</v>
      </c>
      <c r="BX10" s="14">
        <v>0.26882520034850699</v>
      </c>
      <c r="BY10" s="14"/>
      <c r="BZ10" s="14">
        <v>0.29339403580266299</v>
      </c>
      <c r="CA10" s="14">
        <v>0.29530936535355601</v>
      </c>
      <c r="CB10" s="14"/>
      <c r="CC10" s="14">
        <v>0.27183780021981702</v>
      </c>
      <c r="CD10" s="14">
        <v>0.31815133515073202</v>
      </c>
    </row>
    <row r="11" spans="2:82" ht="30" x14ac:dyDescent="0.25">
      <c r="B11" s="15" t="s">
        <v>302</v>
      </c>
      <c r="C11" s="14">
        <v>0.25737773472001402</v>
      </c>
      <c r="D11" s="14">
        <v>0.26437000802872301</v>
      </c>
      <c r="E11" s="14">
        <v>0.25064259628320501</v>
      </c>
      <c r="F11" s="14"/>
      <c r="G11" s="14">
        <v>0.31308918921891099</v>
      </c>
      <c r="H11" s="14">
        <v>0.24448885585742999</v>
      </c>
      <c r="I11" s="14">
        <v>0.171625527008296</v>
      </c>
      <c r="J11" s="14"/>
      <c r="K11" s="14">
        <v>0.25546167934407599</v>
      </c>
      <c r="L11" s="14">
        <v>0.26704260930698398</v>
      </c>
      <c r="M11" s="14">
        <v>0.242977042071575</v>
      </c>
      <c r="N11" s="14">
        <v>0.25730223067949098</v>
      </c>
      <c r="O11" s="14"/>
      <c r="P11" s="14">
        <v>0.28918454800753801</v>
      </c>
      <c r="Q11" s="14">
        <v>0.24860255254681601</v>
      </c>
      <c r="R11" s="14">
        <v>0.245989628992514</v>
      </c>
      <c r="S11" s="14">
        <v>0.25203932434964998</v>
      </c>
      <c r="T11" s="14">
        <v>0.26419319656791601</v>
      </c>
      <c r="U11" s="14"/>
      <c r="V11" s="14">
        <v>0.28069101465232199</v>
      </c>
      <c r="W11" s="14">
        <v>0.24745074869557299</v>
      </c>
      <c r="X11" s="14">
        <v>0.19318368361209601</v>
      </c>
      <c r="Y11" s="14"/>
      <c r="Z11" s="14">
        <v>0.29895541220946398</v>
      </c>
      <c r="AA11" s="14">
        <v>0.221302893561756</v>
      </c>
      <c r="AB11" s="14"/>
      <c r="AC11" s="14">
        <v>0.26519086012102899</v>
      </c>
      <c r="AD11" s="14">
        <v>0.29067817610905899</v>
      </c>
      <c r="AE11" s="14">
        <v>0.24749536836415101</v>
      </c>
      <c r="AF11" s="14">
        <v>0.25367617392990699</v>
      </c>
      <c r="AG11" s="14"/>
      <c r="AH11" s="14">
        <v>0.207617911375998</v>
      </c>
      <c r="AI11" s="14">
        <v>0.26964341361677402</v>
      </c>
      <c r="AJ11" s="14">
        <v>0.26731833673421801</v>
      </c>
      <c r="AK11" s="14">
        <v>0.240284935846312</v>
      </c>
      <c r="AL11" s="14"/>
      <c r="AM11" s="14">
        <v>0.25798030493387097</v>
      </c>
      <c r="AN11" s="14">
        <v>0.26528756126688902</v>
      </c>
      <c r="AO11" s="14">
        <v>0.28386753550250599</v>
      </c>
      <c r="AP11" s="14">
        <v>0.27924719754594401</v>
      </c>
      <c r="AQ11" s="14"/>
      <c r="AR11" s="14">
        <v>0.25604760646188002</v>
      </c>
      <c r="AS11" s="14">
        <v>0.28269113622800701</v>
      </c>
      <c r="AT11" s="14">
        <v>0.23325173715386899</v>
      </c>
      <c r="AU11" s="14">
        <v>0.24878418760755799</v>
      </c>
      <c r="AV11" s="14"/>
      <c r="AW11" s="14">
        <v>0.38130305795562403</v>
      </c>
      <c r="AX11" s="14">
        <v>0.29106862227737701</v>
      </c>
      <c r="AY11" s="14">
        <v>0.166681533743747</v>
      </c>
      <c r="AZ11" s="14">
        <v>0.11856830033457801</v>
      </c>
      <c r="BA11" s="14"/>
      <c r="BB11" s="14">
        <v>0.171576802172454</v>
      </c>
      <c r="BC11" s="14">
        <v>0.112442273910367</v>
      </c>
      <c r="BD11" s="14">
        <v>0.40727092352667299</v>
      </c>
      <c r="BE11" s="14"/>
      <c r="BF11" s="14">
        <v>0.24632380317108399</v>
      </c>
      <c r="BG11" s="14">
        <v>0.24477279889926601</v>
      </c>
      <c r="BH11" s="14">
        <v>0.31351915216459197</v>
      </c>
      <c r="BI11" s="14"/>
      <c r="BJ11" s="14">
        <v>0.27077280247041202</v>
      </c>
      <c r="BK11" s="14">
        <v>0.245115732137446</v>
      </c>
      <c r="BL11" s="14">
        <v>0.25644325422456798</v>
      </c>
      <c r="BM11" s="14"/>
      <c r="BN11" s="14">
        <v>0.23962131753346</v>
      </c>
      <c r="BO11" s="14">
        <v>0.29577431555921002</v>
      </c>
      <c r="BP11" s="14">
        <v>0.19924710494117401</v>
      </c>
      <c r="BQ11" s="14">
        <v>0.22125715820494399</v>
      </c>
      <c r="BR11" s="14">
        <v>0.26741771946058401</v>
      </c>
      <c r="BS11" s="14">
        <v>0.27641422915049502</v>
      </c>
      <c r="BT11" s="14">
        <v>0.23350430028136199</v>
      </c>
      <c r="BU11" s="14">
        <v>0.25876341827527399</v>
      </c>
      <c r="BV11" s="14"/>
      <c r="BW11" s="14">
        <v>0.29461173019862802</v>
      </c>
      <c r="BX11" s="14">
        <v>0.22707937028196301</v>
      </c>
      <c r="BY11" s="14"/>
      <c r="BZ11" s="14">
        <v>0.27047386706765902</v>
      </c>
      <c r="CA11" s="14">
        <v>0.25356195322378</v>
      </c>
      <c r="CB11" s="14"/>
      <c r="CC11" s="14">
        <v>0.32910004991810399</v>
      </c>
      <c r="CD11" s="14">
        <v>0.19366610239134599</v>
      </c>
    </row>
    <row r="12" spans="2:82" ht="30" x14ac:dyDescent="0.25">
      <c r="B12" s="15" t="s">
        <v>303</v>
      </c>
      <c r="C12" s="14">
        <v>0.24116149769056699</v>
      </c>
      <c r="D12" s="14">
        <v>0.22944722205198301</v>
      </c>
      <c r="E12" s="14">
        <v>0.25277728173736502</v>
      </c>
      <c r="F12" s="14"/>
      <c r="G12" s="14">
        <v>0.24993429937146</v>
      </c>
      <c r="H12" s="14">
        <v>0.26463782254504797</v>
      </c>
      <c r="I12" s="14">
        <v>0.17658262180348</v>
      </c>
      <c r="J12" s="14"/>
      <c r="K12" s="14">
        <v>0.219938273513136</v>
      </c>
      <c r="L12" s="14">
        <v>0.25466538570330899</v>
      </c>
      <c r="M12" s="14">
        <v>0.28662001458512398</v>
      </c>
      <c r="N12" s="14">
        <v>0.22320039048219001</v>
      </c>
      <c r="O12" s="14"/>
      <c r="P12" s="14">
        <v>0.25385150396283801</v>
      </c>
      <c r="Q12" s="14">
        <v>0.249781956900651</v>
      </c>
      <c r="R12" s="14">
        <v>0.19614908376849599</v>
      </c>
      <c r="S12" s="14">
        <v>0.24886124716418101</v>
      </c>
      <c r="T12" s="14">
        <v>0.26984891689750001</v>
      </c>
      <c r="U12" s="14"/>
      <c r="V12" s="14">
        <v>0.23197587518614499</v>
      </c>
      <c r="W12" s="14">
        <v>0.25952014122912498</v>
      </c>
      <c r="X12" s="14">
        <v>0.25070672270192601</v>
      </c>
      <c r="Y12" s="14"/>
      <c r="Z12" s="14">
        <v>0.23795544562801499</v>
      </c>
      <c r="AA12" s="14">
        <v>0.24394322639417201</v>
      </c>
      <c r="AB12" s="14"/>
      <c r="AC12" s="14">
        <v>0.23750083754883</v>
      </c>
      <c r="AD12" s="14">
        <v>0.24320899816587099</v>
      </c>
      <c r="AE12" s="14">
        <v>0.24616779384948401</v>
      </c>
      <c r="AF12" s="14">
        <v>0.24417624827234999</v>
      </c>
      <c r="AG12" s="14"/>
      <c r="AH12" s="14">
        <v>0.25235389521699703</v>
      </c>
      <c r="AI12" s="14">
        <v>0.24341040770245001</v>
      </c>
      <c r="AJ12" s="14">
        <v>0.24613517973902799</v>
      </c>
      <c r="AK12" s="14">
        <v>0.23446646853537501</v>
      </c>
      <c r="AL12" s="14"/>
      <c r="AM12" s="14">
        <v>0.26445691389797199</v>
      </c>
      <c r="AN12" s="14">
        <v>0.274029686182096</v>
      </c>
      <c r="AO12" s="14">
        <v>0.239880394931859</v>
      </c>
      <c r="AP12" s="14">
        <v>0.234337079408551</v>
      </c>
      <c r="AQ12" s="14"/>
      <c r="AR12" s="14">
        <v>0.275982875409641</v>
      </c>
      <c r="AS12" s="14">
        <v>0.24103178698920899</v>
      </c>
      <c r="AT12" s="14">
        <v>0.18395364146923099</v>
      </c>
      <c r="AU12" s="14">
        <v>0.20846338869485401</v>
      </c>
      <c r="AV12" s="14"/>
      <c r="AW12" s="14">
        <v>0.272667237457351</v>
      </c>
      <c r="AX12" s="14">
        <v>0.247692717654066</v>
      </c>
      <c r="AY12" s="14">
        <v>0.22824132627228799</v>
      </c>
      <c r="AZ12" s="14">
        <v>0.15591642718321599</v>
      </c>
      <c r="BA12" s="14"/>
      <c r="BB12" s="14">
        <v>0.17494807188349701</v>
      </c>
      <c r="BC12" s="14">
        <v>0.236817394968619</v>
      </c>
      <c r="BD12" s="14">
        <v>0.22264810077164701</v>
      </c>
      <c r="BE12" s="14"/>
      <c r="BF12" s="14">
        <v>0.217884093901728</v>
      </c>
      <c r="BG12" s="14">
        <v>0.27700512180137998</v>
      </c>
      <c r="BH12" s="14">
        <v>0.26238523915611101</v>
      </c>
      <c r="BI12" s="14"/>
      <c r="BJ12" s="14">
        <v>0.244686068726748</v>
      </c>
      <c r="BK12" s="14">
        <v>0.255365039891086</v>
      </c>
      <c r="BL12" s="14">
        <v>0.25638521407206799</v>
      </c>
      <c r="BM12" s="14"/>
      <c r="BN12" s="14">
        <v>0.232965918309081</v>
      </c>
      <c r="BO12" s="14">
        <v>0.242439411972731</v>
      </c>
      <c r="BP12" s="14">
        <v>0.22390563698179899</v>
      </c>
      <c r="BQ12" s="14">
        <v>0.24756094052878</v>
      </c>
      <c r="BR12" s="14">
        <v>0.22179773715886</v>
      </c>
      <c r="BS12" s="14">
        <v>0.27773757961537998</v>
      </c>
      <c r="BT12" s="14">
        <v>0.296125285865594</v>
      </c>
      <c r="BU12" s="14">
        <v>0.22272313142946901</v>
      </c>
      <c r="BV12" s="14"/>
      <c r="BW12" s="14">
        <v>0.25647319584995998</v>
      </c>
      <c r="BX12" s="14">
        <v>0.22870193204268499</v>
      </c>
      <c r="BY12" s="14"/>
      <c r="BZ12" s="14">
        <v>0.23707759478438201</v>
      </c>
      <c r="CA12" s="14">
        <v>0.263503446207214</v>
      </c>
      <c r="CB12" s="14"/>
      <c r="CC12" s="14">
        <v>0.29281835702507503</v>
      </c>
      <c r="CD12" s="14">
        <v>0.19846644252123799</v>
      </c>
    </row>
    <row r="13" spans="2:82" ht="30" x14ac:dyDescent="0.25">
      <c r="B13" s="15" t="s">
        <v>304</v>
      </c>
      <c r="C13" s="14">
        <v>0.23451501992078699</v>
      </c>
      <c r="D13" s="14">
        <v>0.22137199467059601</v>
      </c>
      <c r="E13" s="14">
        <v>0.24789233868715799</v>
      </c>
      <c r="F13" s="14"/>
      <c r="G13" s="14">
        <v>0.234929526639199</v>
      </c>
      <c r="H13" s="14">
        <v>0.250965092080422</v>
      </c>
      <c r="I13" s="14">
        <v>0.200743700717501</v>
      </c>
      <c r="J13" s="14"/>
      <c r="K13" s="14">
        <v>0.23561984139072001</v>
      </c>
      <c r="L13" s="14">
        <v>0.25550206461549202</v>
      </c>
      <c r="M13" s="14">
        <v>0.23364144477468701</v>
      </c>
      <c r="N13" s="14">
        <v>0.20363800716208</v>
      </c>
      <c r="O13" s="14"/>
      <c r="P13" s="14">
        <v>0.28607368873861599</v>
      </c>
      <c r="Q13" s="14">
        <v>0.26239847318668402</v>
      </c>
      <c r="R13" s="14">
        <v>0.20426317702637201</v>
      </c>
      <c r="S13" s="14">
        <v>0.21705035776102499</v>
      </c>
      <c r="T13" s="14">
        <v>0.23746036844989199</v>
      </c>
      <c r="U13" s="14"/>
      <c r="V13" s="14">
        <v>0.22776871360947901</v>
      </c>
      <c r="W13" s="14">
        <v>0.24521322245257299</v>
      </c>
      <c r="X13" s="14">
        <v>0.244561284219877</v>
      </c>
      <c r="Y13" s="14"/>
      <c r="Z13" s="14">
        <v>0.215385497244726</v>
      </c>
      <c r="AA13" s="14">
        <v>0.25111273613875801</v>
      </c>
      <c r="AB13" s="14"/>
      <c r="AC13" s="14">
        <v>0.29832063110797702</v>
      </c>
      <c r="AD13" s="14">
        <v>0.25461987502031103</v>
      </c>
      <c r="AE13" s="14">
        <v>0.22065055036123901</v>
      </c>
      <c r="AF13" s="14">
        <v>0.22595352523810699</v>
      </c>
      <c r="AG13" s="14"/>
      <c r="AH13" s="14">
        <v>0.22661783343863201</v>
      </c>
      <c r="AI13" s="14">
        <v>0.251589186431106</v>
      </c>
      <c r="AJ13" s="14">
        <v>0.22249540601444201</v>
      </c>
      <c r="AK13" s="14">
        <v>0.21235191199176001</v>
      </c>
      <c r="AL13" s="14"/>
      <c r="AM13" s="14">
        <v>0.25486468489706199</v>
      </c>
      <c r="AN13" s="14">
        <v>0.25286443134447301</v>
      </c>
      <c r="AO13" s="14">
        <v>0.23302244586828799</v>
      </c>
      <c r="AP13" s="14">
        <v>0.234785930672268</v>
      </c>
      <c r="AQ13" s="14"/>
      <c r="AR13" s="14">
        <v>0.25276398995235799</v>
      </c>
      <c r="AS13" s="14">
        <v>0.24682679103674099</v>
      </c>
      <c r="AT13" s="14">
        <v>0.17158644093515801</v>
      </c>
      <c r="AU13" s="14">
        <v>0.25368536629108401</v>
      </c>
      <c r="AV13" s="14"/>
      <c r="AW13" s="14">
        <v>0.293262765797217</v>
      </c>
      <c r="AX13" s="14">
        <v>0.26037256073770099</v>
      </c>
      <c r="AY13" s="14">
        <v>0.18832306552157099</v>
      </c>
      <c r="AZ13" s="14">
        <v>0.11871108710700599</v>
      </c>
      <c r="BA13" s="14"/>
      <c r="BB13" s="14">
        <v>0.19164758403955201</v>
      </c>
      <c r="BC13" s="14">
        <v>0.155636698442678</v>
      </c>
      <c r="BD13" s="14">
        <v>0.30521054149404298</v>
      </c>
      <c r="BE13" s="14"/>
      <c r="BF13" s="14">
        <v>0.18732110589607801</v>
      </c>
      <c r="BG13" s="14">
        <v>0.27211541413039902</v>
      </c>
      <c r="BH13" s="14">
        <v>0.31047818952197498</v>
      </c>
      <c r="BI13" s="14"/>
      <c r="BJ13" s="14">
        <v>0.25695824771992198</v>
      </c>
      <c r="BK13" s="14">
        <v>0.20563192604898201</v>
      </c>
      <c r="BL13" s="14">
        <v>0.23615793007975799</v>
      </c>
      <c r="BM13" s="14"/>
      <c r="BN13" s="14">
        <v>0.242864328313805</v>
      </c>
      <c r="BO13" s="14">
        <v>0.23712526968027101</v>
      </c>
      <c r="BP13" s="14">
        <v>0.21561698236147001</v>
      </c>
      <c r="BQ13" s="14">
        <v>0.221967053739204</v>
      </c>
      <c r="BR13" s="14">
        <v>0.23783126191774301</v>
      </c>
      <c r="BS13" s="14">
        <v>0.22982414387342301</v>
      </c>
      <c r="BT13" s="14">
        <v>0.25340452890696902</v>
      </c>
      <c r="BU13" s="14">
        <v>0.25816047381352802</v>
      </c>
      <c r="BV13" s="14"/>
      <c r="BW13" s="14">
        <v>0.27957204335006702</v>
      </c>
      <c r="BX13" s="14">
        <v>0.19785083444173401</v>
      </c>
      <c r="BY13" s="14"/>
      <c r="BZ13" s="14">
        <v>0.24965161405436401</v>
      </c>
      <c r="CA13" s="14">
        <v>0.23476176876715299</v>
      </c>
      <c r="CB13" s="14"/>
      <c r="CC13" s="14">
        <v>0.30328535146253299</v>
      </c>
      <c r="CD13" s="14">
        <v>0.17985574609253799</v>
      </c>
    </row>
    <row r="14" spans="2:82" ht="60" x14ac:dyDescent="0.25">
      <c r="B14" s="15" t="s">
        <v>305</v>
      </c>
      <c r="C14" s="14">
        <v>0.21073981188313501</v>
      </c>
      <c r="D14" s="14">
        <v>0.21168614329809499</v>
      </c>
      <c r="E14" s="14">
        <v>0.210004021372521</v>
      </c>
      <c r="F14" s="14"/>
      <c r="G14" s="14">
        <v>0.24127631592871099</v>
      </c>
      <c r="H14" s="14">
        <v>0.218183202676106</v>
      </c>
      <c r="I14" s="14">
        <v>0.13468507246894501</v>
      </c>
      <c r="J14" s="14"/>
      <c r="K14" s="14">
        <v>0.230024928747803</v>
      </c>
      <c r="L14" s="14">
        <v>0.245807398496805</v>
      </c>
      <c r="M14" s="14">
        <v>0.17838997710916699</v>
      </c>
      <c r="N14" s="14">
        <v>0.16068723962882001</v>
      </c>
      <c r="O14" s="14"/>
      <c r="P14" s="14">
        <v>0.22472120385723701</v>
      </c>
      <c r="Q14" s="14">
        <v>0.19085118695272399</v>
      </c>
      <c r="R14" s="14">
        <v>0.219654505120397</v>
      </c>
      <c r="S14" s="14">
        <v>0.19739985523565801</v>
      </c>
      <c r="T14" s="14">
        <v>0.22942258817986699</v>
      </c>
      <c r="U14" s="14"/>
      <c r="V14" s="14">
        <v>0.25217988430927102</v>
      </c>
      <c r="W14" s="14">
        <v>0.18702739211682801</v>
      </c>
      <c r="X14" s="14">
        <v>0.10324589749185099</v>
      </c>
      <c r="Y14" s="14"/>
      <c r="Z14" s="14">
        <v>0.229451877479285</v>
      </c>
      <c r="AA14" s="14">
        <v>0.19450430199215399</v>
      </c>
      <c r="AB14" s="14"/>
      <c r="AC14" s="14">
        <v>0.109841738890813</v>
      </c>
      <c r="AD14" s="14">
        <v>0.203722194159311</v>
      </c>
      <c r="AE14" s="14">
        <v>0.21385669616688799</v>
      </c>
      <c r="AF14" s="14">
        <v>0.236577426615383</v>
      </c>
      <c r="AG14" s="14"/>
      <c r="AH14" s="14">
        <v>9.1464476305683995E-2</v>
      </c>
      <c r="AI14" s="14">
        <v>0.204539908285161</v>
      </c>
      <c r="AJ14" s="14">
        <v>0.25310349524805598</v>
      </c>
      <c r="AK14" s="14">
        <v>0.237340468085525</v>
      </c>
      <c r="AL14" s="14"/>
      <c r="AM14" s="14">
        <v>0.163161073199384</v>
      </c>
      <c r="AN14" s="14">
        <v>0.23003494296794399</v>
      </c>
      <c r="AO14" s="14">
        <v>0.23374065537263999</v>
      </c>
      <c r="AP14" s="14">
        <v>0.25070480289210201</v>
      </c>
      <c r="AQ14" s="14"/>
      <c r="AR14" s="14">
        <v>0.22355573987647301</v>
      </c>
      <c r="AS14" s="14">
        <v>0.256617776294781</v>
      </c>
      <c r="AT14" s="14">
        <v>0.26401658994064098</v>
      </c>
      <c r="AU14" s="14">
        <v>0.121535098837863</v>
      </c>
      <c r="AV14" s="14"/>
      <c r="AW14" s="14">
        <v>0.23610214403369201</v>
      </c>
      <c r="AX14" s="14">
        <v>0.22702343799674099</v>
      </c>
      <c r="AY14" s="14">
        <v>0.18569790811890899</v>
      </c>
      <c r="AZ14" s="14">
        <v>0.15673589424228401</v>
      </c>
      <c r="BA14" s="14"/>
      <c r="BB14" s="14">
        <v>0.14862874349253</v>
      </c>
      <c r="BC14" s="14">
        <v>0.123661836811016</v>
      </c>
      <c r="BD14" s="14">
        <v>0.25959193117496698</v>
      </c>
      <c r="BE14" s="14"/>
      <c r="BF14" s="14">
        <v>0.205368363482438</v>
      </c>
      <c r="BG14" s="14">
        <v>0.20223536878489201</v>
      </c>
      <c r="BH14" s="14">
        <v>0.26965664974384002</v>
      </c>
      <c r="BI14" s="14"/>
      <c r="BJ14" s="14">
        <v>0.23044356927621701</v>
      </c>
      <c r="BK14" s="14">
        <v>0.22827327952840601</v>
      </c>
      <c r="BL14" s="14">
        <v>0.15322003095718001</v>
      </c>
      <c r="BM14" s="14"/>
      <c r="BN14" s="14">
        <v>0.15861894147813299</v>
      </c>
      <c r="BO14" s="14">
        <v>0.22642878414616599</v>
      </c>
      <c r="BP14" s="14">
        <v>0.17649458220963801</v>
      </c>
      <c r="BQ14" s="14">
        <v>0.30734993738519301</v>
      </c>
      <c r="BR14" s="14">
        <v>0.20362841643999999</v>
      </c>
      <c r="BS14" s="14">
        <v>0.25247017902331997</v>
      </c>
      <c r="BT14" s="14">
        <v>0.24401552956737599</v>
      </c>
      <c r="BU14" s="14">
        <v>0.17396853409987201</v>
      </c>
      <c r="BV14" s="14"/>
      <c r="BW14" s="14">
        <v>0.233037663620734</v>
      </c>
      <c r="BX14" s="14">
        <v>0.19259541374785</v>
      </c>
      <c r="BY14" s="14"/>
      <c r="BZ14" s="14">
        <v>0.209660140233103</v>
      </c>
      <c r="CA14" s="14">
        <v>0.23841645704629499</v>
      </c>
      <c r="CB14" s="14"/>
      <c r="CC14" s="14">
        <v>0.261752323494443</v>
      </c>
      <c r="CD14" s="14">
        <v>0.17686384559055399</v>
      </c>
    </row>
    <row r="15" spans="2:82" ht="45" x14ac:dyDescent="0.25">
      <c r="B15" s="15" t="s">
        <v>306</v>
      </c>
      <c r="C15" s="14">
        <v>0.19958882387770899</v>
      </c>
      <c r="D15" s="14">
        <v>0.204528430441002</v>
      </c>
      <c r="E15" s="14">
        <v>0.194511588971815</v>
      </c>
      <c r="F15" s="14"/>
      <c r="G15" s="14">
        <v>0.192074747333671</v>
      </c>
      <c r="H15" s="14">
        <v>0.202867876802306</v>
      </c>
      <c r="I15" s="14">
        <v>0.208069458675641</v>
      </c>
      <c r="J15" s="14"/>
      <c r="K15" s="14">
        <v>0.23094740835333299</v>
      </c>
      <c r="L15" s="14">
        <v>0.21754543178129601</v>
      </c>
      <c r="M15" s="14">
        <v>0.190813857561906</v>
      </c>
      <c r="N15" s="14">
        <v>0.13007603924563799</v>
      </c>
      <c r="O15" s="14"/>
      <c r="P15" s="14">
        <v>0.23967626499390801</v>
      </c>
      <c r="Q15" s="14">
        <v>0.18403306556707399</v>
      </c>
      <c r="R15" s="14">
        <v>0.217253847205258</v>
      </c>
      <c r="S15" s="14">
        <v>0.19885783048927</v>
      </c>
      <c r="T15" s="14">
        <v>0.15849084643986</v>
      </c>
      <c r="U15" s="14"/>
      <c r="V15" s="14">
        <v>0.238758254685247</v>
      </c>
      <c r="W15" s="14">
        <v>0.228193574041296</v>
      </c>
      <c r="X15" s="14">
        <v>4.2374785161346899E-2</v>
      </c>
      <c r="Y15" s="14"/>
      <c r="Z15" s="14">
        <v>0.204602463137534</v>
      </c>
      <c r="AA15" s="14">
        <v>0.195238743477742</v>
      </c>
      <c r="AB15" s="14"/>
      <c r="AC15" s="14">
        <v>5.5237223011075601E-2</v>
      </c>
      <c r="AD15" s="14">
        <v>0.155528218036425</v>
      </c>
      <c r="AE15" s="14">
        <v>0.207813885192633</v>
      </c>
      <c r="AF15" s="14">
        <v>0.25484998110141099</v>
      </c>
      <c r="AG15" s="14"/>
      <c r="AH15" s="14">
        <v>0.15515218405668599</v>
      </c>
      <c r="AI15" s="14">
        <v>0.158812108683036</v>
      </c>
      <c r="AJ15" s="14">
        <v>0.250806317385247</v>
      </c>
      <c r="AK15" s="14">
        <v>0.27946474682640599</v>
      </c>
      <c r="AL15" s="14"/>
      <c r="AM15" s="14">
        <v>0.23146801964417099</v>
      </c>
      <c r="AN15" s="14">
        <v>0.19876420346725299</v>
      </c>
      <c r="AO15" s="14">
        <v>0.184764822643497</v>
      </c>
      <c r="AP15" s="14">
        <v>0.24182971985280499</v>
      </c>
      <c r="AQ15" s="14"/>
      <c r="AR15" s="14">
        <v>0.18383290517822401</v>
      </c>
      <c r="AS15" s="14">
        <v>0.23974785835491899</v>
      </c>
      <c r="AT15" s="14">
        <v>0.20220022473410801</v>
      </c>
      <c r="AU15" s="14">
        <v>0.26081337609614402</v>
      </c>
      <c r="AV15" s="14"/>
      <c r="AW15" s="14">
        <v>0.11700678236362801</v>
      </c>
      <c r="AX15" s="14">
        <v>0.17432570989676599</v>
      </c>
      <c r="AY15" s="14">
        <v>0.263109283215753</v>
      </c>
      <c r="AZ15" s="14">
        <v>0.29250536725596898</v>
      </c>
      <c r="BA15" s="14"/>
      <c r="BB15" s="14">
        <v>0.213036976869591</v>
      </c>
      <c r="BC15" s="14">
        <v>0.237126077556259</v>
      </c>
      <c r="BD15" s="14">
        <v>0.139273055813282</v>
      </c>
      <c r="BE15" s="14"/>
      <c r="BF15" s="14">
        <v>0.327808009543891</v>
      </c>
      <c r="BG15" s="14">
        <v>8.2394086262669503E-2</v>
      </c>
      <c r="BH15" s="14">
        <v>7.3631222917623904E-2</v>
      </c>
      <c r="BI15" s="14"/>
      <c r="BJ15" s="14">
        <v>0.215333293268818</v>
      </c>
      <c r="BK15" s="14">
        <v>0.19354400586718801</v>
      </c>
      <c r="BL15" s="14">
        <v>0.26720554144285802</v>
      </c>
      <c r="BM15" s="14"/>
      <c r="BN15" s="14">
        <v>0.232927814577575</v>
      </c>
      <c r="BO15" s="14">
        <v>0.17876042345366799</v>
      </c>
      <c r="BP15" s="14">
        <v>0.152580309324611</v>
      </c>
      <c r="BQ15" s="14">
        <v>0.222574814009047</v>
      </c>
      <c r="BR15" s="14">
        <v>0.25526944939796897</v>
      </c>
      <c r="BS15" s="14">
        <v>0.204248141467789</v>
      </c>
      <c r="BT15" s="14">
        <v>0.18031806311999499</v>
      </c>
      <c r="BU15" s="14">
        <v>0.20669769871865201</v>
      </c>
      <c r="BV15" s="14"/>
      <c r="BW15" s="14">
        <v>0.22737627750363901</v>
      </c>
      <c r="BX15" s="14">
        <v>0.176977380062945</v>
      </c>
      <c r="BY15" s="14"/>
      <c r="BZ15" s="14">
        <v>0.22634269612105301</v>
      </c>
      <c r="CA15" s="14">
        <v>0.179754872258582</v>
      </c>
      <c r="CB15" s="14"/>
      <c r="CC15" s="14">
        <v>0.141725065642857</v>
      </c>
      <c r="CD15" s="14">
        <v>0.27971636640527298</v>
      </c>
    </row>
    <row r="16" spans="2:82" x14ac:dyDescent="0.25">
      <c r="B16" s="15" t="s">
        <v>307</v>
      </c>
      <c r="C16" s="14">
        <v>0.17836402433215601</v>
      </c>
      <c r="D16" s="14">
        <v>0.16548258347043401</v>
      </c>
      <c r="E16" s="14">
        <v>0.19142366071843001</v>
      </c>
      <c r="F16" s="14"/>
      <c r="G16" s="14">
        <v>0.25008602319657902</v>
      </c>
      <c r="H16" s="14">
        <v>0.14675114116499699</v>
      </c>
      <c r="I16" s="14">
        <v>9.8045520148383594E-2</v>
      </c>
      <c r="J16" s="14"/>
      <c r="K16" s="14">
        <v>0.21589567910322999</v>
      </c>
      <c r="L16" s="14">
        <v>0.15626061220165499</v>
      </c>
      <c r="M16" s="14">
        <v>0.16878435415784299</v>
      </c>
      <c r="N16" s="14">
        <v>0.154062501031138</v>
      </c>
      <c r="O16" s="14"/>
      <c r="P16" s="14">
        <v>0.181335898883664</v>
      </c>
      <c r="Q16" s="14">
        <v>0.170980301209705</v>
      </c>
      <c r="R16" s="14">
        <v>0.17402873898298599</v>
      </c>
      <c r="S16" s="14">
        <v>0.17920509890785599</v>
      </c>
      <c r="T16" s="14">
        <v>0.18723590720602001</v>
      </c>
      <c r="U16" s="14"/>
      <c r="V16" s="14">
        <v>0.184784186598004</v>
      </c>
      <c r="W16" s="14">
        <v>0.17929039226201299</v>
      </c>
      <c r="X16" s="14">
        <v>0.15669627120896601</v>
      </c>
      <c r="Y16" s="14"/>
      <c r="Z16" s="14">
        <v>0.31381352742017399</v>
      </c>
      <c r="AA16" s="14">
        <v>6.0841363041009497E-2</v>
      </c>
      <c r="AB16" s="14"/>
      <c r="AC16" s="14">
        <v>9.9020487168810803E-2</v>
      </c>
      <c r="AD16" s="14">
        <v>0.15335635262696401</v>
      </c>
      <c r="AE16" s="14">
        <v>0.175408210223852</v>
      </c>
      <c r="AF16" s="14">
        <v>0.225053102986876</v>
      </c>
      <c r="AG16" s="14"/>
      <c r="AH16" s="14">
        <v>0.122833095812342</v>
      </c>
      <c r="AI16" s="14">
        <v>0.16813728977147499</v>
      </c>
      <c r="AJ16" s="14">
        <v>0.20500567127240099</v>
      </c>
      <c r="AK16" s="14">
        <v>0.20580544050484201</v>
      </c>
      <c r="AL16" s="14"/>
      <c r="AM16" s="14">
        <v>0.12701123959712901</v>
      </c>
      <c r="AN16" s="14">
        <v>0.19045625097549401</v>
      </c>
      <c r="AO16" s="14">
        <v>0.195255045272407</v>
      </c>
      <c r="AP16" s="14">
        <v>0.20435151037948701</v>
      </c>
      <c r="AQ16" s="14"/>
      <c r="AR16" s="14">
        <v>0.17266164308363199</v>
      </c>
      <c r="AS16" s="14">
        <v>0.21232943707825</v>
      </c>
      <c r="AT16" s="14">
        <v>0.20144251624458001</v>
      </c>
      <c r="AU16" s="14">
        <v>0.121160591535225</v>
      </c>
      <c r="AV16" s="14"/>
      <c r="AW16" s="14">
        <v>0.22425917624056799</v>
      </c>
      <c r="AX16" s="14">
        <v>0.16889544357269001</v>
      </c>
      <c r="AY16" s="14">
        <v>0.16630360183725301</v>
      </c>
      <c r="AZ16" s="14">
        <v>0.14623721165533399</v>
      </c>
      <c r="BA16" s="14"/>
      <c r="BB16" s="14">
        <v>0.131801982146139</v>
      </c>
      <c r="BC16" s="14">
        <v>6.9742541799784299E-2</v>
      </c>
      <c r="BD16" s="14">
        <v>0.20282584481261501</v>
      </c>
      <c r="BE16" s="14"/>
      <c r="BF16" s="14">
        <v>0.17714877393519399</v>
      </c>
      <c r="BG16" s="14">
        <v>0.15002497542866999</v>
      </c>
      <c r="BH16" s="14">
        <v>0.21994355128978599</v>
      </c>
      <c r="BI16" s="14"/>
      <c r="BJ16" s="14">
        <v>0.18090924208185</v>
      </c>
      <c r="BK16" s="14">
        <v>0.18791209102416301</v>
      </c>
      <c r="BL16" s="14">
        <v>0.127842140428988</v>
      </c>
      <c r="BM16" s="14"/>
      <c r="BN16" s="14">
        <v>0.190442080827013</v>
      </c>
      <c r="BO16" s="14">
        <v>0.17100046598215199</v>
      </c>
      <c r="BP16" s="14">
        <v>0.175029325271848</v>
      </c>
      <c r="BQ16" s="14">
        <v>0.15970654538378701</v>
      </c>
      <c r="BR16" s="14">
        <v>0.224844978135922</v>
      </c>
      <c r="BS16" s="14">
        <v>0.21068387211605799</v>
      </c>
      <c r="BT16" s="14">
        <v>9.8882509091695603E-2</v>
      </c>
      <c r="BU16" s="14">
        <v>0.15061089129896099</v>
      </c>
      <c r="BV16" s="14"/>
      <c r="BW16" s="14">
        <v>0.205745121926762</v>
      </c>
      <c r="BX16" s="14">
        <v>0.156083244013758</v>
      </c>
      <c r="BY16" s="14"/>
      <c r="BZ16" s="14">
        <v>0.185166102195264</v>
      </c>
      <c r="CA16" s="14">
        <v>0.18245901680759299</v>
      </c>
      <c r="CB16" s="14"/>
      <c r="CC16" s="14">
        <v>0.204443547136336</v>
      </c>
      <c r="CD16" s="14">
        <v>0.16222096653941101</v>
      </c>
    </row>
    <row r="17" spans="2:82" ht="30" x14ac:dyDescent="0.25">
      <c r="B17" s="15" t="s">
        <v>308</v>
      </c>
      <c r="C17" s="14">
        <v>0.15775771112359799</v>
      </c>
      <c r="D17" s="14">
        <v>0.15016386190335701</v>
      </c>
      <c r="E17" s="14">
        <v>0.16550916906360499</v>
      </c>
      <c r="F17" s="14"/>
      <c r="G17" s="14">
        <v>0.19652444911868699</v>
      </c>
      <c r="H17" s="14">
        <v>0.140159474808043</v>
      </c>
      <c r="I17" s="14">
        <v>0.11536778651033</v>
      </c>
      <c r="J17" s="14"/>
      <c r="K17" s="14">
        <v>0.16414270471683301</v>
      </c>
      <c r="L17" s="14">
        <v>0.173932210070703</v>
      </c>
      <c r="M17" s="14">
        <v>0.15148317257213401</v>
      </c>
      <c r="N17" s="14">
        <v>0.13005029185015701</v>
      </c>
      <c r="O17" s="14"/>
      <c r="P17" s="14">
        <v>0.167118715228392</v>
      </c>
      <c r="Q17" s="14">
        <v>0.146355207846908</v>
      </c>
      <c r="R17" s="14">
        <v>0.16740852643189599</v>
      </c>
      <c r="S17" s="14">
        <v>0.14916950569003901</v>
      </c>
      <c r="T17" s="14">
        <v>0.16287681493465</v>
      </c>
      <c r="U17" s="14"/>
      <c r="V17" s="14">
        <v>0.150008552857161</v>
      </c>
      <c r="W17" s="14">
        <v>0.176916516293179</v>
      </c>
      <c r="X17" s="14">
        <v>0.16180867443082</v>
      </c>
      <c r="Y17" s="14"/>
      <c r="Z17" s="14">
        <v>0.16645049536800699</v>
      </c>
      <c r="AA17" s="14">
        <v>0.15021542329571999</v>
      </c>
      <c r="AB17" s="14"/>
      <c r="AC17" s="14">
        <v>0.176683175957144</v>
      </c>
      <c r="AD17" s="14">
        <v>0.17135614115473699</v>
      </c>
      <c r="AE17" s="14">
        <v>0.154122506374963</v>
      </c>
      <c r="AF17" s="14">
        <v>0.15119461901638701</v>
      </c>
      <c r="AG17" s="14"/>
      <c r="AH17" s="14">
        <v>0.15297553371748801</v>
      </c>
      <c r="AI17" s="14">
        <v>0.17102785565411499</v>
      </c>
      <c r="AJ17" s="14">
        <v>0.14335621235184801</v>
      </c>
      <c r="AK17" s="14">
        <v>0.15273495538249801</v>
      </c>
      <c r="AL17" s="14"/>
      <c r="AM17" s="14">
        <v>0.14182869362036701</v>
      </c>
      <c r="AN17" s="14">
        <v>0.15612469094440701</v>
      </c>
      <c r="AO17" s="14">
        <v>0.15943561090313099</v>
      </c>
      <c r="AP17" s="14">
        <v>0.16880599692596299</v>
      </c>
      <c r="AQ17" s="14"/>
      <c r="AR17" s="14">
        <v>0.15298815313493</v>
      </c>
      <c r="AS17" s="14">
        <v>0.17700143921201</v>
      </c>
      <c r="AT17" s="14">
        <v>0.14695154421244699</v>
      </c>
      <c r="AU17" s="14">
        <v>0.15548658152502101</v>
      </c>
      <c r="AV17" s="14"/>
      <c r="AW17" s="14">
        <v>0.17824604428718899</v>
      </c>
      <c r="AX17" s="14">
        <v>0.18928173620362601</v>
      </c>
      <c r="AY17" s="14">
        <v>0.124812501249005</v>
      </c>
      <c r="AZ17" s="14">
        <v>6.4283539461624697E-2</v>
      </c>
      <c r="BA17" s="14"/>
      <c r="BB17" s="14">
        <v>0.107981709157787</v>
      </c>
      <c r="BC17" s="14">
        <v>0.124084511504056</v>
      </c>
      <c r="BD17" s="14">
        <v>0.21225896476724601</v>
      </c>
      <c r="BE17" s="14"/>
      <c r="BF17" s="14">
        <v>0.135695760793169</v>
      </c>
      <c r="BG17" s="14">
        <v>0.179169224318416</v>
      </c>
      <c r="BH17" s="14">
        <v>0.18502779454416701</v>
      </c>
      <c r="BI17" s="14"/>
      <c r="BJ17" s="14">
        <v>0.15888977868380499</v>
      </c>
      <c r="BK17" s="14">
        <v>0.16479240240252499</v>
      </c>
      <c r="BL17" s="14">
        <v>0.127890546966516</v>
      </c>
      <c r="BM17" s="14"/>
      <c r="BN17" s="14">
        <v>0.17574719459886001</v>
      </c>
      <c r="BO17" s="14">
        <v>0.151069225253704</v>
      </c>
      <c r="BP17" s="14">
        <v>0.143917550770954</v>
      </c>
      <c r="BQ17" s="14">
        <v>0.185481966190155</v>
      </c>
      <c r="BR17" s="14">
        <v>0.17853799314445301</v>
      </c>
      <c r="BS17" s="14">
        <v>0.17149940756700199</v>
      </c>
      <c r="BT17" s="14">
        <v>0.134673714917907</v>
      </c>
      <c r="BU17" s="14">
        <v>0.14458457074283701</v>
      </c>
      <c r="BV17" s="14"/>
      <c r="BW17" s="14">
        <v>0.16796592102111099</v>
      </c>
      <c r="BX17" s="14">
        <v>0.14945099948120599</v>
      </c>
      <c r="BY17" s="14"/>
      <c r="BZ17" s="14">
        <v>0.15962814938766501</v>
      </c>
      <c r="CA17" s="14">
        <v>0.16652219286262601</v>
      </c>
      <c r="CB17" s="14"/>
      <c r="CC17" s="14">
        <v>0.21833594522941999</v>
      </c>
      <c r="CD17" s="14">
        <v>0.102008048380601</v>
      </c>
    </row>
    <row r="18" spans="2:82" ht="30" x14ac:dyDescent="0.25">
      <c r="B18" s="15" t="s">
        <v>309</v>
      </c>
      <c r="C18" s="14">
        <v>0.15603627408246201</v>
      </c>
      <c r="D18" s="14">
        <v>0.13337444683272701</v>
      </c>
      <c r="E18" s="14">
        <v>0.17851696124609001</v>
      </c>
      <c r="F18" s="14"/>
      <c r="G18" s="14">
        <v>0.18457326402173299</v>
      </c>
      <c r="H18" s="14">
        <v>0.152830496268587</v>
      </c>
      <c r="I18" s="14">
        <v>0.105310521801356</v>
      </c>
      <c r="J18" s="14"/>
      <c r="K18" s="14">
        <v>0.18865113680280801</v>
      </c>
      <c r="L18" s="14">
        <v>0.15724997680974601</v>
      </c>
      <c r="M18" s="14">
        <v>0.15523816695002801</v>
      </c>
      <c r="N18" s="14">
        <v>0.10623155738491601</v>
      </c>
      <c r="O18" s="14"/>
      <c r="P18" s="14">
        <v>0.160485574784096</v>
      </c>
      <c r="Q18" s="14">
        <v>0.15934183369520499</v>
      </c>
      <c r="R18" s="14">
        <v>0.14338043591784799</v>
      </c>
      <c r="S18" s="14">
        <v>0.164229716686393</v>
      </c>
      <c r="T18" s="14">
        <v>0.15188743293012899</v>
      </c>
      <c r="U18" s="14"/>
      <c r="V18" s="14">
        <v>0.167881810084413</v>
      </c>
      <c r="W18" s="14">
        <v>0.220899524537994</v>
      </c>
      <c r="X18" s="14">
        <v>4.7219493852858799E-2</v>
      </c>
      <c r="Y18" s="14"/>
      <c r="Z18" s="14">
        <v>0.19810511685807899</v>
      </c>
      <c r="AA18" s="14">
        <v>0.11953527372651</v>
      </c>
      <c r="AB18" s="14"/>
      <c r="AC18" s="14">
        <v>5.44222831348877E-2</v>
      </c>
      <c r="AD18" s="14">
        <v>0.133007130861543</v>
      </c>
      <c r="AE18" s="14">
        <v>0.165183128742552</v>
      </c>
      <c r="AF18" s="14">
        <v>0.183820068103871</v>
      </c>
      <c r="AG18" s="14"/>
      <c r="AH18" s="14">
        <v>9.4166918807082001E-2</v>
      </c>
      <c r="AI18" s="14">
        <v>0.14817408877260299</v>
      </c>
      <c r="AJ18" s="14">
        <v>0.18258741759877301</v>
      </c>
      <c r="AK18" s="14">
        <v>0.17417677325328501</v>
      </c>
      <c r="AL18" s="14"/>
      <c r="AM18" s="14">
        <v>0.121268599618213</v>
      </c>
      <c r="AN18" s="14">
        <v>0.155670104797863</v>
      </c>
      <c r="AO18" s="14">
        <v>0.118488274409755</v>
      </c>
      <c r="AP18" s="14">
        <v>0.22388954837073999</v>
      </c>
      <c r="AQ18" s="14"/>
      <c r="AR18" s="14">
        <v>0.156012097671928</v>
      </c>
      <c r="AS18" s="14">
        <v>0.196294584677671</v>
      </c>
      <c r="AT18" s="14">
        <v>0.17688160927727301</v>
      </c>
      <c r="AU18" s="14">
        <v>0.13905951408217901</v>
      </c>
      <c r="AV18" s="14"/>
      <c r="AW18" s="14">
        <v>0.15254797421648</v>
      </c>
      <c r="AX18" s="14">
        <v>0.14195529930509901</v>
      </c>
      <c r="AY18" s="14">
        <v>0.16848767202191001</v>
      </c>
      <c r="AZ18" s="14">
        <v>0.190446649864599</v>
      </c>
      <c r="BA18" s="14"/>
      <c r="BB18" s="14">
        <v>0.130773462082928</v>
      </c>
      <c r="BC18" s="14">
        <v>0.11340994583175799</v>
      </c>
      <c r="BD18" s="14">
        <v>0.167617960838048</v>
      </c>
      <c r="BE18" s="14"/>
      <c r="BF18" s="14">
        <v>0.20258162287708301</v>
      </c>
      <c r="BG18" s="14">
        <v>0.122898263413859</v>
      </c>
      <c r="BH18" s="14">
        <v>0.113931063629299</v>
      </c>
      <c r="BI18" s="14"/>
      <c r="BJ18" s="14">
        <v>0.150288212820891</v>
      </c>
      <c r="BK18" s="14">
        <v>0.201572280690345</v>
      </c>
      <c r="BL18" s="14">
        <v>0.12778439473368799</v>
      </c>
      <c r="BM18" s="14"/>
      <c r="BN18" s="14">
        <v>0.140975472765003</v>
      </c>
      <c r="BO18" s="14">
        <v>8.5176374958238904E-2</v>
      </c>
      <c r="BP18" s="14">
        <v>0.16782637366111799</v>
      </c>
      <c r="BQ18" s="14">
        <v>0.123111281575172</v>
      </c>
      <c r="BR18" s="14">
        <v>0.21649935049390101</v>
      </c>
      <c r="BS18" s="14">
        <v>0.19900478503617</v>
      </c>
      <c r="BT18" s="14">
        <v>0.116373994734936</v>
      </c>
      <c r="BU18" s="14">
        <v>0.164004446975762</v>
      </c>
      <c r="BV18" s="14"/>
      <c r="BW18" s="14">
        <v>0.173623998044002</v>
      </c>
      <c r="BX18" s="14">
        <v>0.14172464130244999</v>
      </c>
      <c r="BY18" s="14"/>
      <c r="BZ18" s="14">
        <v>0.17410258745498</v>
      </c>
      <c r="CA18" s="14">
        <v>0.15163951819004901</v>
      </c>
      <c r="CB18" s="14"/>
      <c r="CC18" s="14">
        <v>0.17652669079022901</v>
      </c>
      <c r="CD18" s="14">
        <v>0.15330471022121001</v>
      </c>
    </row>
    <row r="19" spans="2:82" ht="30" x14ac:dyDescent="0.25">
      <c r="B19" s="15" t="s">
        <v>310</v>
      </c>
      <c r="C19" s="14">
        <v>0.147748462230406</v>
      </c>
      <c r="D19" s="14">
        <v>0.174640976234331</v>
      </c>
      <c r="E19" s="14">
        <v>0.12100355752380999</v>
      </c>
      <c r="F19" s="14"/>
      <c r="G19" s="14">
        <v>0.18200047656523499</v>
      </c>
      <c r="H19" s="14">
        <v>0.14675694345729001</v>
      </c>
      <c r="I19" s="14">
        <v>8.1144319868077602E-2</v>
      </c>
      <c r="J19" s="14"/>
      <c r="K19" s="14">
        <v>0.19978094254006801</v>
      </c>
      <c r="L19" s="14">
        <v>0.133541688577031</v>
      </c>
      <c r="M19" s="14">
        <v>0.145725629602762</v>
      </c>
      <c r="N19" s="14">
        <v>8.7362364553462094E-2</v>
      </c>
      <c r="O19" s="14"/>
      <c r="P19" s="14">
        <v>0.157434604260001</v>
      </c>
      <c r="Q19" s="14">
        <v>0.12829211399655799</v>
      </c>
      <c r="R19" s="14">
        <v>0.16553355375641901</v>
      </c>
      <c r="S19" s="14">
        <v>0.141134082119273</v>
      </c>
      <c r="T19" s="14">
        <v>0.145684714640861</v>
      </c>
      <c r="U19" s="14"/>
      <c r="V19" s="14">
        <v>0.19355170783183301</v>
      </c>
      <c r="W19" s="14">
        <v>0.111406697760635</v>
      </c>
      <c r="X19" s="14">
        <v>3.9981400672286102E-2</v>
      </c>
      <c r="Y19" s="14"/>
      <c r="Z19" s="14">
        <v>0.170372344159158</v>
      </c>
      <c r="AA19" s="14">
        <v>0.12811886778829301</v>
      </c>
      <c r="AB19" s="14"/>
      <c r="AC19" s="14">
        <v>5.57121195345711E-2</v>
      </c>
      <c r="AD19" s="14">
        <v>6.9706881686986993E-2</v>
      </c>
      <c r="AE19" s="14">
        <v>0.14510967889533699</v>
      </c>
      <c r="AF19" s="14">
        <v>0.23366540613568201</v>
      </c>
      <c r="AG19" s="14"/>
      <c r="AH19" s="14">
        <v>6.7093962099801494E-2</v>
      </c>
      <c r="AI19" s="14">
        <v>9.0208803550640301E-2</v>
      </c>
      <c r="AJ19" s="14">
        <v>0.218789059371298</v>
      </c>
      <c r="AK19" s="14">
        <v>0.27265170822117901</v>
      </c>
      <c r="AL19" s="14"/>
      <c r="AM19" s="14">
        <v>6.5804918509854898E-2</v>
      </c>
      <c r="AN19" s="14">
        <v>0.13468356640791199</v>
      </c>
      <c r="AO19" s="14">
        <v>0.188836999850752</v>
      </c>
      <c r="AP19" s="14">
        <v>0.211043923018712</v>
      </c>
      <c r="AQ19" s="14"/>
      <c r="AR19" s="14">
        <v>0.134390162710253</v>
      </c>
      <c r="AS19" s="14">
        <v>0.21304130908577401</v>
      </c>
      <c r="AT19" s="14">
        <v>0.21461415146761301</v>
      </c>
      <c r="AU19" s="14">
        <v>0.105069616743533</v>
      </c>
      <c r="AV19" s="14"/>
      <c r="AW19" s="14">
        <v>9.0572884047011207E-2</v>
      </c>
      <c r="AX19" s="14">
        <v>0.13673633425356599</v>
      </c>
      <c r="AY19" s="14">
        <v>0.190389751639858</v>
      </c>
      <c r="AZ19" s="14">
        <v>0.17449562213992101</v>
      </c>
      <c r="BA19" s="14"/>
      <c r="BB19" s="14">
        <v>0.10557344868916201</v>
      </c>
      <c r="BC19" s="14">
        <v>9.7113749019159201E-2</v>
      </c>
      <c r="BD19" s="14">
        <v>0.16787394847718601</v>
      </c>
      <c r="BE19" s="14"/>
      <c r="BF19" s="14">
        <v>0.171390627362623</v>
      </c>
      <c r="BG19" s="14">
        <v>0.111817342279822</v>
      </c>
      <c r="BH19" s="14">
        <v>0.16305490086316499</v>
      </c>
      <c r="BI19" s="14"/>
      <c r="BJ19" s="14">
        <v>0.191158641047565</v>
      </c>
      <c r="BK19" s="14">
        <v>0.12958099858813099</v>
      </c>
      <c r="BL19" s="14">
        <v>7.9975861332711506E-2</v>
      </c>
      <c r="BM19" s="14"/>
      <c r="BN19" s="14">
        <v>0.120229850346823</v>
      </c>
      <c r="BO19" s="14">
        <v>0.202893119970709</v>
      </c>
      <c r="BP19" s="14">
        <v>0.15987663089662099</v>
      </c>
      <c r="BQ19" s="14">
        <v>0.20984897797152299</v>
      </c>
      <c r="BR19" s="14">
        <v>0.178607368668626</v>
      </c>
      <c r="BS19" s="14">
        <v>0.14795536212876301</v>
      </c>
      <c r="BT19" s="14">
        <v>0.22519017520874901</v>
      </c>
      <c r="BU19" s="14">
        <v>0.113542662427024</v>
      </c>
      <c r="BV19" s="14"/>
      <c r="BW19" s="14">
        <v>0.162838907615209</v>
      </c>
      <c r="BX19" s="14">
        <v>0.13546893627773601</v>
      </c>
      <c r="BY19" s="14"/>
      <c r="BZ19" s="14">
        <v>0.15377472010648299</v>
      </c>
      <c r="CA19" s="14">
        <v>0.15467412555228799</v>
      </c>
      <c r="CB19" s="14"/>
      <c r="CC19" s="14">
        <v>0.16303169753822699</v>
      </c>
      <c r="CD19" s="14">
        <v>0.14453731879957499</v>
      </c>
    </row>
    <row r="20" spans="2:82" ht="45" x14ac:dyDescent="0.25">
      <c r="B20" s="15" t="s">
        <v>311</v>
      </c>
      <c r="C20" s="14">
        <v>0.12121949110411</v>
      </c>
      <c r="D20" s="14">
        <v>0.117565027005321</v>
      </c>
      <c r="E20" s="14">
        <v>0.124995060234438</v>
      </c>
      <c r="F20" s="14"/>
      <c r="G20" s="14">
        <v>0.14465709278535499</v>
      </c>
      <c r="H20" s="14">
        <v>0.13382900285022301</v>
      </c>
      <c r="I20" s="14">
        <v>4.9035146465824603E-2</v>
      </c>
      <c r="J20" s="14"/>
      <c r="K20" s="14">
        <v>0.17914958132287601</v>
      </c>
      <c r="L20" s="14">
        <v>0.153022168977242</v>
      </c>
      <c r="M20" s="14">
        <v>5.2030409914461798E-2</v>
      </c>
      <c r="N20" s="14">
        <v>3.7953529576570201E-2</v>
      </c>
      <c r="O20" s="14"/>
      <c r="P20" s="14">
        <v>0.125450893254377</v>
      </c>
      <c r="Q20" s="14">
        <v>0.118210151028593</v>
      </c>
      <c r="R20" s="14">
        <v>0.12198231526101699</v>
      </c>
      <c r="S20" s="14">
        <v>0.132714977406587</v>
      </c>
      <c r="T20" s="14">
        <v>9.9202662779230094E-2</v>
      </c>
      <c r="U20" s="14"/>
      <c r="V20" s="14">
        <v>0.157118636998269</v>
      </c>
      <c r="W20" s="14">
        <v>0.101949421823333</v>
      </c>
      <c r="X20" s="14">
        <v>2.67122697582215E-2</v>
      </c>
      <c r="Y20" s="14"/>
      <c r="Z20" s="14">
        <v>0.142262399464956</v>
      </c>
      <c r="AA20" s="14">
        <v>0.102961627210247</v>
      </c>
      <c r="AB20" s="14"/>
      <c r="AC20" s="14">
        <v>2.24187773621684E-2</v>
      </c>
      <c r="AD20" s="14">
        <v>7.4919218809381294E-2</v>
      </c>
      <c r="AE20" s="14">
        <v>0.111312723962778</v>
      </c>
      <c r="AF20" s="14">
        <v>0.188761368058882</v>
      </c>
      <c r="AG20" s="14"/>
      <c r="AH20" s="14">
        <v>3.6652520241736403E-2</v>
      </c>
      <c r="AI20" s="14">
        <v>9.9358132349447001E-2</v>
      </c>
      <c r="AJ20" s="14">
        <v>0.14719981118126499</v>
      </c>
      <c r="AK20" s="14">
        <v>0.20596486424351601</v>
      </c>
      <c r="AL20" s="14"/>
      <c r="AM20" s="14">
        <v>7.4323475670972805E-2</v>
      </c>
      <c r="AN20" s="14">
        <v>0.10804080805517</v>
      </c>
      <c r="AO20" s="14">
        <v>0.118858887478236</v>
      </c>
      <c r="AP20" s="14">
        <v>0.18316972070335799</v>
      </c>
      <c r="AQ20" s="14"/>
      <c r="AR20" s="14">
        <v>0.10830612812637801</v>
      </c>
      <c r="AS20" s="14">
        <v>0.16270490568260601</v>
      </c>
      <c r="AT20" s="14">
        <v>0.202279056120449</v>
      </c>
      <c r="AU20" s="14">
        <v>9.2588534171710798E-2</v>
      </c>
      <c r="AV20" s="14"/>
      <c r="AW20" s="14">
        <v>0.10993093148531299</v>
      </c>
      <c r="AX20" s="14">
        <v>0.109657077374807</v>
      </c>
      <c r="AY20" s="14">
        <v>0.13576840143014701</v>
      </c>
      <c r="AZ20" s="14">
        <v>0.15431932827297401</v>
      </c>
      <c r="BA20" s="14"/>
      <c r="BB20" s="14">
        <v>8.7563330468095196E-2</v>
      </c>
      <c r="BC20" s="14">
        <v>0.113502469610631</v>
      </c>
      <c r="BD20" s="14">
        <v>9.2743376199048294E-2</v>
      </c>
      <c r="BE20" s="14"/>
      <c r="BF20" s="14">
        <v>0.152590984704667</v>
      </c>
      <c r="BG20" s="14">
        <v>8.4564876249578799E-2</v>
      </c>
      <c r="BH20" s="14">
        <v>0.113516017029762</v>
      </c>
      <c r="BI20" s="14"/>
      <c r="BJ20" s="14">
        <v>0.132228463357381</v>
      </c>
      <c r="BK20" s="14">
        <v>0.12394836019119</v>
      </c>
      <c r="BL20" s="14">
        <v>0.108520787567917</v>
      </c>
      <c r="BM20" s="14"/>
      <c r="BN20" s="14">
        <v>0.106163818673117</v>
      </c>
      <c r="BO20" s="14">
        <v>8.5482249964153906E-2</v>
      </c>
      <c r="BP20" s="14">
        <v>0.192476536766616</v>
      </c>
      <c r="BQ20" s="14">
        <v>0.15985531191737501</v>
      </c>
      <c r="BR20" s="14">
        <v>0.200210346536247</v>
      </c>
      <c r="BS20" s="14">
        <v>0.13953085660804901</v>
      </c>
      <c r="BT20" s="14">
        <v>9.0037615250410305E-2</v>
      </c>
      <c r="BU20" s="14">
        <v>6.0271686269798397E-2</v>
      </c>
      <c r="BV20" s="14"/>
      <c r="BW20" s="14">
        <v>0.128221499858724</v>
      </c>
      <c r="BX20" s="14">
        <v>0.11552175680730099</v>
      </c>
      <c r="BY20" s="14"/>
      <c r="BZ20" s="14">
        <v>0.13348745571819801</v>
      </c>
      <c r="CA20" s="14">
        <v>0.114253595026308</v>
      </c>
      <c r="CB20" s="14"/>
      <c r="CC20" s="14">
        <v>0.12543703051236399</v>
      </c>
      <c r="CD20" s="14">
        <v>0.12658065151144601</v>
      </c>
    </row>
    <row r="21" spans="2:82" x14ac:dyDescent="0.25">
      <c r="B21" s="15" t="s">
        <v>312</v>
      </c>
      <c r="C21" s="14">
        <v>0.115402372838683</v>
      </c>
      <c r="D21" s="14">
        <v>0.12944849519745699</v>
      </c>
      <c r="E21" s="14">
        <v>0.101471544078349</v>
      </c>
      <c r="F21" s="14"/>
      <c r="G21" s="14">
        <v>1.7318803084580701E-2</v>
      </c>
      <c r="H21" s="14">
        <v>0.110836599267346</v>
      </c>
      <c r="I21" s="14">
        <v>0.32095768284787501</v>
      </c>
      <c r="J21" s="14"/>
      <c r="K21" s="14">
        <v>0.13763558512589799</v>
      </c>
      <c r="L21" s="14">
        <v>0.11529671243848801</v>
      </c>
      <c r="M21" s="14">
        <v>9.6092137922047502E-2</v>
      </c>
      <c r="N21" s="14">
        <v>9.1210276000547805E-2</v>
      </c>
      <c r="O21" s="14"/>
      <c r="P21" s="14">
        <v>9.9756391799679794E-2</v>
      </c>
      <c r="Q21" s="14">
        <v>0.11474950371633499</v>
      </c>
      <c r="R21" s="14">
        <v>0.11653769090973801</v>
      </c>
      <c r="S21" s="14">
        <v>0.12726108053769</v>
      </c>
      <c r="T21" s="14">
        <v>0.106449752826449</v>
      </c>
      <c r="U21" s="14"/>
      <c r="V21" s="14">
        <v>0.102734886319281</v>
      </c>
      <c r="W21" s="14">
        <v>0.157038031042881</v>
      </c>
      <c r="X21" s="14">
        <v>0.11077889580403801</v>
      </c>
      <c r="Y21" s="14"/>
      <c r="Z21" s="14">
        <v>8.1707326359733698E-2</v>
      </c>
      <c r="AA21" s="14">
        <v>0.14463785502396501</v>
      </c>
      <c r="AB21" s="14"/>
      <c r="AC21" s="14">
        <v>5.4486403641252797E-2</v>
      </c>
      <c r="AD21" s="14">
        <v>0.12292493653410599</v>
      </c>
      <c r="AE21" s="14">
        <v>0.110200415022154</v>
      </c>
      <c r="AF21" s="14">
        <v>0.118762666562719</v>
      </c>
      <c r="AG21" s="14"/>
      <c r="AH21" s="14">
        <v>7.2317394730775406E-2</v>
      </c>
      <c r="AI21" s="14">
        <v>0.113501496234449</v>
      </c>
      <c r="AJ21" s="14">
        <v>0.114367450000416</v>
      </c>
      <c r="AK21" s="14">
        <v>0.15688041486552501</v>
      </c>
      <c r="AL21" s="14"/>
      <c r="AM21" s="14">
        <v>0.13840131713072801</v>
      </c>
      <c r="AN21" s="14">
        <v>8.67794242865986E-2</v>
      </c>
      <c r="AO21" s="14">
        <v>0.13332694564269301</v>
      </c>
      <c r="AP21" s="14">
        <v>0.11763954276890901</v>
      </c>
      <c r="AQ21" s="14"/>
      <c r="AR21" s="14">
        <v>9.02321315466382E-2</v>
      </c>
      <c r="AS21" s="14">
        <v>0.124432417262173</v>
      </c>
      <c r="AT21" s="14">
        <v>0.14708593421128999</v>
      </c>
      <c r="AU21" s="14">
        <v>0.14999259425077499</v>
      </c>
      <c r="AV21" s="14"/>
      <c r="AW21" s="14">
        <v>8.2775843854140205E-2</v>
      </c>
      <c r="AX21" s="14">
        <v>9.4591657879968899E-2</v>
      </c>
      <c r="AY21" s="14">
        <v>0.13612364954744399</v>
      </c>
      <c r="AZ21" s="14">
        <v>0.25693650190063</v>
      </c>
      <c r="BA21" s="14"/>
      <c r="BB21" s="14">
        <v>0.67504825967197102</v>
      </c>
      <c r="BC21" s="14">
        <v>0</v>
      </c>
      <c r="BD21" s="14">
        <v>0</v>
      </c>
      <c r="BE21" s="14"/>
      <c r="BF21" s="14">
        <v>0.13073239807199899</v>
      </c>
      <c r="BG21" s="14">
        <v>0.108150399945109</v>
      </c>
      <c r="BH21" s="14">
        <v>9.3154749822150301E-2</v>
      </c>
      <c r="BI21" s="14"/>
      <c r="BJ21" s="14">
        <v>0.114354651020666</v>
      </c>
      <c r="BK21" s="14">
        <v>0.115620818942147</v>
      </c>
      <c r="BL21" s="14">
        <v>0.142207793847205</v>
      </c>
      <c r="BM21" s="14"/>
      <c r="BN21" s="14">
        <v>0.101139613123285</v>
      </c>
      <c r="BO21" s="14">
        <v>0.100936223409003</v>
      </c>
      <c r="BP21" s="14">
        <v>0.13606761833266501</v>
      </c>
      <c r="BQ21" s="14">
        <v>0.12366252371743899</v>
      </c>
      <c r="BR21" s="14">
        <v>0.127388427143696</v>
      </c>
      <c r="BS21" s="14">
        <v>0.122040425374704</v>
      </c>
      <c r="BT21" s="14">
        <v>8.0685581028528006E-2</v>
      </c>
      <c r="BU21" s="14">
        <v>0.14971106206559501</v>
      </c>
      <c r="BV21" s="14"/>
      <c r="BW21" s="14">
        <v>0.125896536331016</v>
      </c>
      <c r="BX21" s="14">
        <v>0.10686297259769</v>
      </c>
      <c r="BY21" s="14"/>
      <c r="BZ21" s="14">
        <v>0.13565269988300699</v>
      </c>
      <c r="CA21" s="14">
        <v>9.4695755276505894E-2</v>
      </c>
      <c r="CB21" s="14"/>
      <c r="CC21" s="14">
        <v>7.5877566303807695E-2</v>
      </c>
      <c r="CD21" s="14">
        <v>0.16684134511878601</v>
      </c>
    </row>
    <row r="22" spans="2:82" ht="30" x14ac:dyDescent="0.25">
      <c r="B22" s="15" t="s">
        <v>313</v>
      </c>
      <c r="C22" s="14">
        <v>9.0455517804767599E-2</v>
      </c>
      <c r="D22" s="14">
        <v>9.5242949639745597E-2</v>
      </c>
      <c r="E22" s="14">
        <v>8.5758456158935403E-2</v>
      </c>
      <c r="F22" s="14"/>
      <c r="G22" s="14">
        <v>0.100273237068122</v>
      </c>
      <c r="H22" s="14">
        <v>8.7823824668501402E-2</v>
      </c>
      <c r="I22" s="14">
        <v>7.6065500485273996E-2</v>
      </c>
      <c r="J22" s="14"/>
      <c r="K22" s="14">
        <v>0.106070237383061</v>
      </c>
      <c r="L22" s="14">
        <v>9.9403203366855805E-2</v>
      </c>
      <c r="M22" s="14">
        <v>8.06769007097633E-2</v>
      </c>
      <c r="N22" s="14">
        <v>5.9515624318563498E-2</v>
      </c>
      <c r="O22" s="14"/>
      <c r="P22" s="14">
        <v>0.103671056601895</v>
      </c>
      <c r="Q22" s="14">
        <v>0.11197528532598</v>
      </c>
      <c r="R22" s="14">
        <v>8.4764835084468401E-2</v>
      </c>
      <c r="S22" s="14">
        <v>6.4626675494753996E-2</v>
      </c>
      <c r="T22" s="14">
        <v>0.112634800679559</v>
      </c>
      <c r="U22" s="14"/>
      <c r="V22" s="14">
        <v>0.11130844408780401</v>
      </c>
      <c r="W22" s="14">
        <v>6.7645369723871904E-2</v>
      </c>
      <c r="X22" s="14">
        <v>4.8220881263090203E-2</v>
      </c>
      <c r="Y22" s="14"/>
      <c r="Z22" s="14">
        <v>0.104218404159652</v>
      </c>
      <c r="AA22" s="14">
        <v>7.8514159626269606E-2</v>
      </c>
      <c r="AB22" s="14"/>
      <c r="AC22" s="14">
        <v>5.5738422813734201E-2</v>
      </c>
      <c r="AD22" s="14">
        <v>7.8052305567867797E-2</v>
      </c>
      <c r="AE22" s="14">
        <v>9.8977777347956097E-2</v>
      </c>
      <c r="AF22" s="14">
        <v>0.102120173314459</v>
      </c>
      <c r="AG22" s="14"/>
      <c r="AH22" s="14">
        <v>6.7664810394835503E-2</v>
      </c>
      <c r="AI22" s="14">
        <v>7.0878197186266798E-2</v>
      </c>
      <c r="AJ22" s="14">
        <v>0.12839305532578399</v>
      </c>
      <c r="AK22" s="14">
        <v>0.10787917853576599</v>
      </c>
      <c r="AL22" s="14"/>
      <c r="AM22" s="14">
        <v>9.7893980899288205E-2</v>
      </c>
      <c r="AN22" s="14">
        <v>0.12537798087284199</v>
      </c>
      <c r="AO22" s="14">
        <v>9.2889491982093397E-2</v>
      </c>
      <c r="AP22" s="14">
        <v>9.75746721407552E-2</v>
      </c>
      <c r="AQ22" s="14"/>
      <c r="AR22" s="14">
        <v>8.0140326704487203E-2</v>
      </c>
      <c r="AS22" s="14">
        <v>0.115162179844172</v>
      </c>
      <c r="AT22" s="14">
        <v>0.122391090057706</v>
      </c>
      <c r="AU22" s="14">
        <v>8.6063900384641595E-2</v>
      </c>
      <c r="AV22" s="14"/>
      <c r="AW22" s="14">
        <v>0.100820449532534</v>
      </c>
      <c r="AX22" s="14">
        <v>8.4974754632819796E-2</v>
      </c>
      <c r="AY22" s="14">
        <v>8.4367865899300704E-2</v>
      </c>
      <c r="AZ22" s="14">
        <v>0.12834966000296699</v>
      </c>
      <c r="BA22" s="14"/>
      <c r="BB22" s="14">
        <v>9.0255909699830203E-2</v>
      </c>
      <c r="BC22" s="14">
        <v>7.4961211313323894E-2</v>
      </c>
      <c r="BD22" s="14">
        <v>0.13045602517674201</v>
      </c>
      <c r="BE22" s="14"/>
      <c r="BF22" s="14">
        <v>9.5100408847037896E-2</v>
      </c>
      <c r="BG22" s="14">
        <v>7.2095896541650703E-2</v>
      </c>
      <c r="BH22" s="14">
        <v>0.11582812059802999</v>
      </c>
      <c r="BI22" s="14"/>
      <c r="BJ22" s="14">
        <v>0.100878494237856</v>
      </c>
      <c r="BK22" s="14">
        <v>8.3457429719307794E-2</v>
      </c>
      <c r="BL22" s="14">
        <v>0.108342032566043</v>
      </c>
      <c r="BM22" s="14"/>
      <c r="BN22" s="14">
        <v>0.115960448906738</v>
      </c>
      <c r="BO22" s="14">
        <v>8.4911866272417605E-2</v>
      </c>
      <c r="BP22" s="14">
        <v>0.103836529057774</v>
      </c>
      <c r="BQ22" s="14">
        <v>6.1756957815840098E-2</v>
      </c>
      <c r="BR22" s="14">
        <v>0.13568112173847199</v>
      </c>
      <c r="BS22" s="14">
        <v>9.2175222666476694E-2</v>
      </c>
      <c r="BT22" s="14">
        <v>3.6628780739672497E-2</v>
      </c>
      <c r="BU22" s="14">
        <v>5.3744062654067601E-2</v>
      </c>
      <c r="BV22" s="14"/>
      <c r="BW22" s="14">
        <v>8.5792905259798505E-2</v>
      </c>
      <c r="BX22" s="14">
        <v>9.4249618660853296E-2</v>
      </c>
      <c r="BY22" s="14"/>
      <c r="BZ22" s="14">
        <v>7.6168427696148899E-2</v>
      </c>
      <c r="CA22" s="14">
        <v>0.121195210486018</v>
      </c>
      <c r="CB22" s="14"/>
      <c r="CC22" s="14">
        <v>7.8605432096584299E-2</v>
      </c>
      <c r="CD22" s="14">
        <v>0.110002743888148</v>
      </c>
    </row>
    <row r="23" spans="2:82" x14ac:dyDescent="0.25">
      <c r="B23" s="15" t="s">
        <v>314</v>
      </c>
      <c r="C23" s="14">
        <v>7.7402214453044196E-2</v>
      </c>
      <c r="D23" s="14">
        <v>0.101081017092394</v>
      </c>
      <c r="E23" s="14">
        <v>5.3800741227985997E-2</v>
      </c>
      <c r="F23" s="14"/>
      <c r="G23" s="14">
        <v>9.7865366821802899E-2</v>
      </c>
      <c r="H23" s="14">
        <v>6.2415313059515497E-2</v>
      </c>
      <c r="I23" s="14">
        <v>6.6436021875145995E-2</v>
      </c>
      <c r="J23" s="14"/>
      <c r="K23" s="14">
        <v>8.1299648532187199E-2</v>
      </c>
      <c r="L23" s="14">
        <v>8.5413761113526498E-2</v>
      </c>
      <c r="M23" s="14">
        <v>5.7810530273652398E-2</v>
      </c>
      <c r="N23" s="14">
        <v>7.5621374770019498E-2</v>
      </c>
      <c r="O23" s="14"/>
      <c r="P23" s="14">
        <v>0.13209285993294301</v>
      </c>
      <c r="Q23" s="14">
        <v>5.95602669388327E-2</v>
      </c>
      <c r="R23" s="14">
        <v>8.2580073396277695E-2</v>
      </c>
      <c r="S23" s="14">
        <v>6.6208348964211794E-2</v>
      </c>
      <c r="T23" s="14">
        <v>6.1775889868845198E-2</v>
      </c>
      <c r="U23" s="14"/>
      <c r="V23" s="14">
        <v>8.9727352697126297E-2</v>
      </c>
      <c r="W23" s="14">
        <v>7.5421792358339498E-2</v>
      </c>
      <c r="X23" s="14">
        <v>3.99025966965992E-2</v>
      </c>
      <c r="Y23" s="14"/>
      <c r="Z23" s="14">
        <v>7.6340248258750798E-2</v>
      </c>
      <c r="AA23" s="14">
        <v>7.8323628636996503E-2</v>
      </c>
      <c r="AB23" s="14"/>
      <c r="AC23" s="14">
        <v>6.6020003328652904E-2</v>
      </c>
      <c r="AD23" s="14">
        <v>8.8224827554132093E-2</v>
      </c>
      <c r="AE23" s="14">
        <v>6.4572853737047603E-2</v>
      </c>
      <c r="AF23" s="14">
        <v>8.7445732823883904E-2</v>
      </c>
      <c r="AG23" s="14"/>
      <c r="AH23" s="14">
        <v>2.3975326004457401E-2</v>
      </c>
      <c r="AI23" s="14">
        <v>7.1166046647854794E-2</v>
      </c>
      <c r="AJ23" s="14">
        <v>0.101597819014174</v>
      </c>
      <c r="AK23" s="14">
        <v>9.0411550173863195E-2</v>
      </c>
      <c r="AL23" s="14"/>
      <c r="AM23" s="14">
        <v>7.4314316005413994E-2</v>
      </c>
      <c r="AN23" s="14">
        <v>8.69867768384434E-2</v>
      </c>
      <c r="AO23" s="14">
        <v>6.3531826547954098E-2</v>
      </c>
      <c r="AP23" s="14">
        <v>0.10141802696588501</v>
      </c>
      <c r="AQ23" s="14"/>
      <c r="AR23" s="14">
        <v>9.5916541272724795E-2</v>
      </c>
      <c r="AS23" s="14">
        <v>7.76977488676035E-2</v>
      </c>
      <c r="AT23" s="14">
        <v>0.110350961724131</v>
      </c>
      <c r="AU23" s="14">
        <v>5.7801069130583901E-2</v>
      </c>
      <c r="AV23" s="14"/>
      <c r="AW23" s="14">
        <v>7.1387379311854002E-2</v>
      </c>
      <c r="AX23" s="14">
        <v>7.2096906339674194E-2</v>
      </c>
      <c r="AY23" s="14">
        <v>8.9017753136567596E-2</v>
      </c>
      <c r="AZ23" s="14">
        <v>6.4402658812450095E-2</v>
      </c>
      <c r="BA23" s="14"/>
      <c r="BB23" s="14">
        <v>8.1813132576709899E-2</v>
      </c>
      <c r="BC23" s="14">
        <v>6.4680739100377804E-2</v>
      </c>
      <c r="BD23" s="14">
        <v>0.110762396333423</v>
      </c>
      <c r="BE23" s="14"/>
      <c r="BF23" s="14">
        <v>8.6973115456172104E-2</v>
      </c>
      <c r="BG23" s="14">
        <v>5.7817210993014297E-2</v>
      </c>
      <c r="BH23" s="14">
        <v>8.8729121434287406E-2</v>
      </c>
      <c r="BI23" s="14"/>
      <c r="BJ23" s="14">
        <v>8.5984735427398803E-2</v>
      </c>
      <c r="BK23" s="14">
        <v>7.20237586924065E-2</v>
      </c>
      <c r="BL23" s="14">
        <v>6.3649254981913095E-2</v>
      </c>
      <c r="BM23" s="14"/>
      <c r="BN23" s="14">
        <v>6.6582149145265404E-2</v>
      </c>
      <c r="BO23" s="14">
        <v>7.3429650150649006E-2</v>
      </c>
      <c r="BP23" s="14">
        <v>0.143175256653754</v>
      </c>
      <c r="BQ23" s="14">
        <v>8.6995548246044094E-2</v>
      </c>
      <c r="BR23" s="14">
        <v>0.10675253559747799</v>
      </c>
      <c r="BS23" s="14">
        <v>7.5699335689881506E-2</v>
      </c>
      <c r="BT23" s="14">
        <v>5.4346103738095002E-2</v>
      </c>
      <c r="BU23" s="14">
        <v>8.4284291132189507E-2</v>
      </c>
      <c r="BV23" s="14"/>
      <c r="BW23" s="14">
        <v>8.8935956273221803E-2</v>
      </c>
      <c r="BX23" s="14">
        <v>6.8016879666643298E-2</v>
      </c>
      <c r="BY23" s="14"/>
      <c r="BZ23" s="14">
        <v>8.7843278640922701E-2</v>
      </c>
      <c r="CA23" s="14">
        <v>7.2195286600552605E-2</v>
      </c>
      <c r="CB23" s="14"/>
      <c r="CC23" s="14">
        <v>9.0889051609977997E-2</v>
      </c>
      <c r="CD23" s="14">
        <v>7.1894262431284606E-2</v>
      </c>
    </row>
    <row r="24" spans="2:82" x14ac:dyDescent="0.25">
      <c r="B24" s="15" t="s">
        <v>315</v>
      </c>
      <c r="C24" s="14">
        <v>6.8679066522397594E-2</v>
      </c>
      <c r="D24" s="14">
        <v>8.0318213563150706E-2</v>
      </c>
      <c r="E24" s="14">
        <v>5.7108533849603099E-2</v>
      </c>
      <c r="F24" s="14"/>
      <c r="G24" s="14">
        <v>5.2165740474973098E-2</v>
      </c>
      <c r="H24" s="14">
        <v>7.3998523848309294E-2</v>
      </c>
      <c r="I24" s="14">
        <v>9.1094788637227003E-2</v>
      </c>
      <c r="J24" s="14"/>
      <c r="K24" s="14">
        <v>6.8389741551331401E-2</v>
      </c>
      <c r="L24" s="14">
        <v>4.6349510240415601E-2</v>
      </c>
      <c r="M24" s="14">
        <v>7.2127253548227799E-2</v>
      </c>
      <c r="N24" s="14">
        <v>9.2111051969522795E-2</v>
      </c>
      <c r="O24" s="14"/>
      <c r="P24" s="14">
        <v>4.9946702707927899E-2</v>
      </c>
      <c r="Q24" s="14">
        <v>7.5065561076705603E-2</v>
      </c>
      <c r="R24" s="14">
        <v>6.3362486806096005E-2</v>
      </c>
      <c r="S24" s="14">
        <v>6.9674513270359006E-2</v>
      </c>
      <c r="T24" s="14">
        <v>8.3583417334938695E-2</v>
      </c>
      <c r="U24" s="14"/>
      <c r="V24" s="14">
        <v>6.0520413845304301E-2</v>
      </c>
      <c r="W24" s="14">
        <v>5.3449544436707699E-2</v>
      </c>
      <c r="X24" s="14">
        <v>0.11153131987489399</v>
      </c>
      <c r="Y24" s="14"/>
      <c r="Z24" s="14">
        <v>4.5337433013778697E-2</v>
      </c>
      <c r="AA24" s="14">
        <v>8.8931417592544304E-2</v>
      </c>
      <c r="AB24" s="14"/>
      <c r="AC24" s="14">
        <v>7.7213812508641802E-2</v>
      </c>
      <c r="AD24" s="14">
        <v>6.98458437453226E-2</v>
      </c>
      <c r="AE24" s="14">
        <v>6.8933763377490506E-2</v>
      </c>
      <c r="AF24" s="14">
        <v>6.07228473073088E-2</v>
      </c>
      <c r="AG24" s="14"/>
      <c r="AH24" s="14">
        <v>9.7663806947185003E-2</v>
      </c>
      <c r="AI24" s="14">
        <v>6.6456813462403896E-2</v>
      </c>
      <c r="AJ24" s="14">
        <v>6.8120552524872105E-2</v>
      </c>
      <c r="AK24" s="14">
        <v>5.2296339551074697E-2</v>
      </c>
      <c r="AL24" s="14"/>
      <c r="AM24" s="14">
        <v>7.1611165150277198E-2</v>
      </c>
      <c r="AN24" s="14">
        <v>4.80757354303257E-2</v>
      </c>
      <c r="AO24" s="14">
        <v>6.7080741078630504E-2</v>
      </c>
      <c r="AP24" s="14">
        <v>5.6100032823602299E-2</v>
      </c>
      <c r="AQ24" s="14"/>
      <c r="AR24" s="14">
        <v>5.7472439670735002E-2</v>
      </c>
      <c r="AS24" s="14">
        <v>5.36259245155098E-2</v>
      </c>
      <c r="AT24" s="14">
        <v>6.7495106993595094E-2</v>
      </c>
      <c r="AU24" s="14">
        <v>8.1599499540550693E-2</v>
      </c>
      <c r="AV24" s="14"/>
      <c r="AW24" s="14">
        <v>4.5411412043556497E-2</v>
      </c>
      <c r="AX24" s="14">
        <v>6.0607484038380101E-2</v>
      </c>
      <c r="AY24" s="14">
        <v>8.6522063241516206E-2</v>
      </c>
      <c r="AZ24" s="14">
        <v>0.101984573119974</v>
      </c>
      <c r="BA24" s="14"/>
      <c r="BB24" s="14">
        <v>4.7080817565921598E-2</v>
      </c>
      <c r="BC24" s="14">
        <v>0.134324022557644</v>
      </c>
      <c r="BD24" s="14">
        <v>0.10206572019141</v>
      </c>
      <c r="BE24" s="14"/>
      <c r="BF24" s="14">
        <v>7.5267658325866696E-2</v>
      </c>
      <c r="BG24" s="14">
        <v>6.2072565273184201E-2</v>
      </c>
      <c r="BH24" s="14">
        <v>5.21667995476724E-2</v>
      </c>
      <c r="BI24" s="14"/>
      <c r="BJ24" s="14">
        <v>6.2311944772244297E-2</v>
      </c>
      <c r="BK24" s="14">
        <v>6.4858779440588502E-2</v>
      </c>
      <c r="BL24" s="14">
        <v>7.3897972765006897E-2</v>
      </c>
      <c r="BM24" s="14"/>
      <c r="BN24" s="14">
        <v>5.9978016491389098E-2</v>
      </c>
      <c r="BO24" s="14">
        <v>6.6760011191989002E-2</v>
      </c>
      <c r="BP24" s="14">
        <v>4.7797864942032198E-2</v>
      </c>
      <c r="BQ24" s="14">
        <v>6.2521989705686606E-2</v>
      </c>
      <c r="BR24" s="14">
        <v>6.7938834110304103E-2</v>
      </c>
      <c r="BS24" s="14">
        <v>5.9583505826695103E-2</v>
      </c>
      <c r="BT24" s="14">
        <v>8.0796111619037506E-2</v>
      </c>
      <c r="BU24" s="14">
        <v>6.5974774598480501E-2</v>
      </c>
      <c r="BV24" s="14"/>
      <c r="BW24" s="14">
        <v>5.2511146245994997E-2</v>
      </c>
      <c r="BX24" s="14">
        <v>8.1835364535624802E-2</v>
      </c>
      <c r="BY24" s="14"/>
      <c r="BZ24" s="14">
        <v>6.4911034211407301E-2</v>
      </c>
      <c r="CA24" s="14">
        <v>5.8755558975260802E-2</v>
      </c>
      <c r="CB24" s="14"/>
      <c r="CC24" s="14">
        <v>5.02530546430245E-2</v>
      </c>
      <c r="CD24" s="14">
        <v>7.5707105945713796E-2</v>
      </c>
    </row>
    <row r="25" spans="2:82" x14ac:dyDescent="0.25">
      <c r="B25" s="15" t="s">
        <v>316</v>
      </c>
      <c r="C25" s="14">
        <v>5.72847450841584E-2</v>
      </c>
      <c r="D25" s="14">
        <v>6.2133088107901503E-2</v>
      </c>
      <c r="E25" s="14">
        <v>5.2171030846480601E-2</v>
      </c>
      <c r="F25" s="14"/>
      <c r="G25" s="14">
        <v>6.3499815959545597E-2</v>
      </c>
      <c r="H25" s="14">
        <v>5.75538180567879E-2</v>
      </c>
      <c r="I25" s="14">
        <v>4.4300247028504998E-2</v>
      </c>
      <c r="J25" s="14"/>
      <c r="K25" s="14">
        <v>9.6352623821423802E-2</v>
      </c>
      <c r="L25" s="14">
        <v>4.4765786376624303E-2</v>
      </c>
      <c r="M25" s="14">
        <v>3.8964778020261603E-2</v>
      </c>
      <c r="N25" s="14">
        <v>2.61353976142184E-2</v>
      </c>
      <c r="O25" s="14"/>
      <c r="P25" s="14">
        <v>7.8874729384432393E-2</v>
      </c>
      <c r="Q25" s="14">
        <v>5.1335789063728897E-2</v>
      </c>
      <c r="R25" s="14">
        <v>4.1141030717376598E-2</v>
      </c>
      <c r="S25" s="14">
        <v>5.6398600751418303E-2</v>
      </c>
      <c r="T25" s="14">
        <v>6.8448162041275296E-2</v>
      </c>
      <c r="U25" s="14"/>
      <c r="V25" s="14">
        <v>7.0360360487326107E-2</v>
      </c>
      <c r="W25" s="14">
        <v>4.6081556085747398E-2</v>
      </c>
      <c r="X25" s="14">
        <v>2.74232563831566E-2</v>
      </c>
      <c r="Y25" s="14"/>
      <c r="Z25" s="14">
        <v>6.1621532275904202E-2</v>
      </c>
      <c r="AA25" s="14">
        <v>5.3521934881037E-2</v>
      </c>
      <c r="AB25" s="14"/>
      <c r="AC25" s="14">
        <v>0</v>
      </c>
      <c r="AD25" s="14">
        <v>4.0899975646423899E-2</v>
      </c>
      <c r="AE25" s="14">
        <v>4.5852964292068699E-2</v>
      </c>
      <c r="AF25" s="14">
        <v>8.8879123108907401E-2</v>
      </c>
      <c r="AG25" s="14"/>
      <c r="AH25" s="14">
        <v>1.8558261095529199E-2</v>
      </c>
      <c r="AI25" s="14">
        <v>4.5180446829513901E-2</v>
      </c>
      <c r="AJ25" s="14">
        <v>6.0985062762468303E-2</v>
      </c>
      <c r="AK25" s="14">
        <v>0.11859579864698</v>
      </c>
      <c r="AL25" s="14"/>
      <c r="AM25" s="14">
        <v>3.8788339958769097E-2</v>
      </c>
      <c r="AN25" s="14">
        <v>5.8026691282745999E-2</v>
      </c>
      <c r="AO25" s="14">
        <v>6.7432918462047395E-2</v>
      </c>
      <c r="AP25" s="14">
        <v>7.6168419398660994E-2</v>
      </c>
      <c r="AQ25" s="14"/>
      <c r="AR25" s="14">
        <v>3.1330044617284301E-2</v>
      </c>
      <c r="AS25" s="14">
        <v>7.6669963372977407E-2</v>
      </c>
      <c r="AT25" s="14">
        <v>0.18634246841192501</v>
      </c>
      <c r="AU25" s="14">
        <v>4.0599137853375697E-2</v>
      </c>
      <c r="AV25" s="14"/>
      <c r="AW25" s="14">
        <v>4.51972696153961E-2</v>
      </c>
      <c r="AX25" s="14">
        <v>5.4329804262172203E-2</v>
      </c>
      <c r="AY25" s="14">
        <v>6.4928624456242298E-2</v>
      </c>
      <c r="AZ25" s="14">
        <v>7.6109735778319004E-2</v>
      </c>
      <c r="BA25" s="14"/>
      <c r="BB25" s="14">
        <v>7.3662609824663397E-2</v>
      </c>
      <c r="BC25" s="14">
        <v>6.6145028971471106E-2</v>
      </c>
      <c r="BD25" s="14">
        <v>5.5862594035816199E-2</v>
      </c>
      <c r="BE25" s="14"/>
      <c r="BF25" s="14">
        <v>6.3288422563369903E-2</v>
      </c>
      <c r="BG25" s="14">
        <v>5.2386049296568302E-2</v>
      </c>
      <c r="BH25" s="14">
        <v>6.1568517556053901E-2</v>
      </c>
      <c r="BI25" s="14"/>
      <c r="BJ25" s="14">
        <v>6.8139471147936295E-2</v>
      </c>
      <c r="BK25" s="14">
        <v>4.7686051378206001E-2</v>
      </c>
      <c r="BL25" s="14">
        <v>3.9546569781864598E-2</v>
      </c>
      <c r="BM25" s="14"/>
      <c r="BN25" s="14">
        <v>2.8607732933152601E-2</v>
      </c>
      <c r="BO25" s="14">
        <v>7.7819896773413305E-2</v>
      </c>
      <c r="BP25" s="14">
        <v>9.5680846807913597E-2</v>
      </c>
      <c r="BQ25" s="14">
        <v>8.6329783522964498E-2</v>
      </c>
      <c r="BR25" s="14">
        <v>7.4061997610721006E-2</v>
      </c>
      <c r="BS25" s="14">
        <v>4.9208517543302299E-2</v>
      </c>
      <c r="BT25" s="14">
        <v>4.4853725278474997E-2</v>
      </c>
      <c r="BU25" s="14">
        <v>7.2275761472035502E-2</v>
      </c>
      <c r="BV25" s="14"/>
      <c r="BW25" s="14">
        <v>5.8414397007561299E-2</v>
      </c>
      <c r="BX25" s="14">
        <v>5.6365515084169197E-2</v>
      </c>
      <c r="BY25" s="14"/>
      <c r="BZ25" s="14">
        <v>5.807113666015E-2</v>
      </c>
      <c r="CA25" s="14">
        <v>6.4229659983838894E-2</v>
      </c>
      <c r="CB25" s="14"/>
      <c r="CC25" s="14">
        <v>6.5241161897129807E-2</v>
      </c>
      <c r="CD25" s="14">
        <v>5.5338726441084403E-2</v>
      </c>
    </row>
    <row r="26" spans="2:82" x14ac:dyDescent="0.25">
      <c r="B26" s="15" t="s">
        <v>131</v>
      </c>
      <c r="C26" s="14">
        <v>2.84476641967687E-2</v>
      </c>
      <c r="D26" s="14">
        <v>2.4924490689421899E-2</v>
      </c>
      <c r="E26" s="14">
        <v>3.1999258477790199E-2</v>
      </c>
      <c r="F26" s="14"/>
      <c r="G26" s="14">
        <v>2.9825245598442799E-2</v>
      </c>
      <c r="H26" s="14">
        <v>2.29914630123586E-2</v>
      </c>
      <c r="I26" s="14">
        <v>3.6615100311697402E-2</v>
      </c>
      <c r="J26" s="14"/>
      <c r="K26" s="14">
        <v>1.6095236743843E-2</v>
      </c>
      <c r="L26" s="14">
        <v>2.14747158713583E-2</v>
      </c>
      <c r="M26" s="14">
        <v>3.2118194789154002E-2</v>
      </c>
      <c r="N26" s="14">
        <v>5.6335238718642898E-2</v>
      </c>
      <c r="O26" s="14"/>
      <c r="P26" s="14">
        <v>2.8533691021732598E-2</v>
      </c>
      <c r="Q26" s="14">
        <v>1.8842685680946301E-2</v>
      </c>
      <c r="R26" s="14">
        <v>3.2695598507570901E-2</v>
      </c>
      <c r="S26" s="14">
        <v>3.3016619243536299E-2</v>
      </c>
      <c r="T26" s="14">
        <v>2.3593040190426001E-2</v>
      </c>
      <c r="U26" s="14"/>
      <c r="V26" s="14">
        <v>1.6500035758385601E-2</v>
      </c>
      <c r="W26" s="14">
        <v>1.71023838822719E-2</v>
      </c>
      <c r="X26" s="14">
        <v>7.9257745673337002E-2</v>
      </c>
      <c r="Y26" s="14"/>
      <c r="Z26" s="14">
        <v>2.4805239795853799E-2</v>
      </c>
      <c r="AA26" s="14">
        <v>3.1608011037385399E-2</v>
      </c>
      <c r="AB26" s="14"/>
      <c r="AC26" s="14">
        <v>5.5008806533729297E-2</v>
      </c>
      <c r="AD26" s="14">
        <v>4.2265262001137199E-2</v>
      </c>
      <c r="AE26" s="14">
        <v>2.3291573064093501E-2</v>
      </c>
      <c r="AF26" s="14">
        <v>1.34478750165496E-2</v>
      </c>
      <c r="AG26" s="14"/>
      <c r="AH26" s="14">
        <v>6.08315931275508E-2</v>
      </c>
      <c r="AI26" s="14">
        <v>3.7103712809190399E-2</v>
      </c>
      <c r="AJ26" s="14">
        <v>7.5135759294301697E-3</v>
      </c>
      <c r="AK26" s="14">
        <v>1.38834512925947E-2</v>
      </c>
      <c r="AL26" s="14"/>
      <c r="AM26" s="14">
        <v>2.6569720292108401E-2</v>
      </c>
      <c r="AN26" s="14">
        <v>1.7461020494109698E-2</v>
      </c>
      <c r="AO26" s="14">
        <v>9.6997676132447308E-3</v>
      </c>
      <c r="AP26" s="14">
        <v>1.7838581017126098E-2</v>
      </c>
      <c r="AQ26" s="14"/>
      <c r="AR26" s="14">
        <v>2.8031049365682199E-2</v>
      </c>
      <c r="AS26" s="14">
        <v>6.4744313730259401E-3</v>
      </c>
      <c r="AT26" s="14">
        <v>1.8325555038746302E-2</v>
      </c>
      <c r="AU26" s="14">
        <v>1.7167000168801901E-2</v>
      </c>
      <c r="AV26" s="14"/>
      <c r="AW26" s="14">
        <v>4.27604643105777E-2</v>
      </c>
      <c r="AX26" s="14">
        <v>3.0661301886388399E-2</v>
      </c>
      <c r="AY26" s="14">
        <v>2.0402381736909999E-2</v>
      </c>
      <c r="AZ26" s="14">
        <v>8.9067777611636697E-3</v>
      </c>
      <c r="BA26" s="14"/>
      <c r="BB26" s="14">
        <v>2.9869936647522201E-3</v>
      </c>
      <c r="BC26" s="14">
        <v>2.6514401256488199E-2</v>
      </c>
      <c r="BD26" s="14">
        <v>9.1032383641152306E-3</v>
      </c>
      <c r="BE26" s="14"/>
      <c r="BF26" s="14">
        <v>1.1928082411710899E-2</v>
      </c>
      <c r="BG26" s="14">
        <v>4.7326514426429302E-2</v>
      </c>
      <c r="BH26" s="14">
        <v>1.9989931191159101E-2</v>
      </c>
      <c r="BI26" s="14"/>
      <c r="BJ26" s="14">
        <v>1.7040828284975801E-2</v>
      </c>
      <c r="BK26" s="14">
        <v>2.85366843679342E-2</v>
      </c>
      <c r="BL26" s="14">
        <v>1.45063706504069E-2</v>
      </c>
      <c r="BM26" s="14"/>
      <c r="BN26" s="14">
        <v>2.4463839012863701E-2</v>
      </c>
      <c r="BO26" s="14">
        <v>3.4698399928117497E-2</v>
      </c>
      <c r="BP26" s="14">
        <v>4.8380045152869901E-2</v>
      </c>
      <c r="BQ26" s="14">
        <v>0</v>
      </c>
      <c r="BR26" s="14">
        <v>3.8222469594939801E-2</v>
      </c>
      <c r="BS26" s="14">
        <v>1.6313615955729902E-2</v>
      </c>
      <c r="BT26" s="14">
        <v>9.3018232943180897E-3</v>
      </c>
      <c r="BU26" s="14">
        <v>3.5788152513806099E-2</v>
      </c>
      <c r="BV26" s="14"/>
      <c r="BW26" s="14">
        <v>2.2427634381615699E-2</v>
      </c>
      <c r="BX26" s="14">
        <v>3.3346334213855598E-2</v>
      </c>
      <c r="BY26" s="14"/>
      <c r="BZ26" s="14">
        <v>2.12930838095075E-2</v>
      </c>
      <c r="CA26" s="14">
        <v>1.5321388761204599E-2</v>
      </c>
      <c r="CB26" s="14"/>
      <c r="CC26" s="14">
        <v>2.1003552283876101E-2</v>
      </c>
      <c r="CD26" s="14">
        <v>1.67695388077382E-2</v>
      </c>
    </row>
    <row r="27" spans="2:82" x14ac:dyDescent="0.25">
      <c r="B27" s="15" t="s">
        <v>152</v>
      </c>
      <c r="C27" s="20">
        <v>4.6340643109123003E-2</v>
      </c>
      <c r="D27" s="20">
        <v>3.8770684781366999E-2</v>
      </c>
      <c r="E27" s="20">
        <v>5.3956898255793001E-2</v>
      </c>
      <c r="F27" s="20"/>
      <c r="G27" s="20">
        <v>3.6025076184031002E-2</v>
      </c>
      <c r="H27" s="20">
        <v>4.0728910595133699E-2</v>
      </c>
      <c r="I27" s="20">
        <v>7.8235060235883405E-2</v>
      </c>
      <c r="J27" s="20"/>
      <c r="K27" s="20">
        <v>3.6206951919357203E-2</v>
      </c>
      <c r="L27" s="20">
        <v>2.84138941516375E-2</v>
      </c>
      <c r="M27" s="20">
        <v>6.1319429780858303E-2</v>
      </c>
      <c r="N27" s="20">
        <v>7.0464178900179794E-2</v>
      </c>
      <c r="O27" s="20"/>
      <c r="P27" s="20">
        <v>2.86470936648817E-2</v>
      </c>
      <c r="Q27" s="20">
        <v>3.73610683606092E-2</v>
      </c>
      <c r="R27" s="20">
        <v>4.7838896816646097E-2</v>
      </c>
      <c r="S27" s="20">
        <v>5.7769331156027302E-2</v>
      </c>
      <c r="T27" s="20">
        <v>4.7186270237092397E-2</v>
      </c>
      <c r="U27" s="20"/>
      <c r="V27" s="20">
        <v>3.0404394629714698E-2</v>
      </c>
      <c r="W27" s="20">
        <v>3.1319823309504002E-2</v>
      </c>
      <c r="X27" s="20">
        <v>0.11399119127261</v>
      </c>
      <c r="Y27" s="20"/>
      <c r="Z27" s="20">
        <v>3.5315174597573301E-2</v>
      </c>
      <c r="AA27" s="20">
        <v>5.5906882718116301E-2</v>
      </c>
      <c r="AB27" s="20"/>
      <c r="AC27" s="20">
        <v>8.8224988164460005E-2</v>
      </c>
      <c r="AD27" s="20">
        <v>5.9213935505788302E-2</v>
      </c>
      <c r="AE27" s="20">
        <v>3.7565220158476999E-2</v>
      </c>
      <c r="AF27" s="20">
        <v>3.2601125003170903E-2</v>
      </c>
      <c r="AG27" s="20"/>
      <c r="AH27" s="20">
        <v>7.9362919143800406E-2</v>
      </c>
      <c r="AI27" s="20">
        <v>4.19218623032106E-2</v>
      </c>
      <c r="AJ27" s="20">
        <v>3.5675962500408602E-2</v>
      </c>
      <c r="AK27" s="20">
        <v>4.1638354213427403E-2</v>
      </c>
      <c r="AL27" s="20"/>
      <c r="AM27" s="20">
        <v>4.7126602877853203E-2</v>
      </c>
      <c r="AN27" s="20">
        <v>4.3225227192021501E-2</v>
      </c>
      <c r="AO27" s="20">
        <v>1.92684309540593E-2</v>
      </c>
      <c r="AP27" s="20">
        <v>2.64861067911729E-2</v>
      </c>
      <c r="AQ27" s="20"/>
      <c r="AR27" s="20">
        <v>2.4368655650814901E-2</v>
      </c>
      <c r="AS27" s="20">
        <v>2.75629618584524E-2</v>
      </c>
      <c r="AT27" s="20">
        <v>3.0628992181086799E-2</v>
      </c>
      <c r="AU27" s="20">
        <v>5.1802170300046801E-2</v>
      </c>
      <c r="AV27" s="20"/>
      <c r="AW27" s="20">
        <v>6.6784702067528207E-2</v>
      </c>
      <c r="AX27" s="20">
        <v>3.97413172477235E-2</v>
      </c>
      <c r="AY27" s="20">
        <v>3.7244224517242797E-2</v>
      </c>
      <c r="AZ27" s="20">
        <v>7.2634011223288705E-2</v>
      </c>
      <c r="BA27" s="20"/>
      <c r="BB27" s="20">
        <v>2.6216627448129502E-2</v>
      </c>
      <c r="BC27" s="20">
        <v>7.9285392124969697E-2</v>
      </c>
      <c r="BD27" s="20">
        <v>5.5643216206229897E-2</v>
      </c>
      <c r="BE27" s="20"/>
      <c r="BF27" s="20">
        <v>3.6912895098630799E-2</v>
      </c>
      <c r="BG27" s="20">
        <v>6.7793370195856295E-2</v>
      </c>
      <c r="BH27" s="20">
        <v>1.70995139812927E-2</v>
      </c>
      <c r="BI27" s="20"/>
      <c r="BJ27" s="20">
        <v>3.2108138763553298E-2</v>
      </c>
      <c r="BK27" s="20">
        <v>3.95810689826262E-2</v>
      </c>
      <c r="BL27" s="20">
        <v>4.89204549111888E-2</v>
      </c>
      <c r="BM27" s="20"/>
      <c r="BN27" s="20">
        <v>6.2982798570752299E-2</v>
      </c>
      <c r="BO27" s="20">
        <v>1.9585366828487501E-2</v>
      </c>
      <c r="BP27" s="20">
        <v>3.9783345281817199E-2</v>
      </c>
      <c r="BQ27" s="20">
        <v>8.5490663847943904E-2</v>
      </c>
      <c r="BR27" s="20">
        <v>1.6750607706856602E-2</v>
      </c>
      <c r="BS27" s="20">
        <v>2.04683158856011E-2</v>
      </c>
      <c r="BT27" s="20">
        <v>6.3368216599972799E-2</v>
      </c>
      <c r="BU27" s="20">
        <v>3.5886381635915197E-2</v>
      </c>
      <c r="BV27" s="20"/>
      <c r="BW27" s="20">
        <v>3.6681555441622403E-2</v>
      </c>
      <c r="BX27" s="20">
        <v>5.4200518326036201E-2</v>
      </c>
      <c r="BY27" s="20"/>
      <c r="BZ27" s="20">
        <v>3.8987309619232302E-2</v>
      </c>
      <c r="CA27" s="20">
        <v>3.3119015955621701E-2</v>
      </c>
      <c r="CB27" s="20"/>
      <c r="CC27" s="20">
        <v>2.0829617746818699E-2</v>
      </c>
      <c r="CD27" s="20">
        <v>5.3783542583174103E-2</v>
      </c>
    </row>
    <row r="28" spans="2:82" x14ac:dyDescent="0.25">
      <c r="B28" s="16"/>
    </row>
    <row r="29" spans="2:82" x14ac:dyDescent="0.25">
      <c r="B29" t="s">
        <v>105</v>
      </c>
    </row>
    <row r="30" spans="2:82" x14ac:dyDescent="0.25">
      <c r="B30" t="s">
        <v>106</v>
      </c>
    </row>
    <row r="32" spans="2:82" x14ac:dyDescent="0.25">
      <c r="B3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CD27"/>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329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318</v>
      </c>
      <c r="C9" s="14">
        <v>0.31103343627663799</v>
      </c>
      <c r="D9" s="14">
        <v>0.317238020586948</v>
      </c>
      <c r="E9" s="14">
        <v>0.30480016655756598</v>
      </c>
      <c r="F9" s="14"/>
      <c r="G9" s="14">
        <v>0.36131251876278597</v>
      </c>
      <c r="H9" s="14">
        <v>0.29988125330708998</v>
      </c>
      <c r="I9" s="14">
        <v>0.23268181999464499</v>
      </c>
      <c r="J9" s="14"/>
      <c r="K9" s="14">
        <v>0.29893908682097398</v>
      </c>
      <c r="L9" s="14">
        <v>0.340097736232228</v>
      </c>
      <c r="M9" s="14">
        <v>0.291269888002613</v>
      </c>
      <c r="N9" s="14">
        <v>0.30791175609179799</v>
      </c>
      <c r="O9" s="14"/>
      <c r="P9" s="14">
        <v>0.35659723621732098</v>
      </c>
      <c r="Q9" s="14">
        <v>0.32717004681490502</v>
      </c>
      <c r="R9" s="14">
        <v>0.28701828609598801</v>
      </c>
      <c r="S9" s="14">
        <v>0.28816596895476798</v>
      </c>
      <c r="T9" s="14">
        <v>0.331101594190233</v>
      </c>
      <c r="U9" s="14"/>
      <c r="V9" s="14">
        <v>0.32659844829499002</v>
      </c>
      <c r="W9" s="14">
        <v>0.27907142906136001</v>
      </c>
      <c r="X9" s="14">
        <v>0.295789225159789</v>
      </c>
      <c r="Y9" s="14"/>
      <c r="Z9" s="14">
        <v>0.34135866148615202</v>
      </c>
      <c r="AA9" s="14">
        <v>0.28472177702633</v>
      </c>
      <c r="AB9" s="14"/>
      <c r="AC9" s="14">
        <v>0.369865595972867</v>
      </c>
      <c r="AD9" s="14">
        <v>0.33912536784654401</v>
      </c>
      <c r="AE9" s="14">
        <v>0.30546521150741401</v>
      </c>
      <c r="AF9" s="14">
        <v>0.29800700051648499</v>
      </c>
      <c r="AG9" s="14"/>
      <c r="AH9" s="14">
        <v>0.28729246524691399</v>
      </c>
      <c r="AI9" s="14">
        <v>0.328817395885248</v>
      </c>
      <c r="AJ9" s="14">
        <v>0.297530346077096</v>
      </c>
      <c r="AK9" s="14">
        <v>0.29912686722071002</v>
      </c>
      <c r="AL9" s="14"/>
      <c r="AM9" s="14">
        <v>0.319102630151539</v>
      </c>
      <c r="AN9" s="14">
        <v>0.32133271532466501</v>
      </c>
      <c r="AO9" s="14">
        <v>0.32899108796919602</v>
      </c>
      <c r="AP9" s="14">
        <v>0.32126101446057098</v>
      </c>
      <c r="AQ9" s="14"/>
      <c r="AR9" s="14">
        <v>0.30882484760289097</v>
      </c>
      <c r="AS9" s="14">
        <v>0.34198380124943201</v>
      </c>
      <c r="AT9" s="14">
        <v>0.324738284252514</v>
      </c>
      <c r="AU9" s="14">
        <v>0.31144597373810001</v>
      </c>
      <c r="AV9" s="14"/>
      <c r="AW9" s="14">
        <v>0.41338246201206302</v>
      </c>
      <c r="AX9" s="14">
        <v>0.34888056336184498</v>
      </c>
      <c r="AY9" s="14">
        <v>0.229870873410501</v>
      </c>
      <c r="AZ9" s="14">
        <v>0.16487331308223099</v>
      </c>
      <c r="BA9" s="14"/>
      <c r="BB9" s="14">
        <v>0.25382254388358499</v>
      </c>
      <c r="BC9" s="14">
        <v>0.192824299230723</v>
      </c>
      <c r="BD9" s="14">
        <v>0.38122028077071102</v>
      </c>
      <c r="BE9" s="14"/>
      <c r="BF9" s="14">
        <v>0.29473101509293298</v>
      </c>
      <c r="BG9" s="14">
        <v>0.33813600148335898</v>
      </c>
      <c r="BH9" s="14">
        <v>0.35211941900862298</v>
      </c>
      <c r="BI9" s="14"/>
      <c r="BJ9" s="14">
        <v>0.31111854843763997</v>
      </c>
      <c r="BK9" s="14">
        <v>0.33219303787533799</v>
      </c>
      <c r="BL9" s="14">
        <v>0.33456063606821002</v>
      </c>
      <c r="BM9" s="14"/>
      <c r="BN9" s="14">
        <v>0.30539901492536697</v>
      </c>
      <c r="BO9" s="14">
        <v>0.29125854370959098</v>
      </c>
      <c r="BP9" s="14">
        <v>0.36057329627380802</v>
      </c>
      <c r="BQ9" s="14">
        <v>0.32055430964180098</v>
      </c>
      <c r="BR9" s="14">
        <v>0.33040874006102899</v>
      </c>
      <c r="BS9" s="14">
        <v>0.33834434838877198</v>
      </c>
      <c r="BT9" s="14">
        <v>0.24397002470041201</v>
      </c>
      <c r="BU9" s="14">
        <v>0.30078355880740698</v>
      </c>
      <c r="BV9" s="14"/>
      <c r="BW9" s="14">
        <v>0.33867742415649399</v>
      </c>
      <c r="BX9" s="14">
        <v>0.28853873463265101</v>
      </c>
      <c r="BY9" s="14"/>
      <c r="BZ9" s="14">
        <v>0.327761266977324</v>
      </c>
      <c r="CA9" s="14">
        <v>0.29895017127162898</v>
      </c>
      <c r="CB9" s="14"/>
      <c r="CC9" s="14">
        <v>0.40082813928778199</v>
      </c>
      <c r="CD9" s="14">
        <v>0.225772620104046</v>
      </c>
    </row>
    <row r="10" spans="2:82" x14ac:dyDescent="0.25">
      <c r="B10" s="15" t="s">
        <v>319</v>
      </c>
      <c r="C10" s="14">
        <v>0.25208246768274001</v>
      </c>
      <c r="D10" s="14">
        <v>0.268349387289258</v>
      </c>
      <c r="E10" s="14">
        <v>0.235744790840129</v>
      </c>
      <c r="F10" s="14"/>
      <c r="G10" s="14">
        <v>0.29336279367213097</v>
      </c>
      <c r="H10" s="14">
        <v>0.24585867448000701</v>
      </c>
      <c r="I10" s="14">
        <v>0.18188176077745699</v>
      </c>
      <c r="J10" s="14"/>
      <c r="K10" s="14">
        <v>0.24850818052290299</v>
      </c>
      <c r="L10" s="14">
        <v>0.28066643132158797</v>
      </c>
      <c r="M10" s="14">
        <v>0.23390230398697501</v>
      </c>
      <c r="N10" s="14">
        <v>0.232076197240173</v>
      </c>
      <c r="O10" s="14"/>
      <c r="P10" s="14">
        <v>0.31411478409357602</v>
      </c>
      <c r="Q10" s="14">
        <v>0.29063425075827298</v>
      </c>
      <c r="R10" s="14">
        <v>0.237113488232885</v>
      </c>
      <c r="S10" s="14">
        <v>0.223589712326908</v>
      </c>
      <c r="T10" s="14">
        <v>0.235147833972187</v>
      </c>
      <c r="U10" s="14"/>
      <c r="V10" s="14">
        <v>0.25890174964725698</v>
      </c>
      <c r="W10" s="14">
        <v>0.24526845120566501</v>
      </c>
      <c r="X10" s="14">
        <v>0.23756758418877999</v>
      </c>
      <c r="Y10" s="14"/>
      <c r="Z10" s="14">
        <v>0.28387366036706302</v>
      </c>
      <c r="AA10" s="14">
        <v>0.22449886283589601</v>
      </c>
      <c r="AB10" s="14"/>
      <c r="AC10" s="14">
        <v>0.21923569464585899</v>
      </c>
      <c r="AD10" s="14">
        <v>0.23837173785347299</v>
      </c>
      <c r="AE10" s="14">
        <v>0.25041628532464399</v>
      </c>
      <c r="AF10" s="14">
        <v>0.27810267829455598</v>
      </c>
      <c r="AG10" s="14"/>
      <c r="AH10" s="14">
        <v>0.195935700734827</v>
      </c>
      <c r="AI10" s="14">
        <v>0.25360419322347399</v>
      </c>
      <c r="AJ10" s="14">
        <v>0.26636814380600998</v>
      </c>
      <c r="AK10" s="14">
        <v>0.26402180168318401</v>
      </c>
      <c r="AL10" s="14"/>
      <c r="AM10" s="14">
        <v>0.196052639148839</v>
      </c>
      <c r="AN10" s="14">
        <v>0.25355433787443299</v>
      </c>
      <c r="AO10" s="14">
        <v>0.26200671592416602</v>
      </c>
      <c r="AP10" s="14">
        <v>0.28889614746787701</v>
      </c>
      <c r="AQ10" s="14"/>
      <c r="AR10" s="14">
        <v>0.25989508324657201</v>
      </c>
      <c r="AS10" s="14">
        <v>0.25086116654965601</v>
      </c>
      <c r="AT10" s="14">
        <v>0.33908724022027797</v>
      </c>
      <c r="AU10" s="14">
        <v>0.21475848800626701</v>
      </c>
      <c r="AV10" s="14"/>
      <c r="AW10" s="14">
        <v>0.24065882433388</v>
      </c>
      <c r="AX10" s="14">
        <v>0.26338366471212898</v>
      </c>
      <c r="AY10" s="14">
        <v>0.238031372934182</v>
      </c>
      <c r="AZ10" s="14">
        <v>0.30483034246943902</v>
      </c>
      <c r="BA10" s="14"/>
      <c r="BB10" s="14">
        <v>0.23962652579364799</v>
      </c>
      <c r="BC10" s="14">
        <v>0.20614475888445799</v>
      </c>
      <c r="BD10" s="14">
        <v>0.204173738316107</v>
      </c>
      <c r="BE10" s="14"/>
      <c r="BF10" s="14">
        <v>0.24823760821737301</v>
      </c>
      <c r="BG10" s="14">
        <v>0.24820689268899301</v>
      </c>
      <c r="BH10" s="14">
        <v>0.26825308069980502</v>
      </c>
      <c r="BI10" s="14"/>
      <c r="BJ10" s="14">
        <v>0.278942071124127</v>
      </c>
      <c r="BK10" s="14">
        <v>0.24660047626020301</v>
      </c>
      <c r="BL10" s="14">
        <v>0.24209016879929601</v>
      </c>
      <c r="BM10" s="14"/>
      <c r="BN10" s="14">
        <v>0.232157727991782</v>
      </c>
      <c r="BO10" s="14">
        <v>0.25656253664018303</v>
      </c>
      <c r="BP10" s="14">
        <v>0.22344734483463299</v>
      </c>
      <c r="BQ10" s="14">
        <v>0.34472624554956299</v>
      </c>
      <c r="BR10" s="14">
        <v>0.28640915750794499</v>
      </c>
      <c r="BS10" s="14">
        <v>0.25390837061525501</v>
      </c>
      <c r="BT10" s="14">
        <v>0.234343184030363</v>
      </c>
      <c r="BU10" s="14">
        <v>0.25866171554452499</v>
      </c>
      <c r="BV10" s="14"/>
      <c r="BW10" s="14">
        <v>0.259552388889432</v>
      </c>
      <c r="BX10" s="14">
        <v>0.24600397967374099</v>
      </c>
      <c r="BY10" s="14"/>
      <c r="BZ10" s="14">
        <v>0.26034876276828101</v>
      </c>
      <c r="CA10" s="14">
        <v>0.27811660515033698</v>
      </c>
      <c r="CB10" s="14"/>
      <c r="CC10" s="14">
        <v>0.32755728962268099</v>
      </c>
      <c r="CD10" s="14">
        <v>0.20238160091945601</v>
      </c>
    </row>
    <row r="11" spans="2:82" ht="90" x14ac:dyDescent="0.25">
      <c r="B11" s="15" t="s">
        <v>320</v>
      </c>
      <c r="C11" s="14">
        <v>0.213005829754081</v>
      </c>
      <c r="D11" s="14">
        <v>0.20267661062338899</v>
      </c>
      <c r="E11" s="14">
        <v>0.22354785354427201</v>
      </c>
      <c r="F11" s="14"/>
      <c r="G11" s="14">
        <v>0.25004927421380602</v>
      </c>
      <c r="H11" s="14">
        <v>0.20396978235923799</v>
      </c>
      <c r="I11" s="14">
        <v>0.15692101713165399</v>
      </c>
      <c r="J11" s="14"/>
      <c r="K11" s="14">
        <v>0.235696799375788</v>
      </c>
      <c r="L11" s="14">
        <v>0.23668278062540901</v>
      </c>
      <c r="M11" s="14">
        <v>0.17830735239043499</v>
      </c>
      <c r="N11" s="14">
        <v>0.16952115182470401</v>
      </c>
      <c r="O11" s="14"/>
      <c r="P11" s="14">
        <v>0.23139857198258701</v>
      </c>
      <c r="Q11" s="14">
        <v>0.23325186602099901</v>
      </c>
      <c r="R11" s="14">
        <v>0.189525703661058</v>
      </c>
      <c r="S11" s="14">
        <v>0.194340159060513</v>
      </c>
      <c r="T11" s="14">
        <v>0.24351122372631201</v>
      </c>
      <c r="U11" s="14"/>
      <c r="V11" s="14">
        <v>0.20651501480572401</v>
      </c>
      <c r="W11" s="14">
        <v>0.208881161673731</v>
      </c>
      <c r="X11" s="14">
        <v>0.238387104030472</v>
      </c>
      <c r="Y11" s="14"/>
      <c r="Z11" s="14">
        <v>0.25353856354422</v>
      </c>
      <c r="AA11" s="14">
        <v>0.17783763322457999</v>
      </c>
      <c r="AB11" s="14"/>
      <c r="AC11" s="14">
        <v>0.15300265135302499</v>
      </c>
      <c r="AD11" s="14">
        <v>0.22086047319638</v>
      </c>
      <c r="AE11" s="14">
        <v>0.203002526650886</v>
      </c>
      <c r="AF11" s="14">
        <v>0.23746295337553999</v>
      </c>
      <c r="AG11" s="14"/>
      <c r="AH11" s="14">
        <v>0.20711373143619999</v>
      </c>
      <c r="AI11" s="14">
        <v>0.209458758931404</v>
      </c>
      <c r="AJ11" s="14">
        <v>0.21716996506230399</v>
      </c>
      <c r="AK11" s="14">
        <v>0.233273040898415</v>
      </c>
      <c r="AL11" s="14"/>
      <c r="AM11" s="14">
        <v>0.19287263981636599</v>
      </c>
      <c r="AN11" s="14">
        <v>0.196554988191251</v>
      </c>
      <c r="AO11" s="14">
        <v>0.179324796638762</v>
      </c>
      <c r="AP11" s="14">
        <v>0.24724381794658401</v>
      </c>
      <c r="AQ11" s="14"/>
      <c r="AR11" s="14">
        <v>0.216260063101334</v>
      </c>
      <c r="AS11" s="14">
        <v>0.223881898706805</v>
      </c>
      <c r="AT11" s="14">
        <v>0.25159941751912202</v>
      </c>
      <c r="AU11" s="14">
        <v>0.16871040134583001</v>
      </c>
      <c r="AV11" s="14"/>
      <c r="AW11" s="14">
        <v>0.23093263814604301</v>
      </c>
      <c r="AX11" s="14">
        <v>0.21006607307820899</v>
      </c>
      <c r="AY11" s="14">
        <v>0.201293935138422</v>
      </c>
      <c r="AZ11" s="14">
        <v>0.239550787990854</v>
      </c>
      <c r="BA11" s="14"/>
      <c r="BB11" s="14">
        <v>0.219629982262113</v>
      </c>
      <c r="BC11" s="14">
        <v>0.18333974166415101</v>
      </c>
      <c r="BD11" s="14">
        <v>0.20393082577654301</v>
      </c>
      <c r="BE11" s="14"/>
      <c r="BF11" s="14">
        <v>0.18442861754564099</v>
      </c>
      <c r="BG11" s="14">
        <v>0.218171764164172</v>
      </c>
      <c r="BH11" s="14">
        <v>0.27881181712358599</v>
      </c>
      <c r="BI11" s="14"/>
      <c r="BJ11" s="14">
        <v>0.19514778779648101</v>
      </c>
      <c r="BK11" s="14">
        <v>0.26412624658921702</v>
      </c>
      <c r="BL11" s="14">
        <v>0.20719513546615101</v>
      </c>
      <c r="BM11" s="14"/>
      <c r="BN11" s="14">
        <v>0.203243330079142</v>
      </c>
      <c r="BO11" s="14">
        <v>0.225650313389854</v>
      </c>
      <c r="BP11" s="14">
        <v>0.175640191201337</v>
      </c>
      <c r="BQ11" s="14">
        <v>0.27188640976461298</v>
      </c>
      <c r="BR11" s="14">
        <v>0.21746397282723301</v>
      </c>
      <c r="BS11" s="14">
        <v>0.27680634876571097</v>
      </c>
      <c r="BT11" s="14">
        <v>0.18028340220794201</v>
      </c>
      <c r="BU11" s="14">
        <v>0.14986072950618401</v>
      </c>
      <c r="BV11" s="14"/>
      <c r="BW11" s="14">
        <v>0.241296290491407</v>
      </c>
      <c r="BX11" s="14">
        <v>0.18998507470155901</v>
      </c>
      <c r="BY11" s="14"/>
      <c r="BZ11" s="14">
        <v>0.23340595155005001</v>
      </c>
      <c r="CA11" s="14">
        <v>0.21050242577633799</v>
      </c>
      <c r="CB11" s="14"/>
      <c r="CC11" s="14">
        <v>0.28843893144183402</v>
      </c>
      <c r="CD11" s="14">
        <v>0.155615098786795</v>
      </c>
    </row>
    <row r="12" spans="2:82" ht="30" x14ac:dyDescent="0.25">
      <c r="B12" s="15" t="s">
        <v>321</v>
      </c>
      <c r="C12" s="14">
        <v>0.20920333015575701</v>
      </c>
      <c r="D12" s="14">
        <v>0.21950712873223299</v>
      </c>
      <c r="E12" s="14">
        <v>0.19878593561392499</v>
      </c>
      <c r="F12" s="14"/>
      <c r="G12" s="14">
        <v>0.22082241445574399</v>
      </c>
      <c r="H12" s="14">
        <v>0.21027877260139799</v>
      </c>
      <c r="I12" s="14">
        <v>0.183782540347638</v>
      </c>
      <c r="J12" s="14"/>
      <c r="K12" s="14">
        <v>0.17634573927729599</v>
      </c>
      <c r="L12" s="14">
        <v>0.21717339250779799</v>
      </c>
      <c r="M12" s="14">
        <v>0.21994021639456299</v>
      </c>
      <c r="N12" s="14">
        <v>0.24376335364725099</v>
      </c>
      <c r="O12" s="14"/>
      <c r="P12" s="14">
        <v>0.23903479523136001</v>
      </c>
      <c r="Q12" s="14">
        <v>0.21627273879612499</v>
      </c>
      <c r="R12" s="14">
        <v>0.18694360463653301</v>
      </c>
      <c r="S12" s="14">
        <v>0.192204481748977</v>
      </c>
      <c r="T12" s="14">
        <v>0.23805900435351701</v>
      </c>
      <c r="U12" s="14"/>
      <c r="V12" s="14">
        <v>0.191746306876831</v>
      </c>
      <c r="W12" s="14">
        <v>0.21566473253197599</v>
      </c>
      <c r="X12" s="14">
        <v>0.25833137106499199</v>
      </c>
      <c r="Y12" s="14"/>
      <c r="Z12" s="14">
        <v>0.21028802452897399</v>
      </c>
      <c r="AA12" s="14">
        <v>0.20826219588415201</v>
      </c>
      <c r="AB12" s="14"/>
      <c r="AC12" s="14">
        <v>0.221710673008266</v>
      </c>
      <c r="AD12" s="14">
        <v>0.25982466913584601</v>
      </c>
      <c r="AE12" s="14">
        <v>0.21049475389037001</v>
      </c>
      <c r="AF12" s="14">
        <v>0.178318880020993</v>
      </c>
      <c r="AG12" s="14"/>
      <c r="AH12" s="14">
        <v>0.18412374546496099</v>
      </c>
      <c r="AI12" s="14">
        <v>0.238795544237978</v>
      </c>
      <c r="AJ12" s="14">
        <v>0.20372266766246799</v>
      </c>
      <c r="AK12" s="14">
        <v>0.146521930749833</v>
      </c>
      <c r="AL12" s="14"/>
      <c r="AM12" s="14">
        <v>0.24830238093190299</v>
      </c>
      <c r="AN12" s="14">
        <v>0.178925957075594</v>
      </c>
      <c r="AO12" s="14">
        <v>0.243265933964045</v>
      </c>
      <c r="AP12" s="14">
        <v>0.18950316953400401</v>
      </c>
      <c r="AQ12" s="14"/>
      <c r="AR12" s="14">
        <v>0.23207618446188399</v>
      </c>
      <c r="AS12" s="14">
        <v>0.178180474434914</v>
      </c>
      <c r="AT12" s="14">
        <v>0.16148003402074401</v>
      </c>
      <c r="AU12" s="14">
        <v>0.253730936910816</v>
      </c>
      <c r="AV12" s="14"/>
      <c r="AW12" s="14">
        <v>0.24829522352309</v>
      </c>
      <c r="AX12" s="14">
        <v>0.225271803660368</v>
      </c>
      <c r="AY12" s="14">
        <v>0.18133894979359899</v>
      </c>
      <c r="AZ12" s="14">
        <v>0.121981554424467</v>
      </c>
      <c r="BA12" s="14"/>
      <c r="BB12" s="14">
        <v>0.19445351871175701</v>
      </c>
      <c r="BC12" s="14">
        <v>0.20643583300328999</v>
      </c>
      <c r="BD12" s="14">
        <v>0.28786104839557197</v>
      </c>
      <c r="BE12" s="14"/>
      <c r="BF12" s="14">
        <v>0.17720885329869099</v>
      </c>
      <c r="BG12" s="14">
        <v>0.24601290730623401</v>
      </c>
      <c r="BH12" s="14">
        <v>0.25192918930941499</v>
      </c>
      <c r="BI12" s="14"/>
      <c r="BJ12" s="14">
        <v>0.19331124371630701</v>
      </c>
      <c r="BK12" s="14">
        <v>0.218503331366728</v>
      </c>
      <c r="BL12" s="14">
        <v>0.26989894845888901</v>
      </c>
      <c r="BM12" s="14"/>
      <c r="BN12" s="14">
        <v>0.19309696206680399</v>
      </c>
      <c r="BO12" s="14">
        <v>0.21733281263099599</v>
      </c>
      <c r="BP12" s="14">
        <v>0.18389832032202399</v>
      </c>
      <c r="BQ12" s="14">
        <v>0.24745740985328499</v>
      </c>
      <c r="BR12" s="14">
        <v>0.21799685479525599</v>
      </c>
      <c r="BS12" s="14">
        <v>0.21707319239699799</v>
      </c>
      <c r="BT12" s="14">
        <v>0.26063537566470402</v>
      </c>
      <c r="BU12" s="14">
        <v>0.15087820361291901</v>
      </c>
      <c r="BV12" s="14"/>
      <c r="BW12" s="14">
        <v>0.23991709429302099</v>
      </c>
      <c r="BX12" s="14">
        <v>0.18421066398782801</v>
      </c>
      <c r="BY12" s="14"/>
      <c r="BZ12" s="14">
        <v>0.220628950279257</v>
      </c>
      <c r="CA12" s="14">
        <v>0.204397340368102</v>
      </c>
      <c r="CB12" s="14"/>
      <c r="CC12" s="14">
        <v>0.27853619833980903</v>
      </c>
      <c r="CD12" s="14">
        <v>0.14514599588016699</v>
      </c>
    </row>
    <row r="13" spans="2:82" ht="45" x14ac:dyDescent="0.25">
      <c r="B13" s="15" t="s">
        <v>322</v>
      </c>
      <c r="C13" s="14">
        <v>0.16752040328341999</v>
      </c>
      <c r="D13" s="14">
        <v>0.171504878962947</v>
      </c>
      <c r="E13" s="14">
        <v>0.16370328992792799</v>
      </c>
      <c r="F13" s="14"/>
      <c r="G13" s="14">
        <v>0.19797863306475699</v>
      </c>
      <c r="H13" s="14">
        <v>0.16317937118467701</v>
      </c>
      <c r="I13" s="14">
        <v>0.115220714924026</v>
      </c>
      <c r="J13" s="14"/>
      <c r="K13" s="14">
        <v>0.16671534434563701</v>
      </c>
      <c r="L13" s="14">
        <v>0.197806182258216</v>
      </c>
      <c r="M13" s="14">
        <v>0.17795519836611401</v>
      </c>
      <c r="N13" s="14">
        <v>0.121026457958277</v>
      </c>
      <c r="O13" s="14"/>
      <c r="P13" s="14">
        <v>0.170999460377361</v>
      </c>
      <c r="Q13" s="14">
        <v>0.143154192582055</v>
      </c>
      <c r="R13" s="14">
        <v>0.154173165317636</v>
      </c>
      <c r="S13" s="14">
        <v>0.17791511631269799</v>
      </c>
      <c r="T13" s="14">
        <v>0.18726181385780699</v>
      </c>
      <c r="U13" s="14"/>
      <c r="V13" s="14">
        <v>0.196567702793806</v>
      </c>
      <c r="W13" s="14">
        <v>0.174736773020925</v>
      </c>
      <c r="X13" s="14">
        <v>6.6189681767021696E-2</v>
      </c>
      <c r="Y13" s="14"/>
      <c r="Z13" s="14">
        <v>0.188138736539116</v>
      </c>
      <c r="AA13" s="14">
        <v>0.14963092166588701</v>
      </c>
      <c r="AB13" s="14"/>
      <c r="AC13" s="14">
        <v>9.8927568985392095E-2</v>
      </c>
      <c r="AD13" s="14">
        <v>0.14486614476109</v>
      </c>
      <c r="AE13" s="14">
        <v>0.19047094581378399</v>
      </c>
      <c r="AF13" s="14">
        <v>0.18356484733245901</v>
      </c>
      <c r="AG13" s="14"/>
      <c r="AH13" s="14">
        <v>0.115907004350565</v>
      </c>
      <c r="AI13" s="14">
        <v>0.16771576137123601</v>
      </c>
      <c r="AJ13" s="14">
        <v>0.18070906162638101</v>
      </c>
      <c r="AK13" s="14">
        <v>0.18418768661243601</v>
      </c>
      <c r="AL13" s="14"/>
      <c r="AM13" s="14">
        <v>0.11875821546682901</v>
      </c>
      <c r="AN13" s="14">
        <v>0.177734072733466</v>
      </c>
      <c r="AO13" s="14">
        <v>0.217994708771303</v>
      </c>
      <c r="AP13" s="14">
        <v>0.20297696883441499</v>
      </c>
      <c r="AQ13" s="14"/>
      <c r="AR13" s="14">
        <v>0.19195534784283699</v>
      </c>
      <c r="AS13" s="14">
        <v>0.189809567160523</v>
      </c>
      <c r="AT13" s="14">
        <v>0.17114832686735401</v>
      </c>
      <c r="AU13" s="14">
        <v>0.150628350172341</v>
      </c>
      <c r="AV13" s="14"/>
      <c r="AW13" s="14">
        <v>0.15493440531710301</v>
      </c>
      <c r="AX13" s="14">
        <v>0.180352429631115</v>
      </c>
      <c r="AY13" s="14">
        <v>0.16987521941011699</v>
      </c>
      <c r="AZ13" s="14">
        <v>0.10958480370889701</v>
      </c>
      <c r="BA13" s="14"/>
      <c r="BB13" s="14">
        <v>0.12257655424135699</v>
      </c>
      <c r="BC13" s="14">
        <v>0.12833594993504899</v>
      </c>
      <c r="BD13" s="14">
        <v>0.10176529652380099</v>
      </c>
      <c r="BE13" s="14"/>
      <c r="BF13" s="14">
        <v>0.173439387925753</v>
      </c>
      <c r="BG13" s="14">
        <v>0.14194465648503801</v>
      </c>
      <c r="BH13" s="14">
        <v>0.21476108252107601</v>
      </c>
      <c r="BI13" s="14"/>
      <c r="BJ13" s="14">
        <v>0.193928729268841</v>
      </c>
      <c r="BK13" s="14">
        <v>0.17496754686779001</v>
      </c>
      <c r="BL13" s="14">
        <v>0.13372298415369399</v>
      </c>
      <c r="BM13" s="14"/>
      <c r="BN13" s="14">
        <v>0.14436240313835599</v>
      </c>
      <c r="BO13" s="14">
        <v>0.183208442763451</v>
      </c>
      <c r="BP13" s="14">
        <v>0.17603664008576</v>
      </c>
      <c r="BQ13" s="14">
        <v>0.14750462950804699</v>
      </c>
      <c r="BR13" s="14">
        <v>0.13216549945897299</v>
      </c>
      <c r="BS13" s="14">
        <v>0.206600224017606</v>
      </c>
      <c r="BT13" s="14">
        <v>0.162478326186656</v>
      </c>
      <c r="BU13" s="14">
        <v>0.17952197811992199</v>
      </c>
      <c r="BV13" s="14"/>
      <c r="BW13" s="14">
        <v>0.18499544733069401</v>
      </c>
      <c r="BX13" s="14">
        <v>0.15330046136449799</v>
      </c>
      <c r="BY13" s="14"/>
      <c r="BZ13" s="14">
        <v>0.18548418626886501</v>
      </c>
      <c r="CA13" s="14">
        <v>0.16582788733982201</v>
      </c>
      <c r="CB13" s="14"/>
      <c r="CC13" s="14">
        <v>0.219393412968406</v>
      </c>
      <c r="CD13" s="14">
        <v>0.13306347017842299</v>
      </c>
    </row>
    <row r="14" spans="2:82" ht="60" x14ac:dyDescent="0.25">
      <c r="B14" s="15" t="s">
        <v>323</v>
      </c>
      <c r="C14" s="14">
        <v>0.16260248802788299</v>
      </c>
      <c r="D14" s="14">
        <v>0.18371031227993401</v>
      </c>
      <c r="E14" s="14">
        <v>0.14165711301467601</v>
      </c>
      <c r="F14" s="14"/>
      <c r="G14" s="14">
        <v>0.194300282769857</v>
      </c>
      <c r="H14" s="14">
        <v>0.15574126744243399</v>
      </c>
      <c r="I14" s="14">
        <v>0.11286724827944</v>
      </c>
      <c r="J14" s="14"/>
      <c r="K14" s="14">
        <v>0.217633457449043</v>
      </c>
      <c r="L14" s="14">
        <v>0.15298414651415901</v>
      </c>
      <c r="M14" s="14">
        <v>0.103966201236619</v>
      </c>
      <c r="N14" s="14">
        <v>0.12609666061243099</v>
      </c>
      <c r="O14" s="14"/>
      <c r="P14" s="14">
        <v>0.207445883881586</v>
      </c>
      <c r="Q14" s="14">
        <v>0.14348860669327501</v>
      </c>
      <c r="R14" s="14">
        <v>0.13036256363092499</v>
      </c>
      <c r="S14" s="14">
        <v>0.163957578936923</v>
      </c>
      <c r="T14" s="14">
        <v>0.18475367497950199</v>
      </c>
      <c r="U14" s="14"/>
      <c r="V14" s="14">
        <v>0.176535451472043</v>
      </c>
      <c r="W14" s="14">
        <v>0.14091052884893099</v>
      </c>
      <c r="X14" s="14">
        <v>0.14141521056090101</v>
      </c>
      <c r="Y14" s="14"/>
      <c r="Z14" s="14">
        <v>0.19009319052989099</v>
      </c>
      <c r="AA14" s="14">
        <v>0.13875020031074201</v>
      </c>
      <c r="AB14" s="14"/>
      <c r="AC14" s="14">
        <v>0.15455575797645499</v>
      </c>
      <c r="AD14" s="14">
        <v>0.117690151200494</v>
      </c>
      <c r="AE14" s="14">
        <v>0.15627167887747601</v>
      </c>
      <c r="AF14" s="14">
        <v>0.21348781177870299</v>
      </c>
      <c r="AG14" s="14"/>
      <c r="AH14" s="14">
        <v>0.14697048871278801</v>
      </c>
      <c r="AI14" s="14">
        <v>0.13250786175474599</v>
      </c>
      <c r="AJ14" s="14">
        <v>0.18078529054934001</v>
      </c>
      <c r="AK14" s="14">
        <v>0.25072302865227503</v>
      </c>
      <c r="AL14" s="14"/>
      <c r="AM14" s="14">
        <v>0.13667607475475699</v>
      </c>
      <c r="AN14" s="14">
        <v>0.15650321108259399</v>
      </c>
      <c r="AO14" s="14">
        <v>0.150542664348189</v>
      </c>
      <c r="AP14" s="14">
        <v>0.20291901041876201</v>
      </c>
      <c r="AQ14" s="14"/>
      <c r="AR14" s="14">
        <v>0.13808196725088601</v>
      </c>
      <c r="AS14" s="14">
        <v>0.192796508309174</v>
      </c>
      <c r="AT14" s="14">
        <v>0.22722356616178199</v>
      </c>
      <c r="AU14" s="14">
        <v>0.17925384865598501</v>
      </c>
      <c r="AV14" s="14"/>
      <c r="AW14" s="14">
        <v>0.16738762108722999</v>
      </c>
      <c r="AX14" s="14">
        <v>0.150792763215814</v>
      </c>
      <c r="AY14" s="14">
        <v>0.166809616966832</v>
      </c>
      <c r="AZ14" s="14">
        <v>0.20150153134222301</v>
      </c>
      <c r="BA14" s="14"/>
      <c r="BB14" s="14">
        <v>0.14002101794607699</v>
      </c>
      <c r="BC14" s="14">
        <v>0.19409360983326601</v>
      </c>
      <c r="BD14" s="14">
        <v>0.13978972835782999</v>
      </c>
      <c r="BE14" s="14"/>
      <c r="BF14" s="14">
        <v>0.16321060072801999</v>
      </c>
      <c r="BG14" s="14">
        <v>0.144473737438886</v>
      </c>
      <c r="BH14" s="14">
        <v>0.19497761158323701</v>
      </c>
      <c r="BI14" s="14"/>
      <c r="BJ14" s="14">
        <v>0.16416361122764001</v>
      </c>
      <c r="BK14" s="14">
        <v>0.16907285678776299</v>
      </c>
      <c r="BL14" s="14">
        <v>0.19740909027571099</v>
      </c>
      <c r="BM14" s="14"/>
      <c r="BN14" s="14">
        <v>0.14055237757201899</v>
      </c>
      <c r="BO14" s="14">
        <v>0.12412201285973699</v>
      </c>
      <c r="BP14" s="14">
        <v>0.224296870581738</v>
      </c>
      <c r="BQ14" s="14">
        <v>0.25914175185162502</v>
      </c>
      <c r="BR14" s="14">
        <v>0.24689858119823899</v>
      </c>
      <c r="BS14" s="14">
        <v>0.178343821104815</v>
      </c>
      <c r="BT14" s="14">
        <v>9.0102626528353602E-2</v>
      </c>
      <c r="BU14" s="14">
        <v>0.102140842020327</v>
      </c>
      <c r="BV14" s="14"/>
      <c r="BW14" s="14">
        <v>0.18620505548208399</v>
      </c>
      <c r="BX14" s="14">
        <v>0.143396405489365</v>
      </c>
      <c r="BY14" s="14"/>
      <c r="BZ14" s="14">
        <v>0.18290332936213499</v>
      </c>
      <c r="CA14" s="14">
        <v>0.158859585426533</v>
      </c>
      <c r="CB14" s="14"/>
      <c r="CC14" s="14">
        <v>0.23020744202232701</v>
      </c>
      <c r="CD14" s="14">
        <v>0.112509799022575</v>
      </c>
    </row>
    <row r="15" spans="2:82" ht="60" x14ac:dyDescent="0.25">
      <c r="B15" s="15" t="s">
        <v>324</v>
      </c>
      <c r="C15" s="14">
        <v>0.142935172299229</v>
      </c>
      <c r="D15" s="14">
        <v>0.156248452630153</v>
      </c>
      <c r="E15" s="14">
        <v>0.12976469236986801</v>
      </c>
      <c r="F15" s="14"/>
      <c r="G15" s="14">
        <v>0.18578846279101599</v>
      </c>
      <c r="H15" s="14">
        <v>0.12114322267590399</v>
      </c>
      <c r="I15" s="14">
        <v>0.100759837210136</v>
      </c>
      <c r="J15" s="14"/>
      <c r="K15" s="14">
        <v>0.13366224924463499</v>
      </c>
      <c r="L15" s="14">
        <v>0.17060561404397701</v>
      </c>
      <c r="M15" s="14">
        <v>0.142325973007078</v>
      </c>
      <c r="N15" s="14">
        <v>0.120719909169943</v>
      </c>
      <c r="O15" s="14"/>
      <c r="P15" s="14">
        <v>0.15674451276743101</v>
      </c>
      <c r="Q15" s="14">
        <v>0.16247771323663299</v>
      </c>
      <c r="R15" s="14">
        <v>0.14145447576359299</v>
      </c>
      <c r="S15" s="14">
        <v>0.114002043706895</v>
      </c>
      <c r="T15" s="14">
        <v>0.16627603350565001</v>
      </c>
      <c r="U15" s="14"/>
      <c r="V15" s="14">
        <v>0.16002823025825599</v>
      </c>
      <c r="W15" s="14">
        <v>0.138412935806982</v>
      </c>
      <c r="X15" s="14">
        <v>9.2864540856815406E-2</v>
      </c>
      <c r="Y15" s="14"/>
      <c r="Z15" s="14">
        <v>0.174355513917202</v>
      </c>
      <c r="AA15" s="14">
        <v>0.115673336106139</v>
      </c>
      <c r="AB15" s="14"/>
      <c r="AC15" s="14">
        <v>0.12092640052552101</v>
      </c>
      <c r="AD15" s="14">
        <v>0.16781619552867</v>
      </c>
      <c r="AE15" s="14">
        <v>0.13851791664934501</v>
      </c>
      <c r="AF15" s="14">
        <v>0.137968705178828</v>
      </c>
      <c r="AG15" s="14"/>
      <c r="AH15" s="14">
        <v>0.116093547897204</v>
      </c>
      <c r="AI15" s="14">
        <v>0.15110168030464899</v>
      </c>
      <c r="AJ15" s="14">
        <v>0.154990974610064</v>
      </c>
      <c r="AK15" s="14">
        <v>0.118206180048778</v>
      </c>
      <c r="AL15" s="14"/>
      <c r="AM15" s="14">
        <v>0.147963788121976</v>
      </c>
      <c r="AN15" s="14">
        <v>0.14299236768071499</v>
      </c>
      <c r="AO15" s="14">
        <v>0.14723531182351399</v>
      </c>
      <c r="AP15" s="14">
        <v>0.156070606350281</v>
      </c>
      <c r="AQ15" s="14"/>
      <c r="AR15" s="14">
        <v>0.15877391450581199</v>
      </c>
      <c r="AS15" s="14">
        <v>0.14259898828451101</v>
      </c>
      <c r="AT15" s="14">
        <v>0.190436276378536</v>
      </c>
      <c r="AU15" s="14">
        <v>0.144485806222374</v>
      </c>
      <c r="AV15" s="14"/>
      <c r="AW15" s="14">
        <v>0.219222169610471</v>
      </c>
      <c r="AX15" s="14">
        <v>0.14163952634143201</v>
      </c>
      <c r="AY15" s="14">
        <v>0.112071043596292</v>
      </c>
      <c r="AZ15" s="14">
        <v>5.5549485608469E-2</v>
      </c>
      <c r="BA15" s="14"/>
      <c r="BB15" s="14">
        <v>0.116367702625968</v>
      </c>
      <c r="BC15" s="14">
        <v>9.0876333379149493E-2</v>
      </c>
      <c r="BD15" s="14">
        <v>0.18520911621383099</v>
      </c>
      <c r="BE15" s="14"/>
      <c r="BF15" s="14">
        <v>0.143040448633726</v>
      </c>
      <c r="BG15" s="14">
        <v>0.13394764276339499</v>
      </c>
      <c r="BH15" s="14">
        <v>0.182738596822315</v>
      </c>
      <c r="BI15" s="14"/>
      <c r="BJ15" s="14">
        <v>0.128090806612251</v>
      </c>
      <c r="BK15" s="14">
        <v>0.16136994509100899</v>
      </c>
      <c r="BL15" s="14">
        <v>0.18696120017634099</v>
      </c>
      <c r="BM15" s="14"/>
      <c r="BN15" s="14">
        <v>0.14088570145024101</v>
      </c>
      <c r="BO15" s="14">
        <v>0.124380712355099</v>
      </c>
      <c r="BP15" s="14">
        <v>0.135991963184009</v>
      </c>
      <c r="BQ15" s="14">
        <v>0.16038134074204</v>
      </c>
      <c r="BR15" s="14">
        <v>0.18208498835311199</v>
      </c>
      <c r="BS15" s="14">
        <v>0.15787600956690601</v>
      </c>
      <c r="BT15" s="14">
        <v>0.134021685704838</v>
      </c>
      <c r="BU15" s="14">
        <v>9.5532284791070704E-2</v>
      </c>
      <c r="BV15" s="14"/>
      <c r="BW15" s="14">
        <v>0.16816543547712001</v>
      </c>
      <c r="BX15" s="14">
        <v>0.122404587310822</v>
      </c>
      <c r="BY15" s="14"/>
      <c r="BZ15" s="14">
        <v>0.154591244409164</v>
      </c>
      <c r="CA15" s="14">
        <v>0.142973715095045</v>
      </c>
      <c r="CB15" s="14"/>
      <c r="CC15" s="14">
        <v>0.20182939167818201</v>
      </c>
      <c r="CD15" s="14">
        <v>9.4330152357438204E-2</v>
      </c>
    </row>
    <row r="16" spans="2:82" ht="60" x14ac:dyDescent="0.25">
      <c r="B16" s="15" t="s">
        <v>325</v>
      </c>
      <c r="C16" s="14">
        <v>0.129504391162377</v>
      </c>
      <c r="D16" s="14">
        <v>0.13215044273537899</v>
      </c>
      <c r="E16" s="14">
        <v>0.12698772177001799</v>
      </c>
      <c r="F16" s="14"/>
      <c r="G16" s="14">
        <v>0.13882669861779401</v>
      </c>
      <c r="H16" s="14">
        <v>0.12501381904581699</v>
      </c>
      <c r="I16" s="14">
        <v>0.11982884114631601</v>
      </c>
      <c r="J16" s="14"/>
      <c r="K16" s="14">
        <v>0.15548662908417901</v>
      </c>
      <c r="L16" s="14">
        <v>0.119182924293032</v>
      </c>
      <c r="M16" s="14">
        <v>0.106931223640521</v>
      </c>
      <c r="N16" s="14">
        <v>0.111160058560921</v>
      </c>
      <c r="O16" s="14"/>
      <c r="P16" s="14">
        <v>0.15329161179412501</v>
      </c>
      <c r="Q16" s="14">
        <v>0.13404525787799501</v>
      </c>
      <c r="R16" s="14">
        <v>0.13685704981288299</v>
      </c>
      <c r="S16" s="14">
        <v>0.11757411718369699</v>
      </c>
      <c r="T16" s="14">
        <v>0.116711994423094</v>
      </c>
      <c r="U16" s="14"/>
      <c r="V16" s="14">
        <v>0.13035620705915901</v>
      </c>
      <c r="W16" s="14">
        <v>0.135981674130771</v>
      </c>
      <c r="X16" s="14">
        <v>0.119703211201082</v>
      </c>
      <c r="Y16" s="14"/>
      <c r="Z16" s="14">
        <v>0.13659077537627101</v>
      </c>
      <c r="AA16" s="14">
        <v>0.12335589513425101</v>
      </c>
      <c r="AB16" s="14"/>
      <c r="AC16" s="14">
        <v>0.121223014901056</v>
      </c>
      <c r="AD16" s="14">
        <v>0.108532098546368</v>
      </c>
      <c r="AE16" s="14">
        <v>0.129477795125019</v>
      </c>
      <c r="AF16" s="14">
        <v>0.14992635095354001</v>
      </c>
      <c r="AG16" s="14"/>
      <c r="AH16" s="14">
        <v>0.14712995085441699</v>
      </c>
      <c r="AI16" s="14">
        <v>0.11927702275536201</v>
      </c>
      <c r="AJ16" s="14">
        <v>0.12617464038719001</v>
      </c>
      <c r="AK16" s="14">
        <v>0.16708368126120801</v>
      </c>
      <c r="AL16" s="14"/>
      <c r="AM16" s="14">
        <v>0.14786811770476899</v>
      </c>
      <c r="AN16" s="14">
        <v>0.12197534752848201</v>
      </c>
      <c r="AO16" s="14">
        <v>0.102120419012626</v>
      </c>
      <c r="AP16" s="14">
        <v>0.14852976650237601</v>
      </c>
      <c r="AQ16" s="14"/>
      <c r="AR16" s="14">
        <v>0.115468495354831</v>
      </c>
      <c r="AS16" s="14">
        <v>0.14084434484570299</v>
      </c>
      <c r="AT16" s="14">
        <v>0.16479047163542401</v>
      </c>
      <c r="AU16" s="14">
        <v>0.14487281606257901</v>
      </c>
      <c r="AV16" s="14"/>
      <c r="AW16" s="14">
        <v>0.13131439075217899</v>
      </c>
      <c r="AX16" s="14">
        <v>0.139052622426936</v>
      </c>
      <c r="AY16" s="14">
        <v>0.113578838537309</v>
      </c>
      <c r="AZ16" s="14">
        <v>0.155850600952744</v>
      </c>
      <c r="BA16" s="14"/>
      <c r="BB16" s="14">
        <v>0.128120491322508</v>
      </c>
      <c r="BC16" s="14">
        <v>9.0440368881567507E-2</v>
      </c>
      <c r="BD16" s="14">
        <v>0.111528617062243</v>
      </c>
      <c r="BE16" s="14"/>
      <c r="BF16" s="14">
        <v>0.119311953753896</v>
      </c>
      <c r="BG16" s="14">
        <v>0.123705293978901</v>
      </c>
      <c r="BH16" s="14">
        <v>0.169699537351436</v>
      </c>
      <c r="BI16" s="14"/>
      <c r="BJ16" s="14">
        <v>0.131001634823153</v>
      </c>
      <c r="BK16" s="14">
        <v>0.13294432052858801</v>
      </c>
      <c r="BL16" s="14">
        <v>0.17729221659576799</v>
      </c>
      <c r="BM16" s="14"/>
      <c r="BN16" s="14">
        <v>0.10904613029654001</v>
      </c>
      <c r="BO16" s="14">
        <v>0.128744133161691</v>
      </c>
      <c r="BP16" s="14">
        <v>0.11943288692518</v>
      </c>
      <c r="BQ16" s="14">
        <v>0.195632811481602</v>
      </c>
      <c r="BR16" s="14">
        <v>0.16100743256933001</v>
      </c>
      <c r="BS16" s="14">
        <v>0.151868053324032</v>
      </c>
      <c r="BT16" s="14">
        <v>0.116250184004032</v>
      </c>
      <c r="BU16" s="14">
        <v>0.120884022312838</v>
      </c>
      <c r="BV16" s="14"/>
      <c r="BW16" s="14">
        <v>0.15128521423976601</v>
      </c>
      <c r="BX16" s="14">
        <v>0.111780713999165</v>
      </c>
      <c r="BY16" s="14"/>
      <c r="BZ16" s="14">
        <v>0.14363751677379499</v>
      </c>
      <c r="CA16" s="14">
        <v>0.124121719457575</v>
      </c>
      <c r="CB16" s="14"/>
      <c r="CC16" s="14">
        <v>0.187041923232067</v>
      </c>
      <c r="CD16" s="14">
        <v>8.1108482146413599E-2</v>
      </c>
    </row>
    <row r="17" spans="2:82" ht="30" x14ac:dyDescent="0.25">
      <c r="B17" s="15" t="s">
        <v>326</v>
      </c>
      <c r="C17" s="14">
        <v>0.124572851186453</v>
      </c>
      <c r="D17" s="14">
        <v>0.132175658360805</v>
      </c>
      <c r="E17" s="14">
        <v>0.11677189742107499</v>
      </c>
      <c r="F17" s="14"/>
      <c r="G17" s="14">
        <v>0.16274172746099499</v>
      </c>
      <c r="H17" s="14">
        <v>0.101889675622124</v>
      </c>
      <c r="I17" s="14">
        <v>9.3562735514252399E-2</v>
      </c>
      <c r="J17" s="14"/>
      <c r="K17" s="14">
        <v>0.15568218950832699</v>
      </c>
      <c r="L17" s="14">
        <v>0.15495811848984101</v>
      </c>
      <c r="M17" s="14">
        <v>9.718051731914E-2</v>
      </c>
      <c r="N17" s="14">
        <v>5.4184302398290203E-2</v>
      </c>
      <c r="O17" s="14"/>
      <c r="P17" s="14">
        <v>0.14947328629091</v>
      </c>
      <c r="Q17" s="14">
        <v>0.116215862225095</v>
      </c>
      <c r="R17" s="14">
        <v>0.110719506829519</v>
      </c>
      <c r="S17" s="14">
        <v>0.12633471322470699</v>
      </c>
      <c r="T17" s="14">
        <v>0.12748718517784699</v>
      </c>
      <c r="U17" s="14"/>
      <c r="V17" s="14">
        <v>0.148518746112866</v>
      </c>
      <c r="W17" s="14">
        <v>0.11875867218232999</v>
      </c>
      <c r="X17" s="14">
        <v>5.3860243390001103E-2</v>
      </c>
      <c r="Y17" s="14"/>
      <c r="Z17" s="14">
        <v>0.13469917190629599</v>
      </c>
      <c r="AA17" s="14">
        <v>0.11578675649469</v>
      </c>
      <c r="AB17" s="14"/>
      <c r="AC17" s="14">
        <v>5.4973151258960497E-2</v>
      </c>
      <c r="AD17" s="14">
        <v>0.108850110390741</v>
      </c>
      <c r="AE17" s="14">
        <v>0.126276124621852</v>
      </c>
      <c r="AF17" s="14">
        <v>0.15843603591924901</v>
      </c>
      <c r="AG17" s="14"/>
      <c r="AH17" s="14">
        <v>5.51243597668001E-2</v>
      </c>
      <c r="AI17" s="14">
        <v>0.105290347363973</v>
      </c>
      <c r="AJ17" s="14">
        <v>0.16227455708417399</v>
      </c>
      <c r="AK17" s="14">
        <v>0.17042440972559</v>
      </c>
      <c r="AL17" s="14"/>
      <c r="AM17" s="14">
        <v>7.6955982495356401E-2</v>
      </c>
      <c r="AN17" s="14">
        <v>0.118482145686668</v>
      </c>
      <c r="AO17" s="14">
        <v>0.13790796804404101</v>
      </c>
      <c r="AP17" s="14">
        <v>0.16621764717666901</v>
      </c>
      <c r="AQ17" s="14"/>
      <c r="AR17" s="14">
        <v>0.118547528176964</v>
      </c>
      <c r="AS17" s="14">
        <v>0.180333854294909</v>
      </c>
      <c r="AT17" s="14">
        <v>0.19803100385078401</v>
      </c>
      <c r="AU17" s="14">
        <v>6.9267207837472394E-2</v>
      </c>
      <c r="AV17" s="14"/>
      <c r="AW17" s="14">
        <v>9.5566461819039494E-2</v>
      </c>
      <c r="AX17" s="14">
        <v>0.132617489907674</v>
      </c>
      <c r="AY17" s="14">
        <v>0.13490412781476399</v>
      </c>
      <c r="AZ17" s="14">
        <v>0.11300864730628001</v>
      </c>
      <c r="BA17" s="14"/>
      <c r="BB17" s="14">
        <v>0.122588667305599</v>
      </c>
      <c r="BC17" s="14">
        <v>0.12609458617629599</v>
      </c>
      <c r="BD17" s="14">
        <v>6.5117456571822205E-2</v>
      </c>
      <c r="BE17" s="14"/>
      <c r="BF17" s="14">
        <v>0.141039837922145</v>
      </c>
      <c r="BG17" s="14">
        <v>9.3215541137643396E-2</v>
      </c>
      <c r="BH17" s="14">
        <v>0.14588558580973801</v>
      </c>
      <c r="BI17" s="14"/>
      <c r="BJ17" s="14">
        <v>0.13403517148970101</v>
      </c>
      <c r="BK17" s="14">
        <v>0.15010041805103999</v>
      </c>
      <c r="BL17" s="14">
        <v>7.8591516984743801E-2</v>
      </c>
      <c r="BM17" s="14"/>
      <c r="BN17" s="14">
        <v>9.1306432163541104E-2</v>
      </c>
      <c r="BO17" s="14">
        <v>0.11740546473612699</v>
      </c>
      <c r="BP17" s="14">
        <v>0.175444161158022</v>
      </c>
      <c r="BQ17" s="14">
        <v>0.17176503335093399</v>
      </c>
      <c r="BR17" s="14">
        <v>0.14191363461015699</v>
      </c>
      <c r="BS17" s="14">
        <v>0.136857615881118</v>
      </c>
      <c r="BT17" s="14">
        <v>0.143782102510504</v>
      </c>
      <c r="BU17" s="14">
        <v>0.162558082663741</v>
      </c>
      <c r="BV17" s="14"/>
      <c r="BW17" s="14">
        <v>0.13405168626814901</v>
      </c>
      <c r="BX17" s="14">
        <v>0.116859652641366</v>
      </c>
      <c r="BY17" s="14"/>
      <c r="BZ17" s="14">
        <v>0.118356712651533</v>
      </c>
      <c r="CA17" s="14">
        <v>0.148757628351708</v>
      </c>
      <c r="CB17" s="14"/>
      <c r="CC17" s="14">
        <v>0.14572046454753501</v>
      </c>
      <c r="CD17" s="14">
        <v>0.113513551280326</v>
      </c>
    </row>
    <row r="18" spans="2:82" ht="30" x14ac:dyDescent="0.25">
      <c r="B18" s="15" t="s">
        <v>327</v>
      </c>
      <c r="C18" s="14">
        <v>0.118322628772543</v>
      </c>
      <c r="D18" s="14">
        <v>0.13218472526914801</v>
      </c>
      <c r="E18" s="14">
        <v>0.104578743371852</v>
      </c>
      <c r="F18" s="14"/>
      <c r="G18" s="14">
        <v>0.14581201245502101</v>
      </c>
      <c r="H18" s="14">
        <v>0.10330146612978799</v>
      </c>
      <c r="I18" s="14">
        <v>9.3355016140496294E-2</v>
      </c>
      <c r="J18" s="14"/>
      <c r="K18" s="14">
        <v>0.13352852797183901</v>
      </c>
      <c r="L18" s="14">
        <v>0.13146397971394599</v>
      </c>
      <c r="M18" s="14">
        <v>0.10649721242723401</v>
      </c>
      <c r="N18" s="14">
        <v>8.2647270058518504E-2</v>
      </c>
      <c r="O18" s="14"/>
      <c r="P18" s="14">
        <v>0.124826873216804</v>
      </c>
      <c r="Q18" s="14">
        <v>0.12703184598957601</v>
      </c>
      <c r="R18" s="14">
        <v>0.11977737669502</v>
      </c>
      <c r="S18" s="14">
        <v>0.10081395656587699</v>
      </c>
      <c r="T18" s="14">
        <v>0.13373111613713001</v>
      </c>
      <c r="U18" s="14"/>
      <c r="V18" s="14">
        <v>0.14504718562001001</v>
      </c>
      <c r="W18" s="14">
        <v>8.2442390503915497E-2</v>
      </c>
      <c r="X18" s="14">
        <v>7.1441535669763301E-2</v>
      </c>
      <c r="Y18" s="14"/>
      <c r="Z18" s="14">
        <v>0.14163312611395801</v>
      </c>
      <c r="AA18" s="14">
        <v>9.8097292974868203E-2</v>
      </c>
      <c r="AB18" s="14"/>
      <c r="AC18" s="14">
        <v>7.7886309335022802E-2</v>
      </c>
      <c r="AD18" s="14">
        <v>0.111597746193559</v>
      </c>
      <c r="AE18" s="14">
        <v>0.114955231445103</v>
      </c>
      <c r="AF18" s="14">
        <v>0.133414317441826</v>
      </c>
      <c r="AG18" s="14"/>
      <c r="AH18" s="14">
        <v>8.5109938525180603E-2</v>
      </c>
      <c r="AI18" s="14">
        <v>0.108193989384043</v>
      </c>
      <c r="AJ18" s="14">
        <v>0.12612798789652099</v>
      </c>
      <c r="AK18" s="14">
        <v>0.15984007267577299</v>
      </c>
      <c r="AL18" s="14"/>
      <c r="AM18" s="14">
        <v>9.8261394258850804E-2</v>
      </c>
      <c r="AN18" s="14">
        <v>0.12962743114578601</v>
      </c>
      <c r="AO18" s="14">
        <v>0.121253787542223</v>
      </c>
      <c r="AP18" s="14">
        <v>0.14078308888892499</v>
      </c>
      <c r="AQ18" s="14"/>
      <c r="AR18" s="14">
        <v>0.10819888628614199</v>
      </c>
      <c r="AS18" s="14">
        <v>0.134404935078791</v>
      </c>
      <c r="AT18" s="14">
        <v>0.159058896642291</v>
      </c>
      <c r="AU18" s="14">
        <v>0.14466260226184599</v>
      </c>
      <c r="AV18" s="14"/>
      <c r="AW18" s="14">
        <v>0.14543701304589099</v>
      </c>
      <c r="AX18" s="14">
        <v>0.113055839671164</v>
      </c>
      <c r="AY18" s="14">
        <v>0.110425137804729</v>
      </c>
      <c r="AZ18" s="14">
        <v>0.10192348326346599</v>
      </c>
      <c r="BA18" s="14"/>
      <c r="BB18" s="14">
        <v>0.128333895877142</v>
      </c>
      <c r="BC18" s="14">
        <v>0.11244975518323699</v>
      </c>
      <c r="BD18" s="14">
        <v>0.138223319207712</v>
      </c>
      <c r="BE18" s="14"/>
      <c r="BF18" s="14">
        <v>0.123136205177808</v>
      </c>
      <c r="BG18" s="14">
        <v>9.4424697290198298E-2</v>
      </c>
      <c r="BH18" s="14">
        <v>0.14529724558546001</v>
      </c>
      <c r="BI18" s="14"/>
      <c r="BJ18" s="14">
        <v>0.120902354044216</v>
      </c>
      <c r="BK18" s="14">
        <v>0.11757148702025599</v>
      </c>
      <c r="BL18" s="14">
        <v>0.12851287948103099</v>
      </c>
      <c r="BM18" s="14"/>
      <c r="BN18" s="14">
        <v>0.101497695306025</v>
      </c>
      <c r="BO18" s="14">
        <v>0.14335619984336601</v>
      </c>
      <c r="BP18" s="14">
        <v>0.16009092811918399</v>
      </c>
      <c r="BQ18" s="14">
        <v>0.110829681842047</v>
      </c>
      <c r="BR18" s="14">
        <v>0.144099859887759</v>
      </c>
      <c r="BS18" s="14">
        <v>0.10868646233455</v>
      </c>
      <c r="BT18" s="14">
        <v>0.13536973760790499</v>
      </c>
      <c r="BU18" s="14">
        <v>7.2410320102885201E-2</v>
      </c>
      <c r="BV18" s="14"/>
      <c r="BW18" s="14">
        <v>0.127867571718323</v>
      </c>
      <c r="BX18" s="14">
        <v>0.11055563637233801</v>
      </c>
      <c r="BY18" s="14"/>
      <c r="BZ18" s="14">
        <v>0.128354344029424</v>
      </c>
      <c r="CA18" s="14">
        <v>0.11832299319198999</v>
      </c>
      <c r="CB18" s="14"/>
      <c r="CC18" s="14">
        <v>0.15334596724824701</v>
      </c>
      <c r="CD18" s="14">
        <v>9.3327173293456994E-2</v>
      </c>
    </row>
    <row r="19" spans="2:82" x14ac:dyDescent="0.25">
      <c r="B19" s="15" t="s">
        <v>131</v>
      </c>
      <c r="C19" s="14">
        <v>0.10512858479977299</v>
      </c>
      <c r="D19" s="14">
        <v>9.4279423260758596E-2</v>
      </c>
      <c r="E19" s="14">
        <v>0.11574574674503101</v>
      </c>
      <c r="F19" s="14"/>
      <c r="G19" s="14">
        <v>9.0883907967397301E-2</v>
      </c>
      <c r="H19" s="14">
        <v>0.107004299998195</v>
      </c>
      <c r="I19" s="14">
        <v>0.12989743047176699</v>
      </c>
      <c r="J19" s="14"/>
      <c r="K19" s="14">
        <v>9.3075368152929203E-2</v>
      </c>
      <c r="L19" s="14">
        <v>8.6096731626756906E-2</v>
      </c>
      <c r="M19" s="14">
        <v>0.103628829977296</v>
      </c>
      <c r="N19" s="14">
        <v>0.14610655747246101</v>
      </c>
      <c r="O19" s="14"/>
      <c r="P19" s="14">
        <v>9.9737726516089101E-2</v>
      </c>
      <c r="Q19" s="14">
        <v>0.103345435635274</v>
      </c>
      <c r="R19" s="14">
        <v>0.115532694215397</v>
      </c>
      <c r="S19" s="14">
        <v>9.4532278382087997E-2</v>
      </c>
      <c r="T19" s="14">
        <v>0.11591661049042901</v>
      </c>
      <c r="U19" s="14"/>
      <c r="V19" s="14">
        <v>8.5507727373748996E-2</v>
      </c>
      <c r="W19" s="14">
        <v>9.9645479401152301E-2</v>
      </c>
      <c r="X19" s="14">
        <v>0.17423879271971399</v>
      </c>
      <c r="Y19" s="14"/>
      <c r="Z19" s="14">
        <v>8.5355783997437096E-2</v>
      </c>
      <c r="AA19" s="14">
        <v>0.12228444080878501</v>
      </c>
      <c r="AB19" s="14"/>
      <c r="AC19" s="14">
        <v>0.16573961433786299</v>
      </c>
      <c r="AD19" s="14">
        <v>0.10759176587672201</v>
      </c>
      <c r="AE19" s="14">
        <v>9.6857707784323302E-2</v>
      </c>
      <c r="AF19" s="14">
        <v>8.3174382196283994E-2</v>
      </c>
      <c r="AG19" s="14"/>
      <c r="AH19" s="14">
        <v>0.173195745819618</v>
      </c>
      <c r="AI19" s="14">
        <v>0.117036299877949</v>
      </c>
      <c r="AJ19" s="14">
        <v>6.4252400917118896E-2</v>
      </c>
      <c r="AK19" s="14">
        <v>9.4644933670788203E-2</v>
      </c>
      <c r="AL19" s="14"/>
      <c r="AM19" s="14">
        <v>9.2639936206633397E-2</v>
      </c>
      <c r="AN19" s="14">
        <v>9.9436991362628402E-2</v>
      </c>
      <c r="AO19" s="14">
        <v>6.7262208876390797E-2</v>
      </c>
      <c r="AP19" s="14">
        <v>8.4430366943083701E-2</v>
      </c>
      <c r="AQ19" s="14"/>
      <c r="AR19" s="14">
        <v>0.108656014638225</v>
      </c>
      <c r="AS19" s="14">
        <v>7.6476282951742705E-2</v>
      </c>
      <c r="AT19" s="14">
        <v>6.1009736555870102E-2</v>
      </c>
      <c r="AU19" s="14">
        <v>7.0263370493037797E-2</v>
      </c>
      <c r="AV19" s="14"/>
      <c r="AW19" s="14">
        <v>0.119004910623757</v>
      </c>
      <c r="AX19" s="14">
        <v>0.10869771387237701</v>
      </c>
      <c r="AY19" s="14">
        <v>9.6470298989495995E-2</v>
      </c>
      <c r="AZ19" s="14">
        <v>8.1517179091287098E-2</v>
      </c>
      <c r="BA19" s="14"/>
      <c r="BB19" s="14">
        <v>7.8911374037773305E-2</v>
      </c>
      <c r="BC19" s="14">
        <v>6.8565868699379098E-2</v>
      </c>
      <c r="BD19" s="14">
        <v>7.4145798276893105E-2</v>
      </c>
      <c r="BE19" s="14"/>
      <c r="BF19" s="14">
        <v>8.4325482547851494E-2</v>
      </c>
      <c r="BG19" s="14">
        <v>0.141826225942914</v>
      </c>
      <c r="BH19" s="14">
        <v>8.4569908419005899E-2</v>
      </c>
      <c r="BI19" s="14"/>
      <c r="BJ19" s="14">
        <v>0.10127401115458599</v>
      </c>
      <c r="BK19" s="14">
        <v>9.9034613712717004E-2</v>
      </c>
      <c r="BL19" s="14">
        <v>5.4378604819607698E-2</v>
      </c>
      <c r="BM19" s="14"/>
      <c r="BN19" s="14">
        <v>0.12695316468732601</v>
      </c>
      <c r="BO19" s="14">
        <v>0.10517306071192301</v>
      </c>
      <c r="BP19" s="14">
        <v>6.3416178442304794E-2</v>
      </c>
      <c r="BQ19" s="14">
        <v>4.8636203607443598E-2</v>
      </c>
      <c r="BR19" s="14">
        <v>0.115208840738542</v>
      </c>
      <c r="BS19" s="14">
        <v>9.0241111636616203E-2</v>
      </c>
      <c r="BT19" s="14">
        <v>0.10848240772312299</v>
      </c>
      <c r="BU19" s="14">
        <v>9.7767665142479906E-2</v>
      </c>
      <c r="BV19" s="14"/>
      <c r="BW19" s="14">
        <v>0.101867368596743</v>
      </c>
      <c r="BX19" s="14">
        <v>0.10778232946941101</v>
      </c>
      <c r="BY19" s="14"/>
      <c r="BZ19" s="14">
        <v>9.8762044737699894E-2</v>
      </c>
      <c r="CA19" s="14">
        <v>6.6970014457090998E-2</v>
      </c>
      <c r="CB19" s="14"/>
      <c r="CC19" s="14">
        <v>8.2473799304131901E-2</v>
      </c>
      <c r="CD19" s="14">
        <v>9.0555439810792906E-2</v>
      </c>
    </row>
    <row r="20" spans="2:82" ht="60" x14ac:dyDescent="0.25">
      <c r="B20" s="15" t="s">
        <v>328</v>
      </c>
      <c r="C20" s="14">
        <v>4.8462203804020498E-2</v>
      </c>
      <c r="D20" s="14">
        <v>4.5018129098982299E-2</v>
      </c>
      <c r="E20" s="14">
        <v>5.1954694931426397E-2</v>
      </c>
      <c r="F20" s="14"/>
      <c r="G20" s="14">
        <v>7.1814563004401394E-2</v>
      </c>
      <c r="H20" s="14">
        <v>3.6950960683131799E-2</v>
      </c>
      <c r="I20" s="14">
        <v>2.4750368854837099E-2</v>
      </c>
      <c r="J20" s="14"/>
      <c r="K20" s="14">
        <v>4.3545081917744699E-2</v>
      </c>
      <c r="L20" s="14">
        <v>6.2102658167636798E-2</v>
      </c>
      <c r="M20" s="14">
        <v>3.8777268148470399E-2</v>
      </c>
      <c r="N20" s="14">
        <v>4.5137814017537602E-2</v>
      </c>
      <c r="O20" s="14"/>
      <c r="P20" s="14">
        <v>4.9590558161974302E-2</v>
      </c>
      <c r="Q20" s="14">
        <v>4.6865399924672403E-2</v>
      </c>
      <c r="R20" s="14">
        <v>5.6367995248254602E-2</v>
      </c>
      <c r="S20" s="14">
        <v>3.4778414343934798E-2</v>
      </c>
      <c r="T20" s="14">
        <v>6.2524565747360997E-2</v>
      </c>
      <c r="U20" s="14"/>
      <c r="V20" s="14">
        <v>5.5981758806866601E-2</v>
      </c>
      <c r="W20" s="14">
        <v>4.3741995567192E-2</v>
      </c>
      <c r="X20" s="14">
        <v>2.94117937082101E-2</v>
      </c>
      <c r="Y20" s="14"/>
      <c r="Z20" s="14">
        <v>5.6784624435572903E-2</v>
      </c>
      <c r="AA20" s="14">
        <v>4.1241261691233197E-2</v>
      </c>
      <c r="AB20" s="14"/>
      <c r="AC20" s="14">
        <v>8.8588793323507706E-2</v>
      </c>
      <c r="AD20" s="14">
        <v>5.0914040954623603E-2</v>
      </c>
      <c r="AE20" s="14">
        <v>4.1075419614469699E-2</v>
      </c>
      <c r="AF20" s="14">
        <v>5.05169109861364E-2</v>
      </c>
      <c r="AG20" s="14"/>
      <c r="AH20" s="14">
        <v>4.9024669687158302E-2</v>
      </c>
      <c r="AI20" s="14">
        <v>5.1117140811758902E-2</v>
      </c>
      <c r="AJ20" s="14">
        <v>4.1337570274903E-2</v>
      </c>
      <c r="AK20" s="14">
        <v>5.5671063008686003E-2</v>
      </c>
      <c r="AL20" s="14"/>
      <c r="AM20" s="14">
        <v>6.8578730710732505E-2</v>
      </c>
      <c r="AN20" s="14">
        <v>6.4830937452673904E-2</v>
      </c>
      <c r="AO20" s="14">
        <v>4.7587671056232503E-2</v>
      </c>
      <c r="AP20" s="14">
        <v>4.5585728871407098E-2</v>
      </c>
      <c r="AQ20" s="14"/>
      <c r="AR20" s="14">
        <v>4.5220181703236099E-2</v>
      </c>
      <c r="AS20" s="14">
        <v>5.3363459891636197E-2</v>
      </c>
      <c r="AT20" s="14">
        <v>7.9622918721517597E-2</v>
      </c>
      <c r="AU20" s="14">
        <v>6.9803531561613202E-2</v>
      </c>
      <c r="AV20" s="14"/>
      <c r="AW20" s="14">
        <v>8.3387910486424993E-2</v>
      </c>
      <c r="AX20" s="14">
        <v>5.1413661652678397E-2</v>
      </c>
      <c r="AY20" s="14">
        <v>3.0229320122028499E-2</v>
      </c>
      <c r="AZ20" s="14">
        <v>9.3157446698461793E-3</v>
      </c>
      <c r="BA20" s="14"/>
      <c r="BB20" s="14">
        <v>3.5153136091412601E-2</v>
      </c>
      <c r="BC20" s="14">
        <v>4.3030450798506398E-2</v>
      </c>
      <c r="BD20" s="14">
        <v>9.24699364057988E-2</v>
      </c>
      <c r="BE20" s="14"/>
      <c r="BF20" s="14">
        <v>4.99841532724557E-2</v>
      </c>
      <c r="BG20" s="14">
        <v>4.1359464505514497E-2</v>
      </c>
      <c r="BH20" s="14">
        <v>6.6484366689317398E-2</v>
      </c>
      <c r="BI20" s="14"/>
      <c r="BJ20" s="14">
        <v>4.28881043697215E-2</v>
      </c>
      <c r="BK20" s="14">
        <v>5.3127864753902E-2</v>
      </c>
      <c r="BL20" s="14">
        <v>8.4223484892445202E-2</v>
      </c>
      <c r="BM20" s="14"/>
      <c r="BN20" s="14">
        <v>5.9833296440525201E-2</v>
      </c>
      <c r="BO20" s="14">
        <v>3.9143478760877697E-2</v>
      </c>
      <c r="BP20" s="14">
        <v>4.7976575659193797E-2</v>
      </c>
      <c r="BQ20" s="14">
        <v>6.1573622925519898E-2</v>
      </c>
      <c r="BR20" s="14">
        <v>6.3608259266919598E-2</v>
      </c>
      <c r="BS20" s="14">
        <v>3.8636154864816197E-2</v>
      </c>
      <c r="BT20" s="14">
        <v>5.4060168720078697E-2</v>
      </c>
      <c r="BU20" s="14">
        <v>5.9814172579165402E-2</v>
      </c>
      <c r="BV20" s="14"/>
      <c r="BW20" s="14">
        <v>6.0043251768183398E-2</v>
      </c>
      <c r="BX20" s="14">
        <v>3.90383746585748E-2</v>
      </c>
      <c r="BY20" s="14"/>
      <c r="BZ20" s="14">
        <v>4.7029487250090603E-2</v>
      </c>
      <c r="CA20" s="14">
        <v>5.4229151492185101E-2</v>
      </c>
      <c r="CB20" s="14"/>
      <c r="CC20" s="14">
        <v>5.6472747593696901E-2</v>
      </c>
      <c r="CD20" s="14">
        <v>4.2692819610869397E-2</v>
      </c>
    </row>
    <row r="21" spans="2:82" x14ac:dyDescent="0.25">
      <c r="B21" s="15" t="s">
        <v>151</v>
      </c>
      <c r="C21" s="14">
        <v>9.0151958593171801E-3</v>
      </c>
      <c r="D21" s="14">
        <v>5.0808659760014398E-3</v>
      </c>
      <c r="E21" s="14">
        <v>1.29585323858195E-2</v>
      </c>
      <c r="F21" s="14"/>
      <c r="G21" s="14">
        <v>7.3804155613808797E-3</v>
      </c>
      <c r="H21" s="14">
        <v>8.9974461871078493E-3</v>
      </c>
      <c r="I21" s="14">
        <v>1.2324387124533801E-2</v>
      </c>
      <c r="J21" s="14"/>
      <c r="K21" s="14">
        <v>1.16530316413805E-2</v>
      </c>
      <c r="L21" s="14">
        <v>7.1381388786666304E-3</v>
      </c>
      <c r="M21" s="14">
        <v>6.4996214934340104E-3</v>
      </c>
      <c r="N21" s="14">
        <v>4.6294121149462897E-3</v>
      </c>
      <c r="O21" s="14"/>
      <c r="P21" s="14">
        <v>1.08737893465641E-2</v>
      </c>
      <c r="Q21" s="14">
        <v>3.1153727173036999E-3</v>
      </c>
      <c r="R21" s="14">
        <v>4.2744150449213897E-3</v>
      </c>
      <c r="S21" s="14">
        <v>1.322357832158E-2</v>
      </c>
      <c r="T21" s="14">
        <v>1.20069606190555E-2</v>
      </c>
      <c r="U21" s="14"/>
      <c r="V21" s="14">
        <v>6.5928850338491402E-3</v>
      </c>
      <c r="W21" s="14">
        <v>7.4478152473770303E-3</v>
      </c>
      <c r="X21" s="14">
        <v>1.85178698416587E-2</v>
      </c>
      <c r="Y21" s="14"/>
      <c r="Z21" s="14">
        <v>5.3170654401503998E-3</v>
      </c>
      <c r="AA21" s="14">
        <v>1.2223875985517401E-2</v>
      </c>
      <c r="AB21" s="14"/>
      <c r="AC21" s="14">
        <v>0</v>
      </c>
      <c r="AD21" s="14">
        <v>8.4710254530045506E-3</v>
      </c>
      <c r="AE21" s="14">
        <v>5.5271508847502E-3</v>
      </c>
      <c r="AF21" s="14">
        <v>1.3334825201534501E-2</v>
      </c>
      <c r="AG21" s="14"/>
      <c r="AH21" s="14">
        <v>6.2229094871098997E-3</v>
      </c>
      <c r="AI21" s="14">
        <v>1.29872729390968E-2</v>
      </c>
      <c r="AJ21" s="14">
        <v>3.7608706138601202E-3</v>
      </c>
      <c r="AK21" s="14">
        <v>7.2049173928277104E-3</v>
      </c>
      <c r="AL21" s="14"/>
      <c r="AM21" s="14">
        <v>1.48407186902562E-2</v>
      </c>
      <c r="AN21" s="14">
        <v>9.0508243267035902E-3</v>
      </c>
      <c r="AO21" s="14">
        <v>1.2727848177250801E-2</v>
      </c>
      <c r="AP21" s="14">
        <v>3.8769397993295299E-3</v>
      </c>
      <c r="AQ21" s="14"/>
      <c r="AR21" s="14">
        <v>8.8432931971459995E-3</v>
      </c>
      <c r="AS21" s="14">
        <v>4.9570150288231196E-3</v>
      </c>
      <c r="AT21" s="14">
        <v>6.1759797219195301E-3</v>
      </c>
      <c r="AU21" s="14">
        <v>1.7158249873756099E-2</v>
      </c>
      <c r="AV21" s="14"/>
      <c r="AW21" s="14">
        <v>7.1587644514383396E-3</v>
      </c>
      <c r="AX21" s="14">
        <v>1.03088727884991E-2</v>
      </c>
      <c r="AY21" s="14">
        <v>1.01069148261138E-2</v>
      </c>
      <c r="AZ21" s="14">
        <v>0</v>
      </c>
      <c r="BA21" s="14"/>
      <c r="BB21" s="14">
        <v>1.47223934811915E-2</v>
      </c>
      <c r="BC21" s="14">
        <v>5.2503073985851103E-3</v>
      </c>
      <c r="BD21" s="14">
        <v>1.8750136647667299E-2</v>
      </c>
      <c r="BE21" s="14"/>
      <c r="BF21" s="14">
        <v>7.0654916210779002E-3</v>
      </c>
      <c r="BG21" s="14">
        <v>6.2416285576979702E-3</v>
      </c>
      <c r="BH21" s="14">
        <v>1.23756022872789E-2</v>
      </c>
      <c r="BI21" s="14"/>
      <c r="BJ21" s="14">
        <v>8.1255867471689992E-3</v>
      </c>
      <c r="BK21" s="14">
        <v>7.5437733731542004E-3</v>
      </c>
      <c r="BL21" s="14">
        <v>1.9592924661397101E-2</v>
      </c>
      <c r="BM21" s="14"/>
      <c r="BN21" s="14">
        <v>6.8850571144861801E-3</v>
      </c>
      <c r="BO21" s="14">
        <v>8.1203436750948207E-3</v>
      </c>
      <c r="BP21" s="14">
        <v>2.3621431674465902E-2</v>
      </c>
      <c r="BQ21" s="14">
        <v>0</v>
      </c>
      <c r="BR21" s="14">
        <v>8.5628455759228801E-3</v>
      </c>
      <c r="BS21" s="14">
        <v>8.1366929444866894E-3</v>
      </c>
      <c r="BT21" s="14">
        <v>0</v>
      </c>
      <c r="BU21" s="14">
        <v>6.1255950871394998E-3</v>
      </c>
      <c r="BV21" s="14"/>
      <c r="BW21" s="14">
        <v>1.1080554957319E-2</v>
      </c>
      <c r="BX21" s="14">
        <v>7.3345542348467402E-3</v>
      </c>
      <c r="BY21" s="14"/>
      <c r="BZ21" s="14">
        <v>1.06450138593984E-2</v>
      </c>
      <c r="CA21" s="14">
        <v>7.0541018066077503E-3</v>
      </c>
      <c r="CB21" s="14"/>
      <c r="CC21" s="14">
        <v>9.3653223495720108E-3</v>
      </c>
      <c r="CD21" s="14">
        <v>9.1151344630296203E-3</v>
      </c>
    </row>
    <row r="22" spans="2:82" x14ac:dyDescent="0.25">
      <c r="B22" s="15" t="s">
        <v>152</v>
      </c>
      <c r="C22" s="20">
        <v>0.23008510497222501</v>
      </c>
      <c r="D22" s="20">
        <v>0.228423928553281</v>
      </c>
      <c r="E22" s="20">
        <v>0.23197614929989199</v>
      </c>
      <c r="F22" s="20"/>
      <c r="G22" s="20">
        <v>0.145113840433856</v>
      </c>
      <c r="H22" s="20">
        <v>0.25126055630798999</v>
      </c>
      <c r="I22" s="20">
        <v>0.35783622091043898</v>
      </c>
      <c r="J22" s="20"/>
      <c r="K22" s="20">
        <v>0.22372451328822199</v>
      </c>
      <c r="L22" s="20">
        <v>0.20512122313842299</v>
      </c>
      <c r="M22" s="20">
        <v>0.25228854605019502</v>
      </c>
      <c r="N22" s="20">
        <v>0.26480634282238302</v>
      </c>
      <c r="O22" s="20"/>
      <c r="P22" s="20">
        <v>0.17540461875406799</v>
      </c>
      <c r="Q22" s="20">
        <v>0.23195562099358799</v>
      </c>
      <c r="R22" s="20">
        <v>0.25599605061776698</v>
      </c>
      <c r="S22" s="20">
        <v>0.240168912640885</v>
      </c>
      <c r="T22" s="20">
        <v>0.220635834801306</v>
      </c>
      <c r="U22" s="20"/>
      <c r="V22" s="20">
        <v>0.21561462659501601</v>
      </c>
      <c r="W22" s="20">
        <v>0.25705609607459001</v>
      </c>
      <c r="X22" s="20">
        <v>0.24724772616094201</v>
      </c>
      <c r="Y22" s="20"/>
      <c r="Z22" s="20">
        <v>0.18226130207869101</v>
      </c>
      <c r="AA22" s="20">
        <v>0.27157939222301702</v>
      </c>
      <c r="AB22" s="20"/>
      <c r="AC22" s="20">
        <v>0.24360690893953801</v>
      </c>
      <c r="AD22" s="20">
        <v>0.22942422619633099</v>
      </c>
      <c r="AE22" s="20">
        <v>0.22590988338139201</v>
      </c>
      <c r="AF22" s="20">
        <v>0.22138229065193801</v>
      </c>
      <c r="AG22" s="20"/>
      <c r="AH22" s="20">
        <v>0.27578405898230601</v>
      </c>
      <c r="AI22" s="20">
        <v>0.20740320582344299</v>
      </c>
      <c r="AJ22" s="20">
        <v>0.25487166369960601</v>
      </c>
      <c r="AK22" s="20">
        <v>0.219369977056069</v>
      </c>
      <c r="AL22" s="20"/>
      <c r="AM22" s="20">
        <v>0.27057923666161998</v>
      </c>
      <c r="AN22" s="20">
        <v>0.19516954257836799</v>
      </c>
      <c r="AO22" s="20">
        <v>0.22295241924246401</v>
      </c>
      <c r="AP22" s="20">
        <v>0.21617267209072999</v>
      </c>
      <c r="AQ22" s="20"/>
      <c r="AR22" s="20">
        <v>0.21287256367622001</v>
      </c>
      <c r="AS22" s="20">
        <v>0.20325469252130901</v>
      </c>
      <c r="AT22" s="20">
        <v>0.20764414552690699</v>
      </c>
      <c r="AU22" s="20">
        <v>0.30540431320446398</v>
      </c>
      <c r="AV22" s="20"/>
      <c r="AW22" s="20">
        <v>0.18871769481530501</v>
      </c>
      <c r="AX22" s="20">
        <v>0.19827254976838299</v>
      </c>
      <c r="AY22" s="20">
        <v>0.27365857490899598</v>
      </c>
      <c r="AZ22" s="20">
        <v>0.338190374727383</v>
      </c>
      <c r="BA22" s="20"/>
      <c r="BB22" s="20">
        <v>0.32584243573478999</v>
      </c>
      <c r="BC22" s="20">
        <v>0.34414125994186101</v>
      </c>
      <c r="BD22" s="20">
        <v>0.23093846292870601</v>
      </c>
      <c r="BE22" s="20"/>
      <c r="BF22" s="20">
        <v>0.26827428662499597</v>
      </c>
      <c r="BG22" s="20">
        <v>0.202569503593897</v>
      </c>
      <c r="BH22" s="20">
        <v>0.150687209496743</v>
      </c>
      <c r="BI22" s="20"/>
      <c r="BJ22" s="20">
        <v>0.20443182651331601</v>
      </c>
      <c r="BK22" s="20">
        <v>0.23004416490358001</v>
      </c>
      <c r="BL22" s="20">
        <v>0.27069898492327299</v>
      </c>
      <c r="BM22" s="20"/>
      <c r="BN22" s="20">
        <v>0.237179230031861</v>
      </c>
      <c r="BO22" s="20">
        <v>0.22985485597278801</v>
      </c>
      <c r="BP22" s="20">
        <v>0.20877068046214201</v>
      </c>
      <c r="BQ22" s="20">
        <v>0.161238019386301</v>
      </c>
      <c r="BR22" s="20">
        <v>0.16944501935064399</v>
      </c>
      <c r="BS22" s="20">
        <v>0.229049599521505</v>
      </c>
      <c r="BT22" s="20">
        <v>0.23503419677734899</v>
      </c>
      <c r="BU22" s="20">
        <v>0.294326737444016</v>
      </c>
      <c r="BV22" s="20"/>
      <c r="BW22" s="20">
        <v>0.19851142223828699</v>
      </c>
      <c r="BX22" s="20">
        <v>0.25577751143646499</v>
      </c>
      <c r="BY22" s="20"/>
      <c r="BZ22" s="20">
        <v>0.223679076284097</v>
      </c>
      <c r="CA22" s="20">
        <v>0.224377883448974</v>
      </c>
      <c r="CB22" s="20"/>
      <c r="CC22" s="20">
        <v>9.9319560878070104E-2</v>
      </c>
      <c r="CD22" s="20">
        <v>0.35812473435002401</v>
      </c>
    </row>
    <row r="23" spans="2:82" x14ac:dyDescent="0.25">
      <c r="B23" s="16"/>
    </row>
    <row r="24" spans="2:82" x14ac:dyDescent="0.25">
      <c r="B24" t="s">
        <v>105</v>
      </c>
    </row>
    <row r="25" spans="2:82" x14ac:dyDescent="0.25">
      <c r="B25" t="s">
        <v>106</v>
      </c>
    </row>
    <row r="27" spans="2:82" x14ac:dyDescent="0.25">
      <c r="B27"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337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505</v>
      </c>
      <c r="D7" s="10">
        <v>268</v>
      </c>
      <c r="E7" s="10">
        <v>236</v>
      </c>
      <c r="F7" s="10"/>
      <c r="G7" s="10">
        <v>238</v>
      </c>
      <c r="H7" s="10">
        <v>193</v>
      </c>
      <c r="I7" s="10">
        <v>74</v>
      </c>
      <c r="J7" s="10"/>
      <c r="K7" s="10">
        <v>172</v>
      </c>
      <c r="L7" s="10">
        <v>158</v>
      </c>
      <c r="M7" s="10">
        <v>72</v>
      </c>
      <c r="N7" s="10">
        <v>98</v>
      </c>
      <c r="O7" s="10"/>
      <c r="P7" s="10">
        <v>88</v>
      </c>
      <c r="Q7" s="10">
        <v>94</v>
      </c>
      <c r="R7" s="10">
        <v>109</v>
      </c>
      <c r="S7" s="10">
        <v>135</v>
      </c>
      <c r="T7" s="10">
        <v>79</v>
      </c>
      <c r="U7" s="10"/>
      <c r="V7" s="10">
        <v>314</v>
      </c>
      <c r="W7" s="10">
        <v>101</v>
      </c>
      <c r="X7" s="10">
        <v>90</v>
      </c>
      <c r="Y7" s="10"/>
      <c r="Z7" s="10">
        <v>265</v>
      </c>
      <c r="AA7" s="10">
        <v>240</v>
      </c>
      <c r="AB7" s="10"/>
      <c r="AC7" s="10">
        <v>20</v>
      </c>
      <c r="AD7" s="10">
        <v>140</v>
      </c>
      <c r="AE7" s="10">
        <v>140</v>
      </c>
      <c r="AF7" s="10">
        <v>188</v>
      </c>
      <c r="AG7" s="10"/>
      <c r="AH7" s="10">
        <v>32</v>
      </c>
      <c r="AI7" s="10">
        <v>253</v>
      </c>
      <c r="AJ7" s="10">
        <v>142</v>
      </c>
      <c r="AK7" s="10">
        <v>76</v>
      </c>
      <c r="AL7" s="10"/>
      <c r="AM7" s="10">
        <v>66</v>
      </c>
      <c r="AN7" s="10">
        <v>59</v>
      </c>
      <c r="AO7" s="10">
        <v>82</v>
      </c>
      <c r="AP7" s="10">
        <v>228</v>
      </c>
      <c r="AQ7" s="10"/>
      <c r="AR7" s="10">
        <v>149</v>
      </c>
      <c r="AS7" s="10">
        <v>155</v>
      </c>
      <c r="AT7" s="10">
        <v>56</v>
      </c>
      <c r="AU7" s="10">
        <v>37</v>
      </c>
      <c r="AV7" s="10"/>
      <c r="AW7" s="10">
        <v>101</v>
      </c>
      <c r="AX7" s="10">
        <v>204</v>
      </c>
      <c r="AY7" s="10">
        <v>166</v>
      </c>
      <c r="AZ7" s="10">
        <v>34</v>
      </c>
      <c r="BA7" s="10"/>
      <c r="BB7" s="10">
        <v>82</v>
      </c>
      <c r="BC7" s="10">
        <v>39</v>
      </c>
      <c r="BD7" s="10">
        <v>22</v>
      </c>
      <c r="BE7" s="10"/>
      <c r="BF7" s="10">
        <v>248</v>
      </c>
      <c r="BG7" s="10">
        <v>121</v>
      </c>
      <c r="BH7" s="10">
        <v>109</v>
      </c>
      <c r="BI7" s="10"/>
      <c r="BJ7" s="10">
        <v>279</v>
      </c>
      <c r="BK7" s="10">
        <v>130</v>
      </c>
      <c r="BL7" s="10">
        <v>49</v>
      </c>
      <c r="BM7" s="10"/>
      <c r="BN7" s="10">
        <v>66</v>
      </c>
      <c r="BO7" s="10">
        <v>66</v>
      </c>
      <c r="BP7" s="10">
        <v>28</v>
      </c>
      <c r="BQ7" s="10">
        <v>28</v>
      </c>
      <c r="BR7" s="10">
        <v>68</v>
      </c>
      <c r="BS7" s="10">
        <v>124</v>
      </c>
      <c r="BT7" s="10">
        <v>26</v>
      </c>
      <c r="BU7" s="10">
        <v>43</v>
      </c>
      <c r="BV7" s="10"/>
      <c r="BW7" s="10">
        <v>234</v>
      </c>
      <c r="BX7" s="10">
        <v>271</v>
      </c>
      <c r="BY7" s="10"/>
      <c r="BZ7" s="10">
        <v>294</v>
      </c>
      <c r="CA7" s="10">
        <v>200</v>
      </c>
      <c r="CB7" s="10"/>
      <c r="CC7" s="10">
        <v>314</v>
      </c>
      <c r="CD7" s="10">
        <v>180</v>
      </c>
    </row>
    <row r="8" spans="2:82" ht="30" customHeight="1" x14ac:dyDescent="0.25">
      <c r="B8" s="11" t="s">
        <v>20</v>
      </c>
      <c r="C8" s="11">
        <v>505</v>
      </c>
      <c r="D8" s="11">
        <v>268</v>
      </c>
      <c r="E8" s="11">
        <v>236</v>
      </c>
      <c r="F8" s="11"/>
      <c r="G8" s="11">
        <v>235</v>
      </c>
      <c r="H8" s="11">
        <v>197</v>
      </c>
      <c r="I8" s="11">
        <v>73</v>
      </c>
      <c r="J8" s="11"/>
      <c r="K8" s="11">
        <v>171</v>
      </c>
      <c r="L8" s="11">
        <v>158</v>
      </c>
      <c r="M8" s="11">
        <v>72</v>
      </c>
      <c r="N8" s="11">
        <v>98</v>
      </c>
      <c r="O8" s="11"/>
      <c r="P8" s="11">
        <v>88</v>
      </c>
      <c r="Q8" s="11">
        <v>93</v>
      </c>
      <c r="R8" s="11">
        <v>109</v>
      </c>
      <c r="S8" s="11">
        <v>134</v>
      </c>
      <c r="T8" s="11">
        <v>80</v>
      </c>
      <c r="U8" s="11"/>
      <c r="V8" s="11">
        <v>314</v>
      </c>
      <c r="W8" s="11">
        <v>101</v>
      </c>
      <c r="X8" s="11">
        <v>90</v>
      </c>
      <c r="Y8" s="11"/>
      <c r="Z8" s="11">
        <v>264</v>
      </c>
      <c r="AA8" s="11">
        <v>241</v>
      </c>
      <c r="AB8" s="11"/>
      <c r="AC8" s="11">
        <v>20</v>
      </c>
      <c r="AD8" s="11">
        <v>140</v>
      </c>
      <c r="AE8" s="11">
        <v>140</v>
      </c>
      <c r="AF8" s="11">
        <v>188</v>
      </c>
      <c r="AG8" s="11"/>
      <c r="AH8" s="11">
        <v>32</v>
      </c>
      <c r="AI8" s="11">
        <v>253</v>
      </c>
      <c r="AJ8" s="11">
        <v>142</v>
      </c>
      <c r="AK8" s="11">
        <v>76</v>
      </c>
      <c r="AL8" s="11"/>
      <c r="AM8" s="11">
        <v>66</v>
      </c>
      <c r="AN8" s="11">
        <v>59</v>
      </c>
      <c r="AO8" s="11">
        <v>82</v>
      </c>
      <c r="AP8" s="11">
        <v>228</v>
      </c>
      <c r="AQ8" s="11"/>
      <c r="AR8" s="11">
        <v>149</v>
      </c>
      <c r="AS8" s="11">
        <v>155</v>
      </c>
      <c r="AT8" s="11">
        <v>55</v>
      </c>
      <c r="AU8" s="11">
        <v>37</v>
      </c>
      <c r="AV8" s="11"/>
      <c r="AW8" s="11">
        <v>101</v>
      </c>
      <c r="AX8" s="11">
        <v>205</v>
      </c>
      <c r="AY8" s="11">
        <v>165</v>
      </c>
      <c r="AZ8" s="11">
        <v>33</v>
      </c>
      <c r="BA8" s="11"/>
      <c r="BB8" s="11">
        <v>82</v>
      </c>
      <c r="BC8" s="11">
        <v>39</v>
      </c>
      <c r="BD8" s="11">
        <v>22</v>
      </c>
      <c r="BE8" s="11"/>
      <c r="BF8" s="11">
        <v>248</v>
      </c>
      <c r="BG8" s="11">
        <v>121</v>
      </c>
      <c r="BH8" s="11">
        <v>109</v>
      </c>
      <c r="BI8" s="11"/>
      <c r="BJ8" s="11">
        <v>279</v>
      </c>
      <c r="BK8" s="11">
        <v>130</v>
      </c>
      <c r="BL8" s="11">
        <v>49</v>
      </c>
      <c r="BM8" s="11"/>
      <c r="BN8" s="11">
        <v>66</v>
      </c>
      <c r="BO8" s="11">
        <v>66</v>
      </c>
      <c r="BP8" s="11">
        <v>28</v>
      </c>
      <c r="BQ8" s="11">
        <v>28</v>
      </c>
      <c r="BR8" s="11">
        <v>67</v>
      </c>
      <c r="BS8" s="11">
        <v>124</v>
      </c>
      <c r="BT8" s="11">
        <v>26</v>
      </c>
      <c r="BU8" s="11">
        <v>43</v>
      </c>
      <c r="BV8" s="11"/>
      <c r="BW8" s="11">
        <v>233</v>
      </c>
      <c r="BX8" s="11">
        <v>272</v>
      </c>
      <c r="BY8" s="11"/>
      <c r="BZ8" s="11">
        <v>293</v>
      </c>
      <c r="CA8" s="11">
        <v>200</v>
      </c>
      <c r="CB8" s="11"/>
      <c r="CC8" s="11">
        <v>314</v>
      </c>
      <c r="CD8" s="11">
        <v>180</v>
      </c>
    </row>
    <row r="9" spans="2:82" ht="60" x14ac:dyDescent="0.25">
      <c r="B9" s="15" t="s">
        <v>330</v>
      </c>
      <c r="C9" s="14">
        <v>0.52010167859160805</v>
      </c>
      <c r="D9" s="14">
        <v>0.49981479757113301</v>
      </c>
      <c r="E9" s="14">
        <v>0.54253761825011404</v>
      </c>
      <c r="F9" s="14"/>
      <c r="G9" s="14">
        <v>0.51531676920213099</v>
      </c>
      <c r="H9" s="14">
        <v>0.51808619326880001</v>
      </c>
      <c r="I9" s="14">
        <v>0.541012109372635</v>
      </c>
      <c r="J9" s="14"/>
      <c r="K9" s="14">
        <v>0.55627465530818498</v>
      </c>
      <c r="L9" s="14">
        <v>0.50553659616437796</v>
      </c>
      <c r="M9" s="14">
        <v>0.55536407920900999</v>
      </c>
      <c r="N9" s="14">
        <v>0.46075612288136802</v>
      </c>
      <c r="O9" s="14"/>
      <c r="P9" s="14">
        <v>0.53440990504821095</v>
      </c>
      <c r="Q9" s="14">
        <v>0.52642133491068599</v>
      </c>
      <c r="R9" s="14">
        <v>0.54118400583531201</v>
      </c>
      <c r="S9" s="14">
        <v>0.46007471829818303</v>
      </c>
      <c r="T9" s="14">
        <v>0.56908327619504895</v>
      </c>
      <c r="U9" s="14"/>
      <c r="V9" s="14">
        <v>0.50960609909517196</v>
      </c>
      <c r="W9" s="14">
        <v>0.54477724842229203</v>
      </c>
      <c r="X9" s="14">
        <v>0.52913728502467305</v>
      </c>
      <c r="Y9" s="14"/>
      <c r="Z9" s="14">
        <v>0.51546368442797497</v>
      </c>
      <c r="AA9" s="14">
        <v>0.52519012671659704</v>
      </c>
      <c r="AB9" s="14"/>
      <c r="AC9" s="14">
        <v>0.30320182407680202</v>
      </c>
      <c r="AD9" s="14">
        <v>0.520644569375462</v>
      </c>
      <c r="AE9" s="14">
        <v>0.49754888254146501</v>
      </c>
      <c r="AF9" s="14">
        <v>0.57477443293655806</v>
      </c>
      <c r="AG9" s="14"/>
      <c r="AH9" s="14">
        <v>0.56404315971896302</v>
      </c>
      <c r="AI9" s="14">
        <v>0.50999761415627398</v>
      </c>
      <c r="AJ9" s="14">
        <v>0.56707463475669395</v>
      </c>
      <c r="AK9" s="14">
        <v>0.46140792241365203</v>
      </c>
      <c r="AL9" s="14"/>
      <c r="AM9" s="14">
        <v>0.409081797255756</v>
      </c>
      <c r="AN9" s="14">
        <v>0.51976479688824795</v>
      </c>
      <c r="AO9" s="14">
        <v>0.45071506383224202</v>
      </c>
      <c r="AP9" s="14">
        <v>0.58387445574246899</v>
      </c>
      <c r="AQ9" s="14"/>
      <c r="AR9" s="14">
        <v>0.51086472964755303</v>
      </c>
      <c r="AS9" s="14">
        <v>0.60547185534818804</v>
      </c>
      <c r="AT9" s="14">
        <v>0.42191919101142999</v>
      </c>
      <c r="AU9" s="14">
        <v>0.40564389535469603</v>
      </c>
      <c r="AV9" s="14"/>
      <c r="AW9" s="14">
        <v>0.61432107297906002</v>
      </c>
      <c r="AX9" s="14">
        <v>0.48499778262441501</v>
      </c>
      <c r="AY9" s="14">
        <v>0.49412369942714002</v>
      </c>
      <c r="AZ9" s="14">
        <v>0.57930215945097596</v>
      </c>
      <c r="BA9" s="14"/>
      <c r="BB9" s="14">
        <v>0.44911474835281501</v>
      </c>
      <c r="BC9" s="14">
        <v>0.66078155305974495</v>
      </c>
      <c r="BD9" s="14">
        <v>0.639182288365435</v>
      </c>
      <c r="BE9" s="14"/>
      <c r="BF9" s="14">
        <v>0.52362856450262596</v>
      </c>
      <c r="BG9" s="14">
        <v>0.54570014857467597</v>
      </c>
      <c r="BH9" s="14">
        <v>0.503259864082651</v>
      </c>
      <c r="BI9" s="14"/>
      <c r="BJ9" s="14">
        <v>0.46906512884018797</v>
      </c>
      <c r="BK9" s="14">
        <v>0.59345109225847503</v>
      </c>
      <c r="BL9" s="14">
        <v>0.50930457162369303</v>
      </c>
      <c r="BM9" s="14"/>
      <c r="BN9" s="14">
        <v>0.45449216247186902</v>
      </c>
      <c r="BO9" s="14">
        <v>0.46971778038506801</v>
      </c>
      <c r="BP9" s="14">
        <v>0.35764841214673598</v>
      </c>
      <c r="BQ9" s="14">
        <v>0.64259472386155103</v>
      </c>
      <c r="BR9" s="14">
        <v>0.45140070851354303</v>
      </c>
      <c r="BS9" s="14">
        <v>0.60461293236953395</v>
      </c>
      <c r="BT9" s="14">
        <v>0.61328907976889502</v>
      </c>
      <c r="BU9" s="14">
        <v>0.46269140245479401</v>
      </c>
      <c r="BV9" s="14"/>
      <c r="BW9" s="14">
        <v>0.54537302200899895</v>
      </c>
      <c r="BX9" s="14">
        <v>0.49840512414698701</v>
      </c>
      <c r="BY9" s="14"/>
      <c r="BZ9" s="14">
        <v>0.53261701975984599</v>
      </c>
      <c r="CA9" s="14">
        <v>0.48542557748610199</v>
      </c>
      <c r="CB9" s="14"/>
      <c r="CC9" s="14">
        <v>0.55018227796897201</v>
      </c>
      <c r="CD9" s="14">
        <v>0.44950127463732997</v>
      </c>
    </row>
    <row r="10" spans="2:82" ht="30" x14ac:dyDescent="0.25">
      <c r="B10" s="15" t="s">
        <v>331</v>
      </c>
      <c r="C10" s="14">
        <v>0.43052182477154799</v>
      </c>
      <c r="D10" s="14">
        <v>0.44363152339011203</v>
      </c>
      <c r="E10" s="14">
        <v>0.41481969916057598</v>
      </c>
      <c r="F10" s="14"/>
      <c r="G10" s="14">
        <v>0.45638623712846099</v>
      </c>
      <c r="H10" s="14">
        <v>0.40399777193018199</v>
      </c>
      <c r="I10" s="14">
        <v>0.41877990081532801</v>
      </c>
      <c r="J10" s="14"/>
      <c r="K10" s="14">
        <v>0.53276371701297598</v>
      </c>
      <c r="L10" s="14">
        <v>0.36602308005955803</v>
      </c>
      <c r="M10" s="14">
        <v>0.31977135012645302</v>
      </c>
      <c r="N10" s="14">
        <v>0.41819786059115299</v>
      </c>
      <c r="O10" s="14"/>
      <c r="P10" s="14">
        <v>0.46571809267023601</v>
      </c>
      <c r="Q10" s="14">
        <v>0.49536949427779797</v>
      </c>
      <c r="R10" s="14">
        <v>0.38502310094915398</v>
      </c>
      <c r="S10" s="14">
        <v>0.42228239444846</v>
      </c>
      <c r="T10" s="14">
        <v>0.39215011126599902</v>
      </c>
      <c r="U10" s="14"/>
      <c r="V10" s="14">
        <v>0.454790733438594</v>
      </c>
      <c r="W10" s="14">
        <v>0.44497628891274399</v>
      </c>
      <c r="X10" s="14">
        <v>0.32915345606726198</v>
      </c>
      <c r="Y10" s="14"/>
      <c r="Z10" s="14">
        <v>0.44670524711909299</v>
      </c>
      <c r="AA10" s="14">
        <v>0.41276662668484498</v>
      </c>
      <c r="AB10" s="14"/>
      <c r="AC10" s="14">
        <v>0.25380196920249098</v>
      </c>
      <c r="AD10" s="14">
        <v>0.38356877016470597</v>
      </c>
      <c r="AE10" s="14">
        <v>0.46219494326198901</v>
      </c>
      <c r="AF10" s="14">
        <v>0.47313382981802599</v>
      </c>
      <c r="AG10" s="14"/>
      <c r="AH10" s="14">
        <v>0.31390630465476199</v>
      </c>
      <c r="AI10" s="14">
        <v>0.39050570100454701</v>
      </c>
      <c r="AJ10" s="14">
        <v>0.46192964409573301</v>
      </c>
      <c r="AK10" s="14">
        <v>0.56561119014550898</v>
      </c>
      <c r="AL10" s="14"/>
      <c r="AM10" s="14">
        <v>0.46892039866606</v>
      </c>
      <c r="AN10" s="14">
        <v>0.39979417965779102</v>
      </c>
      <c r="AO10" s="14">
        <v>0.41533229665785998</v>
      </c>
      <c r="AP10" s="14">
        <v>0.47298517982127902</v>
      </c>
      <c r="AQ10" s="14"/>
      <c r="AR10" s="14">
        <v>0.40846621626387802</v>
      </c>
      <c r="AS10" s="14">
        <v>0.43809758059939002</v>
      </c>
      <c r="AT10" s="14">
        <v>0.53035841926614002</v>
      </c>
      <c r="AU10" s="14">
        <v>0.51320336265954702</v>
      </c>
      <c r="AV10" s="14"/>
      <c r="AW10" s="14">
        <v>0.42738713307196602</v>
      </c>
      <c r="AX10" s="14">
        <v>0.405302561399287</v>
      </c>
      <c r="AY10" s="14">
        <v>0.45123896375201</v>
      </c>
      <c r="AZ10" s="14">
        <v>0.492198171224217</v>
      </c>
      <c r="BA10" s="14"/>
      <c r="BB10" s="14">
        <v>0.438099765020803</v>
      </c>
      <c r="BC10" s="14">
        <v>0.26793077588070202</v>
      </c>
      <c r="BD10" s="14">
        <v>0.32190460981494101</v>
      </c>
      <c r="BE10" s="14"/>
      <c r="BF10" s="14">
        <v>0.45153476198836701</v>
      </c>
      <c r="BG10" s="14">
        <v>0.39312403835047699</v>
      </c>
      <c r="BH10" s="14">
        <v>0.46683269273238298</v>
      </c>
      <c r="BI10" s="14"/>
      <c r="BJ10" s="14">
        <v>0.419350794002745</v>
      </c>
      <c r="BK10" s="14">
        <v>0.43767278753427702</v>
      </c>
      <c r="BL10" s="14">
        <v>0.54888952292343896</v>
      </c>
      <c r="BM10" s="14"/>
      <c r="BN10" s="14">
        <v>0.54472708349675503</v>
      </c>
      <c r="BO10" s="14">
        <v>0.361702735557491</v>
      </c>
      <c r="BP10" s="14">
        <v>0.42836705912266698</v>
      </c>
      <c r="BQ10" s="14">
        <v>0.319039442289963</v>
      </c>
      <c r="BR10" s="14">
        <v>0.43511437725476998</v>
      </c>
      <c r="BS10" s="14">
        <v>0.44409407398406398</v>
      </c>
      <c r="BT10" s="14">
        <v>0.46386339961068201</v>
      </c>
      <c r="BU10" s="14">
        <v>0.43960815320600199</v>
      </c>
      <c r="BV10" s="14"/>
      <c r="BW10" s="14">
        <v>0.49057098602816801</v>
      </c>
      <c r="BX10" s="14">
        <v>0.37896699149499702</v>
      </c>
      <c r="BY10" s="14"/>
      <c r="BZ10" s="14">
        <v>0.44360485070123901</v>
      </c>
      <c r="CA10" s="14">
        <v>0.420166948078466</v>
      </c>
      <c r="CB10" s="14"/>
      <c r="CC10" s="14">
        <v>0.43412228956659998</v>
      </c>
      <c r="CD10" s="14">
        <v>0.43404818218914498</v>
      </c>
    </row>
    <row r="11" spans="2:82" ht="30" x14ac:dyDescent="0.25">
      <c r="B11" s="15" t="s">
        <v>332</v>
      </c>
      <c r="C11" s="14">
        <v>0.42840859061040998</v>
      </c>
      <c r="D11" s="14">
        <v>0.40652665667057197</v>
      </c>
      <c r="E11" s="14">
        <v>0.45390314734033999</v>
      </c>
      <c r="F11" s="14"/>
      <c r="G11" s="14">
        <v>0.464044075985521</v>
      </c>
      <c r="H11" s="14">
        <v>0.40417435640395</v>
      </c>
      <c r="I11" s="14">
        <v>0.378908863575878</v>
      </c>
      <c r="J11" s="14"/>
      <c r="K11" s="14">
        <v>0.38603498334604203</v>
      </c>
      <c r="L11" s="14">
        <v>0.46800518408439601</v>
      </c>
      <c r="M11" s="14">
        <v>0.37461692047025602</v>
      </c>
      <c r="N11" s="14">
        <v>0.47987197818446398</v>
      </c>
      <c r="O11" s="14"/>
      <c r="P11" s="14">
        <v>0.374766787054363</v>
      </c>
      <c r="Q11" s="14">
        <v>0.495206000758878</v>
      </c>
      <c r="R11" s="14">
        <v>0.46830327826538598</v>
      </c>
      <c r="S11" s="14">
        <v>0.38509001515593999</v>
      </c>
      <c r="T11" s="14">
        <v>0.42830903922026298</v>
      </c>
      <c r="U11" s="14"/>
      <c r="V11" s="14">
        <v>0.42364739656294598</v>
      </c>
      <c r="W11" s="14">
        <v>0.45620525664904898</v>
      </c>
      <c r="X11" s="14">
        <v>0.413823512612991</v>
      </c>
      <c r="Y11" s="14"/>
      <c r="Z11" s="14">
        <v>0.41979809210842101</v>
      </c>
      <c r="AA11" s="14">
        <v>0.43785536294600802</v>
      </c>
      <c r="AB11" s="14"/>
      <c r="AC11" s="14">
        <v>0.30123185523968699</v>
      </c>
      <c r="AD11" s="14">
        <v>0.48566132892504499</v>
      </c>
      <c r="AE11" s="14">
        <v>0.444985615835779</v>
      </c>
      <c r="AF11" s="14">
        <v>0.38303698842100897</v>
      </c>
      <c r="AG11" s="14"/>
      <c r="AH11" s="14">
        <v>0.53179273922078696</v>
      </c>
      <c r="AI11" s="14">
        <v>0.46282912782457603</v>
      </c>
      <c r="AJ11" s="14">
        <v>0.36044557566979801</v>
      </c>
      <c r="AK11" s="14">
        <v>0.39474547278413602</v>
      </c>
      <c r="AL11" s="14"/>
      <c r="AM11" s="14">
        <v>0.42263088723314901</v>
      </c>
      <c r="AN11" s="14">
        <v>0.377616979776215</v>
      </c>
      <c r="AO11" s="14">
        <v>0.53637320587347204</v>
      </c>
      <c r="AP11" s="14">
        <v>0.417320887478141</v>
      </c>
      <c r="AQ11" s="14"/>
      <c r="AR11" s="14">
        <v>0.44947345493957702</v>
      </c>
      <c r="AS11" s="14">
        <v>0.43801707633157499</v>
      </c>
      <c r="AT11" s="14">
        <v>0.43447093436439799</v>
      </c>
      <c r="AU11" s="14">
        <v>0.40514022704794</v>
      </c>
      <c r="AV11" s="14"/>
      <c r="AW11" s="14">
        <v>0.47502948622369301</v>
      </c>
      <c r="AX11" s="14">
        <v>0.42574013755659901</v>
      </c>
      <c r="AY11" s="14">
        <v>0.422368050174728</v>
      </c>
      <c r="AZ11" s="14">
        <v>0.33354468873325899</v>
      </c>
      <c r="BA11" s="14"/>
      <c r="BB11" s="14">
        <v>0.31534839135653803</v>
      </c>
      <c r="BC11" s="14">
        <v>0.34155190270658198</v>
      </c>
      <c r="BD11" s="14">
        <v>0.63604442970965802</v>
      </c>
      <c r="BE11" s="14"/>
      <c r="BF11" s="14">
        <v>0.46320269438144102</v>
      </c>
      <c r="BG11" s="14">
        <v>0.357537565066811</v>
      </c>
      <c r="BH11" s="14">
        <v>0.42375819480132498</v>
      </c>
      <c r="BI11" s="14"/>
      <c r="BJ11" s="14">
        <v>0.43012342383645202</v>
      </c>
      <c r="BK11" s="14">
        <v>0.43176944422037</v>
      </c>
      <c r="BL11" s="14">
        <v>0.48758662036121098</v>
      </c>
      <c r="BM11" s="14"/>
      <c r="BN11" s="14">
        <v>0.455566336409442</v>
      </c>
      <c r="BO11" s="14">
        <v>0.43931925907714697</v>
      </c>
      <c r="BP11" s="14">
        <v>0.28427292829698397</v>
      </c>
      <c r="BQ11" s="14">
        <v>0.32170299083518999</v>
      </c>
      <c r="BR11" s="14">
        <v>0.32649393324681902</v>
      </c>
      <c r="BS11" s="14">
        <v>0.50726380258018899</v>
      </c>
      <c r="BT11" s="14">
        <v>0.38714715446808701</v>
      </c>
      <c r="BU11" s="14">
        <v>0.442644080090143</v>
      </c>
      <c r="BV11" s="14"/>
      <c r="BW11" s="14">
        <v>0.43766388647077298</v>
      </c>
      <c r="BX11" s="14">
        <v>0.42046251401215401</v>
      </c>
      <c r="BY11" s="14"/>
      <c r="BZ11" s="14">
        <v>0.44355839362300098</v>
      </c>
      <c r="CA11" s="14">
        <v>0.38470485478199401</v>
      </c>
      <c r="CB11" s="14"/>
      <c r="CC11" s="14">
        <v>0.44724921036066501</v>
      </c>
      <c r="CD11" s="14">
        <v>0.37164136213851001</v>
      </c>
    </row>
    <row r="12" spans="2:82" ht="30" x14ac:dyDescent="0.25">
      <c r="B12" s="15" t="s">
        <v>333</v>
      </c>
      <c r="C12" s="14">
        <v>0.37200277212444899</v>
      </c>
      <c r="D12" s="14">
        <v>0.355607749394315</v>
      </c>
      <c r="E12" s="14">
        <v>0.391174364659573</v>
      </c>
      <c r="F12" s="14"/>
      <c r="G12" s="14">
        <v>0.31674827537912897</v>
      </c>
      <c r="H12" s="14">
        <v>0.41550299995188</v>
      </c>
      <c r="I12" s="14">
        <v>0.432719124690984</v>
      </c>
      <c r="J12" s="14"/>
      <c r="K12" s="14">
        <v>0.28573664975251201</v>
      </c>
      <c r="L12" s="14">
        <v>0.363391943064867</v>
      </c>
      <c r="M12" s="14">
        <v>0.46122153284067102</v>
      </c>
      <c r="N12" s="14">
        <v>0.47953377042038198</v>
      </c>
      <c r="O12" s="14"/>
      <c r="P12" s="14">
        <v>0.31726557723888099</v>
      </c>
      <c r="Q12" s="14">
        <v>0.368597646308717</v>
      </c>
      <c r="R12" s="14">
        <v>0.43258302909254998</v>
      </c>
      <c r="S12" s="14">
        <v>0.34848357142504499</v>
      </c>
      <c r="T12" s="14">
        <v>0.39327801422238601</v>
      </c>
      <c r="U12" s="14"/>
      <c r="V12" s="14">
        <v>0.34208694200110801</v>
      </c>
      <c r="W12" s="14">
        <v>0.387468993343558</v>
      </c>
      <c r="X12" s="14">
        <v>0.45950172845082499</v>
      </c>
      <c r="Y12" s="14"/>
      <c r="Z12" s="14">
        <v>0.38773983587941802</v>
      </c>
      <c r="AA12" s="14">
        <v>0.35473728412864602</v>
      </c>
      <c r="AB12" s="14"/>
      <c r="AC12" s="14">
        <v>0.39832472131486502</v>
      </c>
      <c r="AD12" s="14">
        <v>0.48743667429946003</v>
      </c>
      <c r="AE12" s="14">
        <v>0.36794855946479699</v>
      </c>
      <c r="AF12" s="14">
        <v>0.28754414210607299</v>
      </c>
      <c r="AG12" s="14"/>
      <c r="AH12" s="14">
        <v>0.436287534006013</v>
      </c>
      <c r="AI12" s="14">
        <v>0.45297552426648302</v>
      </c>
      <c r="AJ12" s="14">
        <v>0.297752834222337</v>
      </c>
      <c r="AK12" s="14">
        <v>0.22353090295255101</v>
      </c>
      <c r="AL12" s="14"/>
      <c r="AM12" s="14">
        <v>0.30270871474904998</v>
      </c>
      <c r="AN12" s="14">
        <v>0.34427782220577402</v>
      </c>
      <c r="AO12" s="14">
        <v>0.30752532948157202</v>
      </c>
      <c r="AP12" s="14">
        <v>0.38277276206495098</v>
      </c>
      <c r="AQ12" s="14"/>
      <c r="AR12" s="14">
        <v>0.484485041512074</v>
      </c>
      <c r="AS12" s="14">
        <v>0.25923847941599598</v>
      </c>
      <c r="AT12" s="14">
        <v>0.289952243107165</v>
      </c>
      <c r="AU12" s="14">
        <v>0.40443722534079701</v>
      </c>
      <c r="AV12" s="14"/>
      <c r="AW12" s="14">
        <v>0.46711610861010999</v>
      </c>
      <c r="AX12" s="14">
        <v>0.388221831523891</v>
      </c>
      <c r="AY12" s="14">
        <v>0.31432768416499501</v>
      </c>
      <c r="AZ12" s="14">
        <v>0.27038222325225097</v>
      </c>
      <c r="BA12" s="14"/>
      <c r="BB12" s="14">
        <v>0.37788500529445501</v>
      </c>
      <c r="BC12" s="14">
        <v>0.26196534019275503</v>
      </c>
      <c r="BD12" s="14">
        <v>0.497456659781362</v>
      </c>
      <c r="BE12" s="14"/>
      <c r="BF12" s="14">
        <v>0.343938157863175</v>
      </c>
      <c r="BG12" s="14">
        <v>0.40827261745065901</v>
      </c>
      <c r="BH12" s="14">
        <v>0.38740220103154499</v>
      </c>
      <c r="BI12" s="14"/>
      <c r="BJ12" s="14">
        <v>0.35966721552684999</v>
      </c>
      <c r="BK12" s="14">
        <v>0.41751842995751098</v>
      </c>
      <c r="BL12" s="14">
        <v>0.38798123499856901</v>
      </c>
      <c r="BM12" s="14"/>
      <c r="BN12" s="14">
        <v>0.36413028917722901</v>
      </c>
      <c r="BO12" s="14">
        <v>0.39552020282015699</v>
      </c>
      <c r="BP12" s="14">
        <v>0.32133376967580102</v>
      </c>
      <c r="BQ12" s="14">
        <v>0.50023468211176003</v>
      </c>
      <c r="BR12" s="14">
        <v>0.43301263241413601</v>
      </c>
      <c r="BS12" s="14">
        <v>0.35693462248886898</v>
      </c>
      <c r="BT12" s="14">
        <v>0.19277049849935901</v>
      </c>
      <c r="BU12" s="14">
        <v>0.34863453138497902</v>
      </c>
      <c r="BV12" s="14"/>
      <c r="BW12" s="14">
        <v>0.37082169318145303</v>
      </c>
      <c r="BX12" s="14">
        <v>0.37301678009256101</v>
      </c>
      <c r="BY12" s="14"/>
      <c r="BZ12" s="14">
        <v>0.421257259521853</v>
      </c>
      <c r="CA12" s="14">
        <v>0.30034172314489499</v>
      </c>
      <c r="CB12" s="14"/>
      <c r="CC12" s="14">
        <v>0.39121371219812301</v>
      </c>
      <c r="CD12" s="14">
        <v>0.33906347452997998</v>
      </c>
    </row>
    <row r="13" spans="2:82" ht="30" x14ac:dyDescent="0.25">
      <c r="B13" s="15" t="s">
        <v>334</v>
      </c>
      <c r="C13" s="14">
        <v>0.34788378261006597</v>
      </c>
      <c r="D13" s="14">
        <v>0.333161720430042</v>
      </c>
      <c r="E13" s="14">
        <v>0.365118031100993</v>
      </c>
      <c r="F13" s="14"/>
      <c r="G13" s="14">
        <v>0.33381753176887702</v>
      </c>
      <c r="H13" s="14">
        <v>0.363400729363555</v>
      </c>
      <c r="I13" s="14">
        <v>0.35131379235369198</v>
      </c>
      <c r="J13" s="14"/>
      <c r="K13" s="14">
        <v>0.38687896717425702</v>
      </c>
      <c r="L13" s="14">
        <v>0.32971541228103102</v>
      </c>
      <c r="M13" s="14">
        <v>0.30647407883003203</v>
      </c>
      <c r="N13" s="14">
        <v>0.34720787673592302</v>
      </c>
      <c r="O13" s="14"/>
      <c r="P13" s="14">
        <v>0.37451949623159803</v>
      </c>
      <c r="Q13" s="14">
        <v>0.38892175594655398</v>
      </c>
      <c r="R13" s="14">
        <v>0.377098972067198</v>
      </c>
      <c r="S13" s="14">
        <v>0.30371473932521698</v>
      </c>
      <c r="T13" s="14">
        <v>0.30512055856155101</v>
      </c>
      <c r="U13" s="14"/>
      <c r="V13" s="14">
        <v>0.32279491434566798</v>
      </c>
      <c r="W13" s="14">
        <v>0.37638278591493501</v>
      </c>
      <c r="X13" s="14">
        <v>0.40378999156853101</v>
      </c>
      <c r="Y13" s="14"/>
      <c r="Z13" s="14">
        <v>0.34455726822741001</v>
      </c>
      <c r="AA13" s="14">
        <v>0.35153337665352102</v>
      </c>
      <c r="AB13" s="14"/>
      <c r="AC13" s="14">
        <v>0.30098468210701002</v>
      </c>
      <c r="AD13" s="14">
        <v>0.40027976030510498</v>
      </c>
      <c r="AE13" s="14">
        <v>0.32451263190596702</v>
      </c>
      <c r="AF13" s="14">
        <v>0.33064215113954898</v>
      </c>
      <c r="AG13" s="14"/>
      <c r="AH13" s="14">
        <v>0.31353128286766602</v>
      </c>
      <c r="AI13" s="14">
        <v>0.39550637192560201</v>
      </c>
      <c r="AJ13" s="14">
        <v>0.29155465870888098</v>
      </c>
      <c r="AK13" s="14">
        <v>0.31792570666775699</v>
      </c>
      <c r="AL13" s="14"/>
      <c r="AM13" s="14">
        <v>0.42506645434517298</v>
      </c>
      <c r="AN13" s="14">
        <v>0.31018188792613899</v>
      </c>
      <c r="AO13" s="14">
        <v>0.31762045206379702</v>
      </c>
      <c r="AP13" s="14">
        <v>0.343184737841847</v>
      </c>
      <c r="AQ13" s="14"/>
      <c r="AR13" s="14">
        <v>0.38255487181338899</v>
      </c>
      <c r="AS13" s="14">
        <v>0.32413658946528801</v>
      </c>
      <c r="AT13" s="14">
        <v>0.381717883669831</v>
      </c>
      <c r="AU13" s="14">
        <v>0.37987896246527603</v>
      </c>
      <c r="AV13" s="14"/>
      <c r="AW13" s="14">
        <v>0.42522597719987099</v>
      </c>
      <c r="AX13" s="14">
        <v>0.37798297304022199</v>
      </c>
      <c r="AY13" s="14">
        <v>0.24803396149255</v>
      </c>
      <c r="AZ13" s="14">
        <v>0.42408163944382399</v>
      </c>
      <c r="BA13" s="14"/>
      <c r="BB13" s="14">
        <v>0.304733520344111</v>
      </c>
      <c r="BC13" s="14">
        <v>0.34105556814946197</v>
      </c>
      <c r="BD13" s="14">
        <v>0.500686402555514</v>
      </c>
      <c r="BE13" s="14"/>
      <c r="BF13" s="14">
        <v>0.34383867605248303</v>
      </c>
      <c r="BG13" s="14">
        <v>0.31755789513756499</v>
      </c>
      <c r="BH13" s="14">
        <v>0.40375933991836299</v>
      </c>
      <c r="BI13" s="14"/>
      <c r="BJ13" s="14">
        <v>0.33741752125409402</v>
      </c>
      <c r="BK13" s="14">
        <v>0.30960041934140697</v>
      </c>
      <c r="BL13" s="14">
        <v>0.36721721386254802</v>
      </c>
      <c r="BM13" s="14"/>
      <c r="BN13" s="14">
        <v>0.287038394385283</v>
      </c>
      <c r="BO13" s="14">
        <v>0.21169393204134801</v>
      </c>
      <c r="BP13" s="14">
        <v>0.53511064521308305</v>
      </c>
      <c r="BQ13" s="14">
        <v>0.42723275951234801</v>
      </c>
      <c r="BR13" s="14">
        <v>0.43228374233647199</v>
      </c>
      <c r="BS13" s="14">
        <v>0.34969732801641901</v>
      </c>
      <c r="BT13" s="14">
        <v>0.27039578906585299</v>
      </c>
      <c r="BU13" s="14">
        <v>0.42043535621371603</v>
      </c>
      <c r="BV13" s="14"/>
      <c r="BW13" s="14">
        <v>0.39152790161247297</v>
      </c>
      <c r="BX13" s="14">
        <v>0.31041339615361901</v>
      </c>
      <c r="BY13" s="14"/>
      <c r="BZ13" s="14">
        <v>0.36227558898019302</v>
      </c>
      <c r="CA13" s="14">
        <v>0.32096070065162702</v>
      </c>
      <c r="CB13" s="14"/>
      <c r="CC13" s="14">
        <v>0.35827706964692801</v>
      </c>
      <c r="CD13" s="14">
        <v>0.32327177935345103</v>
      </c>
    </row>
    <row r="14" spans="2:82" ht="30" x14ac:dyDescent="0.25">
      <c r="B14" s="15" t="s">
        <v>335</v>
      </c>
      <c r="C14" s="14">
        <v>0.220424273380009</v>
      </c>
      <c r="D14" s="14">
        <v>0.26472019664494301</v>
      </c>
      <c r="E14" s="14">
        <v>0.16893521889719501</v>
      </c>
      <c r="F14" s="14"/>
      <c r="G14" s="14">
        <v>0.27091064291073402</v>
      </c>
      <c r="H14" s="14">
        <v>0.17653492018769801</v>
      </c>
      <c r="I14" s="14">
        <v>0.176161786627024</v>
      </c>
      <c r="J14" s="14"/>
      <c r="K14" s="14">
        <v>0.24046671873141701</v>
      </c>
      <c r="L14" s="14">
        <v>0.18961248513026199</v>
      </c>
      <c r="M14" s="14">
        <v>0.19421915395084299</v>
      </c>
      <c r="N14" s="14">
        <v>0.25495086563969899</v>
      </c>
      <c r="O14" s="14"/>
      <c r="P14" s="14">
        <v>0.22686871656902899</v>
      </c>
      <c r="Q14" s="14">
        <v>0.19449900391923</v>
      </c>
      <c r="R14" s="14">
        <v>0.26545225343991002</v>
      </c>
      <c r="S14" s="14">
        <v>0.16319384316802199</v>
      </c>
      <c r="T14" s="14">
        <v>0.278228664288725</v>
      </c>
      <c r="U14" s="14"/>
      <c r="V14" s="14">
        <v>0.26729853322699898</v>
      </c>
      <c r="W14" s="14">
        <v>0.137351127972972</v>
      </c>
      <c r="X14" s="14">
        <v>0.14953944867259</v>
      </c>
      <c r="Y14" s="14"/>
      <c r="Z14" s="14">
        <v>0.250583570821443</v>
      </c>
      <c r="AA14" s="14">
        <v>0.187335827146032</v>
      </c>
      <c r="AB14" s="14"/>
      <c r="AC14" s="14">
        <v>0.304414475807681</v>
      </c>
      <c r="AD14" s="14">
        <v>0.19986787577288601</v>
      </c>
      <c r="AE14" s="14">
        <v>0.21722116543771799</v>
      </c>
      <c r="AF14" s="14">
        <v>0.22785715426759401</v>
      </c>
      <c r="AG14" s="14"/>
      <c r="AH14" s="14">
        <v>0.156611148343196</v>
      </c>
      <c r="AI14" s="14">
        <v>0.205675205122269</v>
      </c>
      <c r="AJ14" s="14">
        <v>0.24130977246490901</v>
      </c>
      <c r="AK14" s="14">
        <v>0.23704640263700899</v>
      </c>
      <c r="AL14" s="14"/>
      <c r="AM14" s="14">
        <v>0.15219370481349001</v>
      </c>
      <c r="AN14" s="14">
        <v>0.17533012886973601</v>
      </c>
      <c r="AO14" s="14">
        <v>0.219007406602065</v>
      </c>
      <c r="AP14" s="14">
        <v>0.267447207003009</v>
      </c>
      <c r="AQ14" s="14"/>
      <c r="AR14" s="14">
        <v>0.181388049028571</v>
      </c>
      <c r="AS14" s="14">
        <v>0.27023347076064902</v>
      </c>
      <c r="AT14" s="14">
        <v>0.312314552199071</v>
      </c>
      <c r="AU14" s="14">
        <v>0.13528000315135999</v>
      </c>
      <c r="AV14" s="14"/>
      <c r="AW14" s="14">
        <v>0.18966249386735401</v>
      </c>
      <c r="AX14" s="14">
        <v>0.22493127697492901</v>
      </c>
      <c r="AY14" s="14">
        <v>0.20394931646797901</v>
      </c>
      <c r="AZ14" s="14">
        <v>0.36767143068305003</v>
      </c>
      <c r="BA14" s="14"/>
      <c r="BB14" s="14">
        <v>0.194983155604536</v>
      </c>
      <c r="BC14" s="14">
        <v>0.189745420399278</v>
      </c>
      <c r="BD14" s="14">
        <v>0.18245342055623101</v>
      </c>
      <c r="BE14" s="14"/>
      <c r="BF14" s="14">
        <v>0.26941934107343202</v>
      </c>
      <c r="BG14" s="14">
        <v>0.15298671759669399</v>
      </c>
      <c r="BH14" s="14">
        <v>0.21989397211654199</v>
      </c>
      <c r="BI14" s="14"/>
      <c r="BJ14" s="14">
        <v>0.23227778459637899</v>
      </c>
      <c r="BK14" s="14">
        <v>0.24614870651948401</v>
      </c>
      <c r="BL14" s="14">
        <v>0.123358072478745</v>
      </c>
      <c r="BM14" s="14"/>
      <c r="BN14" s="14">
        <v>0.28693603799183998</v>
      </c>
      <c r="BO14" s="14">
        <v>0.16574598612268099</v>
      </c>
      <c r="BP14" s="14">
        <v>0.14243563143097801</v>
      </c>
      <c r="BQ14" s="14">
        <v>0.24829712530314901</v>
      </c>
      <c r="BR14" s="14">
        <v>0.21224241935028801</v>
      </c>
      <c r="BS14" s="14">
        <v>0.225356266552003</v>
      </c>
      <c r="BT14" s="14">
        <v>0.308211656514503</v>
      </c>
      <c r="BU14" s="14">
        <v>0.28057387000129203</v>
      </c>
      <c r="BV14" s="14"/>
      <c r="BW14" s="14">
        <v>0.21532914357775801</v>
      </c>
      <c r="BX14" s="14">
        <v>0.22479866532788201</v>
      </c>
      <c r="BY14" s="14"/>
      <c r="BZ14" s="14">
        <v>0.21906571247533099</v>
      </c>
      <c r="CA14" s="14">
        <v>0.219422526494746</v>
      </c>
      <c r="CB14" s="14"/>
      <c r="CC14" s="14">
        <v>0.20132135098496001</v>
      </c>
      <c r="CD14" s="14">
        <v>0.25038083649110399</v>
      </c>
    </row>
    <row r="15" spans="2:82" x14ac:dyDescent="0.25">
      <c r="B15" s="15" t="s">
        <v>336</v>
      </c>
      <c r="C15" s="14">
        <v>0.13699001100848399</v>
      </c>
      <c r="D15" s="14">
        <v>0.153340590061601</v>
      </c>
      <c r="E15" s="14">
        <v>0.11856553357414799</v>
      </c>
      <c r="F15" s="14"/>
      <c r="G15" s="14">
        <v>0.14790572808784599</v>
      </c>
      <c r="H15" s="14">
        <v>0.119479579117358</v>
      </c>
      <c r="I15" s="14">
        <v>0.149132018488117</v>
      </c>
      <c r="J15" s="14"/>
      <c r="K15" s="14">
        <v>0.145775512007811</v>
      </c>
      <c r="L15" s="14">
        <v>0.13371144689237399</v>
      </c>
      <c r="M15" s="14">
        <v>0.125176364395889</v>
      </c>
      <c r="N15" s="14">
        <v>0.13210067415604099</v>
      </c>
      <c r="O15" s="14"/>
      <c r="P15" s="14">
        <v>0.136208174784515</v>
      </c>
      <c r="Q15" s="14">
        <v>0.141171913120479</v>
      </c>
      <c r="R15" s="14">
        <v>0.16456769644894501</v>
      </c>
      <c r="S15" s="14">
        <v>8.1488424086832906E-2</v>
      </c>
      <c r="T15" s="14">
        <v>0.18865064636666901</v>
      </c>
      <c r="U15" s="14"/>
      <c r="V15" s="14">
        <v>0.163040998621438</v>
      </c>
      <c r="W15" s="14">
        <v>0.10825545992591</v>
      </c>
      <c r="X15" s="14">
        <v>7.7975076674524704E-2</v>
      </c>
      <c r="Y15" s="14"/>
      <c r="Z15" s="14">
        <v>0.16264630604605501</v>
      </c>
      <c r="AA15" s="14">
        <v>0.108841910391675</v>
      </c>
      <c r="AB15" s="14"/>
      <c r="AC15" s="14">
        <v>9.98140792477233E-2</v>
      </c>
      <c r="AD15" s="14">
        <v>0.17853952346303401</v>
      </c>
      <c r="AE15" s="14">
        <v>0.122730807497006</v>
      </c>
      <c r="AF15" s="14">
        <v>0.11158137023067501</v>
      </c>
      <c r="AG15" s="14"/>
      <c r="AH15" s="14">
        <v>0.12480498598202699</v>
      </c>
      <c r="AI15" s="14">
        <v>0.15464680266431399</v>
      </c>
      <c r="AJ15" s="14">
        <v>0.12036836206349701</v>
      </c>
      <c r="AK15" s="14">
        <v>0.105028419533496</v>
      </c>
      <c r="AL15" s="14"/>
      <c r="AM15" s="14">
        <v>0.15158498910096699</v>
      </c>
      <c r="AN15" s="14">
        <v>0.119713708161004</v>
      </c>
      <c r="AO15" s="14">
        <v>0.10924555893841</v>
      </c>
      <c r="AP15" s="14">
        <v>0.16741504971721699</v>
      </c>
      <c r="AQ15" s="14"/>
      <c r="AR15" s="14">
        <v>0.20200180822527899</v>
      </c>
      <c r="AS15" s="14">
        <v>0.103535915097694</v>
      </c>
      <c r="AT15" s="14">
        <v>0.14440909257939299</v>
      </c>
      <c r="AU15" s="14">
        <v>0.21373506926077601</v>
      </c>
      <c r="AV15" s="14"/>
      <c r="AW15" s="14">
        <v>0.14758179664017701</v>
      </c>
      <c r="AX15" s="14">
        <v>0.16695993370922799</v>
      </c>
      <c r="AY15" s="14">
        <v>9.0738819556616404E-2</v>
      </c>
      <c r="AZ15" s="14">
        <v>0.15023330265323301</v>
      </c>
      <c r="BA15" s="14"/>
      <c r="BB15" s="14">
        <v>0.195858916462327</v>
      </c>
      <c r="BC15" s="14">
        <v>2.560347954581E-2</v>
      </c>
      <c r="BD15" s="14">
        <v>9.0513086271244506E-2</v>
      </c>
      <c r="BE15" s="14"/>
      <c r="BF15" s="14">
        <v>0.14945538491250801</v>
      </c>
      <c r="BG15" s="14">
        <v>0.11619253464267899</v>
      </c>
      <c r="BH15" s="14">
        <v>0.16579130742571199</v>
      </c>
      <c r="BI15" s="14"/>
      <c r="BJ15" s="14">
        <v>9.27954872425307E-2</v>
      </c>
      <c r="BK15" s="14">
        <v>0.216719088140955</v>
      </c>
      <c r="BL15" s="14">
        <v>0.16337871957456301</v>
      </c>
      <c r="BM15" s="14"/>
      <c r="BN15" s="14">
        <v>0.151635490861287</v>
      </c>
      <c r="BO15" s="14">
        <v>0.16606452051246101</v>
      </c>
      <c r="BP15" s="14">
        <v>0.106041406388322</v>
      </c>
      <c r="BQ15" s="14">
        <v>7.0966655793933006E-2</v>
      </c>
      <c r="BR15" s="14">
        <v>0.14980564564783699</v>
      </c>
      <c r="BS15" s="14">
        <v>0.145386846688602</v>
      </c>
      <c r="BT15" s="14">
        <v>0.116432753542281</v>
      </c>
      <c r="BU15" s="14">
        <v>0.162691703485463</v>
      </c>
      <c r="BV15" s="14"/>
      <c r="BW15" s="14">
        <v>9.9040661072916703E-2</v>
      </c>
      <c r="BX15" s="14">
        <v>0.169571188962338</v>
      </c>
      <c r="BY15" s="14"/>
      <c r="BZ15" s="14">
        <v>0.13675528966665901</v>
      </c>
      <c r="CA15" s="14">
        <v>0.134847603432797</v>
      </c>
      <c r="CB15" s="14"/>
      <c r="CC15" s="14">
        <v>0.14002822834326401</v>
      </c>
      <c r="CD15" s="14">
        <v>0.128929787270814</v>
      </c>
    </row>
    <row r="16" spans="2:82" x14ac:dyDescent="0.25">
      <c r="B16" s="15" t="s">
        <v>131</v>
      </c>
      <c r="C16" s="14">
        <v>4.9553860655271897E-2</v>
      </c>
      <c r="D16" s="14">
        <v>4.4916241715084702E-2</v>
      </c>
      <c r="E16" s="14">
        <v>5.4900695062746099E-2</v>
      </c>
      <c r="F16" s="14"/>
      <c r="G16" s="14">
        <v>4.2125584322967799E-2</v>
      </c>
      <c r="H16" s="14">
        <v>5.1951652808517997E-2</v>
      </c>
      <c r="I16" s="14">
        <v>6.7055879187584502E-2</v>
      </c>
      <c r="J16" s="14"/>
      <c r="K16" s="14">
        <v>4.6950414207663299E-2</v>
      </c>
      <c r="L16" s="14">
        <v>5.0839829258211802E-2</v>
      </c>
      <c r="M16" s="14">
        <v>5.5396933381442699E-2</v>
      </c>
      <c r="N16" s="14">
        <v>5.0273085597003997E-2</v>
      </c>
      <c r="O16" s="14"/>
      <c r="P16" s="14">
        <v>7.9279786096367905E-2</v>
      </c>
      <c r="Q16" s="14">
        <v>1.1126789094184601E-2</v>
      </c>
      <c r="R16" s="14">
        <v>1.78987001517108E-2</v>
      </c>
      <c r="S16" s="14">
        <v>8.1469731672087306E-2</v>
      </c>
      <c r="T16" s="14">
        <v>5.0979262085613097E-2</v>
      </c>
      <c r="U16" s="14"/>
      <c r="V16" s="14">
        <v>3.1946015396009698E-2</v>
      </c>
      <c r="W16" s="14">
        <v>5.8925958780907998E-2</v>
      </c>
      <c r="X16" s="14">
        <v>0.100751241096511</v>
      </c>
      <c r="Y16" s="14"/>
      <c r="Z16" s="14">
        <v>2.6522289213242001E-2</v>
      </c>
      <c r="AA16" s="14">
        <v>7.48223177479308E-2</v>
      </c>
      <c r="AB16" s="14"/>
      <c r="AC16" s="14">
        <v>9.7697396343165793E-2</v>
      </c>
      <c r="AD16" s="14">
        <v>7.8342441450866093E-2</v>
      </c>
      <c r="AE16" s="14">
        <v>2.1784023614056399E-2</v>
      </c>
      <c r="AF16" s="14">
        <v>4.8129359318549697E-2</v>
      </c>
      <c r="AG16" s="14"/>
      <c r="AH16" s="14">
        <v>6.0717218750669502E-2</v>
      </c>
      <c r="AI16" s="14">
        <v>4.3414899167996103E-2</v>
      </c>
      <c r="AJ16" s="14">
        <v>5.6990689154854599E-2</v>
      </c>
      <c r="AK16" s="14">
        <v>5.2727751199475502E-2</v>
      </c>
      <c r="AL16" s="14"/>
      <c r="AM16" s="14">
        <v>3.07082693479321E-2</v>
      </c>
      <c r="AN16" s="14">
        <v>5.0406160434585297E-2</v>
      </c>
      <c r="AO16" s="14">
        <v>6.0339934071649302E-2</v>
      </c>
      <c r="AP16" s="14">
        <v>3.5205142332110001E-2</v>
      </c>
      <c r="AQ16" s="14"/>
      <c r="AR16" s="14">
        <v>1.97200257810012E-2</v>
      </c>
      <c r="AS16" s="14">
        <v>6.5197867063122597E-2</v>
      </c>
      <c r="AT16" s="14">
        <v>3.6052310077383902E-2</v>
      </c>
      <c r="AU16" s="14">
        <v>2.7785748142103901E-2</v>
      </c>
      <c r="AV16" s="14"/>
      <c r="AW16" s="14">
        <v>3.9038889548234701E-2</v>
      </c>
      <c r="AX16" s="14">
        <v>6.4027865877614401E-2</v>
      </c>
      <c r="AY16" s="14">
        <v>4.20232781361429E-2</v>
      </c>
      <c r="AZ16" s="14">
        <v>2.9828405078662301E-2</v>
      </c>
      <c r="BA16" s="14"/>
      <c r="BB16" s="14">
        <v>7.3217043016265804E-2</v>
      </c>
      <c r="BC16" s="14">
        <v>5.1481219529613598E-2</v>
      </c>
      <c r="BD16" s="14">
        <v>9.0582218699015796E-2</v>
      </c>
      <c r="BE16" s="14"/>
      <c r="BF16" s="14">
        <v>2.42863638301055E-2</v>
      </c>
      <c r="BG16" s="14">
        <v>7.4217297025611501E-2</v>
      </c>
      <c r="BH16" s="14">
        <v>3.6764478711986501E-2</v>
      </c>
      <c r="BI16" s="14"/>
      <c r="BJ16" s="14">
        <v>6.4575689738573597E-2</v>
      </c>
      <c r="BK16" s="14">
        <v>3.8086284833043597E-2</v>
      </c>
      <c r="BL16" s="14">
        <v>2.10257991697782E-2</v>
      </c>
      <c r="BM16" s="14"/>
      <c r="BN16" s="14">
        <v>3.0756792685297501E-2</v>
      </c>
      <c r="BO16" s="14">
        <v>9.1328389175766994E-2</v>
      </c>
      <c r="BP16" s="14">
        <v>0.108286474158826</v>
      </c>
      <c r="BQ16" s="14">
        <v>3.6523217630325802E-2</v>
      </c>
      <c r="BR16" s="14">
        <v>0.103347174176249</v>
      </c>
      <c r="BS16" s="14">
        <v>2.4073475585409499E-2</v>
      </c>
      <c r="BT16" s="14">
        <v>0</v>
      </c>
      <c r="BU16" s="14">
        <v>4.58428456553946E-2</v>
      </c>
      <c r="BV16" s="14"/>
      <c r="BW16" s="14">
        <v>4.6859198116548199E-2</v>
      </c>
      <c r="BX16" s="14">
        <v>5.1867346389515297E-2</v>
      </c>
      <c r="BY16" s="14"/>
      <c r="BZ16" s="14">
        <v>4.4465549947429503E-2</v>
      </c>
      <c r="CA16" s="14">
        <v>5.9737066628592898E-2</v>
      </c>
      <c r="CB16" s="14"/>
      <c r="CC16" s="14">
        <v>5.7403375468180397E-2</v>
      </c>
      <c r="CD16" s="14">
        <v>3.8914999579774803E-2</v>
      </c>
    </row>
    <row r="17" spans="2:82" x14ac:dyDescent="0.25">
      <c r="B17" s="15" t="s">
        <v>151</v>
      </c>
      <c r="C17" s="20">
        <v>1.38429889071456E-2</v>
      </c>
      <c r="D17" s="20">
        <v>1.4915627247087299E-2</v>
      </c>
      <c r="E17" s="20">
        <v>1.2640942991116099E-2</v>
      </c>
      <c r="F17" s="20"/>
      <c r="G17" s="20">
        <v>2.1101242879672501E-2</v>
      </c>
      <c r="H17" s="20">
        <v>1.0296318372083699E-2</v>
      </c>
      <c r="I17" s="20">
        <v>0</v>
      </c>
      <c r="J17" s="20"/>
      <c r="K17" s="20">
        <v>1.7254556205057101E-2</v>
      </c>
      <c r="L17" s="20">
        <v>0</v>
      </c>
      <c r="M17" s="20">
        <v>2.8058982188503501E-2</v>
      </c>
      <c r="N17" s="20">
        <v>2.03948595833498E-2</v>
      </c>
      <c r="O17" s="20"/>
      <c r="P17" s="20">
        <v>1.12667585392301E-2</v>
      </c>
      <c r="Q17" s="20">
        <v>1.03712080083852E-2</v>
      </c>
      <c r="R17" s="20">
        <v>0</v>
      </c>
      <c r="S17" s="20">
        <v>2.9845850034777299E-2</v>
      </c>
      <c r="T17" s="20">
        <v>1.27140659296885E-2</v>
      </c>
      <c r="U17" s="20"/>
      <c r="V17" s="20">
        <v>9.5140915856972898E-3</v>
      </c>
      <c r="W17" s="20">
        <v>1.00008944695716E-2</v>
      </c>
      <c r="X17" s="20">
        <v>3.3346516208418497E-2</v>
      </c>
      <c r="Y17" s="20"/>
      <c r="Z17" s="20">
        <v>1.13030133037545E-2</v>
      </c>
      <c r="AA17" s="20">
        <v>1.6629653495457801E-2</v>
      </c>
      <c r="AB17" s="20"/>
      <c r="AC17" s="20">
        <v>9.9411768262787095E-2</v>
      </c>
      <c r="AD17" s="20">
        <v>7.2102212597447398E-3</v>
      </c>
      <c r="AE17" s="20">
        <v>7.2254519369707596E-3</v>
      </c>
      <c r="AF17" s="20">
        <v>1.5920044550115201E-2</v>
      </c>
      <c r="AG17" s="20"/>
      <c r="AH17" s="20">
        <v>3.1027114789487699E-2</v>
      </c>
      <c r="AI17" s="20">
        <v>1.1795574544344401E-2</v>
      </c>
      <c r="AJ17" s="20">
        <v>6.9396825655243201E-3</v>
      </c>
      <c r="AK17" s="20">
        <v>2.6624566856627101E-2</v>
      </c>
      <c r="AL17" s="20"/>
      <c r="AM17" s="20">
        <v>3.0630530997677999E-2</v>
      </c>
      <c r="AN17" s="20">
        <v>1.7225467625232201E-2</v>
      </c>
      <c r="AO17" s="20">
        <v>0</v>
      </c>
      <c r="AP17" s="20">
        <v>8.5487971011275893E-3</v>
      </c>
      <c r="AQ17" s="20"/>
      <c r="AR17" s="20">
        <v>0</v>
      </c>
      <c r="AS17" s="20">
        <v>0</v>
      </c>
      <c r="AT17" s="20">
        <v>3.6427084179914797E-2</v>
      </c>
      <c r="AU17" s="20">
        <v>2.7271918090488401E-2</v>
      </c>
      <c r="AV17" s="20"/>
      <c r="AW17" s="20">
        <v>0</v>
      </c>
      <c r="AX17" s="20">
        <v>2.9243674061419801E-2</v>
      </c>
      <c r="AY17" s="20">
        <v>0</v>
      </c>
      <c r="AZ17" s="20">
        <v>2.9828405078662301E-2</v>
      </c>
      <c r="BA17" s="20"/>
      <c r="BB17" s="20">
        <v>0</v>
      </c>
      <c r="BC17" s="20">
        <v>2.5822552994877401E-2</v>
      </c>
      <c r="BD17" s="20">
        <v>4.57023858167813E-2</v>
      </c>
      <c r="BE17" s="20"/>
      <c r="BF17" s="20">
        <v>2.0114868962187501E-2</v>
      </c>
      <c r="BG17" s="20">
        <v>8.1482460307778296E-3</v>
      </c>
      <c r="BH17" s="20">
        <v>0</v>
      </c>
      <c r="BI17" s="20"/>
      <c r="BJ17" s="20">
        <v>7.1371588343848401E-3</v>
      </c>
      <c r="BK17" s="20">
        <v>7.4221806273984201E-3</v>
      </c>
      <c r="BL17" s="20">
        <v>4.1111419996670402E-2</v>
      </c>
      <c r="BM17" s="20"/>
      <c r="BN17" s="20">
        <v>0</v>
      </c>
      <c r="BO17" s="20">
        <v>3.0643034297035798E-2</v>
      </c>
      <c r="BP17" s="20">
        <v>0</v>
      </c>
      <c r="BQ17" s="20">
        <v>0</v>
      </c>
      <c r="BR17" s="20">
        <v>1.4969687600661899E-2</v>
      </c>
      <c r="BS17" s="20">
        <v>7.76412373623909E-3</v>
      </c>
      <c r="BT17" s="20">
        <v>3.8849264473131598E-2</v>
      </c>
      <c r="BU17" s="20">
        <v>0</v>
      </c>
      <c r="BV17" s="20"/>
      <c r="BW17" s="20">
        <v>1.7014930169754399E-2</v>
      </c>
      <c r="BX17" s="20">
        <v>1.11197384980688E-2</v>
      </c>
      <c r="BY17" s="20"/>
      <c r="BZ17" s="20">
        <v>1.3522048691459799E-2</v>
      </c>
      <c r="CA17" s="20">
        <v>1.50758444900355E-2</v>
      </c>
      <c r="CB17" s="20"/>
      <c r="CC17" s="20">
        <v>1.2647472185212699E-2</v>
      </c>
      <c r="CD17" s="20">
        <v>1.6774828772126601E-2</v>
      </c>
    </row>
    <row r="18" spans="2:82" x14ac:dyDescent="0.25">
      <c r="B18" s="16" t="s">
        <v>338</v>
      </c>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CD23"/>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345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237</v>
      </c>
      <c r="D7" s="10">
        <v>132</v>
      </c>
      <c r="E7" s="10">
        <v>105</v>
      </c>
      <c r="F7" s="10"/>
      <c r="G7" s="10">
        <v>118</v>
      </c>
      <c r="H7" s="10">
        <v>81</v>
      </c>
      <c r="I7" s="10">
        <v>38</v>
      </c>
      <c r="J7" s="10"/>
      <c r="K7" s="10">
        <v>92</v>
      </c>
      <c r="L7" s="10">
        <v>74</v>
      </c>
      <c r="M7" s="10">
        <v>33</v>
      </c>
      <c r="N7" s="10">
        <v>35</v>
      </c>
      <c r="O7" s="10"/>
      <c r="P7" s="10">
        <v>35</v>
      </c>
      <c r="Q7" s="10">
        <v>41</v>
      </c>
      <c r="R7" s="10">
        <v>55</v>
      </c>
      <c r="S7" s="10">
        <v>61</v>
      </c>
      <c r="T7" s="10">
        <v>45</v>
      </c>
      <c r="U7" s="10"/>
      <c r="V7" s="10">
        <v>176</v>
      </c>
      <c r="W7" s="10">
        <v>34</v>
      </c>
      <c r="X7" s="10">
        <v>27</v>
      </c>
      <c r="Y7" s="10"/>
      <c r="Z7" s="10">
        <v>132</v>
      </c>
      <c r="AA7" s="10">
        <v>105</v>
      </c>
      <c r="AB7" s="10"/>
      <c r="AC7" s="10">
        <v>7</v>
      </c>
      <c r="AD7" s="10">
        <v>66</v>
      </c>
      <c r="AE7" s="10">
        <v>64</v>
      </c>
      <c r="AF7" s="10">
        <v>90</v>
      </c>
      <c r="AG7" s="10"/>
      <c r="AH7" s="10">
        <v>14</v>
      </c>
      <c r="AI7" s="10">
        <v>108</v>
      </c>
      <c r="AJ7" s="10">
        <v>67</v>
      </c>
      <c r="AK7" s="10">
        <v>46</v>
      </c>
      <c r="AL7" s="10"/>
      <c r="AM7" s="10">
        <v>33</v>
      </c>
      <c r="AN7" s="10">
        <v>30</v>
      </c>
      <c r="AO7" s="10">
        <v>38</v>
      </c>
      <c r="AP7" s="10">
        <v>111</v>
      </c>
      <c r="AQ7" s="10"/>
      <c r="AR7" s="10">
        <v>62</v>
      </c>
      <c r="AS7" s="10">
        <v>83</v>
      </c>
      <c r="AT7" s="10">
        <v>26</v>
      </c>
      <c r="AU7" s="10">
        <v>25</v>
      </c>
      <c r="AV7" s="10"/>
      <c r="AW7" s="10">
        <v>61</v>
      </c>
      <c r="AX7" s="10">
        <v>88</v>
      </c>
      <c r="AY7" s="10">
        <v>77</v>
      </c>
      <c r="AZ7" s="10">
        <v>11</v>
      </c>
      <c r="BA7" s="10"/>
      <c r="BB7" s="10">
        <v>44</v>
      </c>
      <c r="BC7" s="10">
        <v>21</v>
      </c>
      <c r="BD7" s="10">
        <v>15</v>
      </c>
      <c r="BE7" s="10"/>
      <c r="BF7" s="10">
        <v>123</v>
      </c>
      <c r="BG7" s="10">
        <v>46</v>
      </c>
      <c r="BH7" s="10">
        <v>59</v>
      </c>
      <c r="BI7" s="10"/>
      <c r="BJ7" s="10">
        <v>121</v>
      </c>
      <c r="BK7" s="10">
        <v>62</v>
      </c>
      <c r="BL7" s="10">
        <v>26</v>
      </c>
      <c r="BM7" s="10"/>
      <c r="BN7" s="10">
        <v>29</v>
      </c>
      <c r="BO7" s="10">
        <v>37</v>
      </c>
      <c r="BP7" s="10">
        <v>20</v>
      </c>
      <c r="BQ7" s="10">
        <v>9</v>
      </c>
      <c r="BR7" s="10">
        <v>34</v>
      </c>
      <c r="BS7" s="10">
        <v>53</v>
      </c>
      <c r="BT7" s="10">
        <v>15</v>
      </c>
      <c r="BU7" s="10">
        <v>12</v>
      </c>
      <c r="BV7" s="10"/>
      <c r="BW7" s="10">
        <v>115</v>
      </c>
      <c r="BX7" s="10">
        <v>122</v>
      </c>
      <c r="BY7" s="10"/>
      <c r="BZ7" s="10">
        <v>145</v>
      </c>
      <c r="CA7" s="10">
        <v>85</v>
      </c>
      <c r="CB7" s="10"/>
      <c r="CC7" s="10">
        <v>147</v>
      </c>
      <c r="CD7" s="10">
        <v>83</v>
      </c>
    </row>
    <row r="8" spans="2:82" ht="30" customHeight="1" x14ac:dyDescent="0.25">
      <c r="B8" s="11" t="s">
        <v>20</v>
      </c>
      <c r="C8" s="11">
        <v>237</v>
      </c>
      <c r="D8" s="11">
        <v>132</v>
      </c>
      <c r="E8" s="11">
        <v>105</v>
      </c>
      <c r="F8" s="11"/>
      <c r="G8" s="11">
        <v>117</v>
      </c>
      <c r="H8" s="11">
        <v>83</v>
      </c>
      <c r="I8" s="11">
        <v>37</v>
      </c>
      <c r="J8" s="11"/>
      <c r="K8" s="11">
        <v>92</v>
      </c>
      <c r="L8" s="11">
        <v>74</v>
      </c>
      <c r="M8" s="11">
        <v>33</v>
      </c>
      <c r="N8" s="11">
        <v>35</v>
      </c>
      <c r="O8" s="11"/>
      <c r="P8" s="11">
        <v>35</v>
      </c>
      <c r="Q8" s="11">
        <v>41</v>
      </c>
      <c r="R8" s="11">
        <v>55</v>
      </c>
      <c r="S8" s="11">
        <v>61</v>
      </c>
      <c r="T8" s="11">
        <v>45</v>
      </c>
      <c r="U8" s="11"/>
      <c r="V8" s="11">
        <v>176</v>
      </c>
      <c r="W8" s="11">
        <v>34</v>
      </c>
      <c r="X8" s="11">
        <v>27</v>
      </c>
      <c r="Y8" s="11"/>
      <c r="Z8" s="11">
        <v>132</v>
      </c>
      <c r="AA8" s="11">
        <v>105</v>
      </c>
      <c r="AB8" s="11"/>
      <c r="AC8" s="11">
        <v>7</v>
      </c>
      <c r="AD8" s="11">
        <v>66</v>
      </c>
      <c r="AE8" s="11">
        <v>64</v>
      </c>
      <c r="AF8" s="11">
        <v>90</v>
      </c>
      <c r="AG8" s="11"/>
      <c r="AH8" s="11">
        <v>14</v>
      </c>
      <c r="AI8" s="11">
        <v>108</v>
      </c>
      <c r="AJ8" s="11">
        <v>67</v>
      </c>
      <c r="AK8" s="11">
        <v>46</v>
      </c>
      <c r="AL8" s="11"/>
      <c r="AM8" s="11">
        <v>33</v>
      </c>
      <c r="AN8" s="11">
        <v>30</v>
      </c>
      <c r="AO8" s="11">
        <v>38</v>
      </c>
      <c r="AP8" s="11">
        <v>111</v>
      </c>
      <c r="AQ8" s="11"/>
      <c r="AR8" s="11">
        <v>62</v>
      </c>
      <c r="AS8" s="11">
        <v>83</v>
      </c>
      <c r="AT8" s="11">
        <v>26</v>
      </c>
      <c r="AU8" s="11">
        <v>25</v>
      </c>
      <c r="AV8" s="11"/>
      <c r="AW8" s="11">
        <v>61</v>
      </c>
      <c r="AX8" s="11">
        <v>88</v>
      </c>
      <c r="AY8" s="11">
        <v>77</v>
      </c>
      <c r="AZ8" s="11">
        <v>11</v>
      </c>
      <c r="BA8" s="11"/>
      <c r="BB8" s="11">
        <v>44</v>
      </c>
      <c r="BC8" s="11">
        <v>21</v>
      </c>
      <c r="BD8" s="11">
        <v>15</v>
      </c>
      <c r="BE8" s="11"/>
      <c r="BF8" s="11">
        <v>123</v>
      </c>
      <c r="BG8" s="11">
        <v>46</v>
      </c>
      <c r="BH8" s="11">
        <v>59</v>
      </c>
      <c r="BI8" s="11"/>
      <c r="BJ8" s="11">
        <v>121</v>
      </c>
      <c r="BK8" s="11">
        <v>62</v>
      </c>
      <c r="BL8" s="11">
        <v>26</v>
      </c>
      <c r="BM8" s="11"/>
      <c r="BN8" s="11">
        <v>29</v>
      </c>
      <c r="BO8" s="11">
        <v>37</v>
      </c>
      <c r="BP8" s="11">
        <v>20</v>
      </c>
      <c r="BQ8" s="11">
        <v>9</v>
      </c>
      <c r="BR8" s="11">
        <v>34</v>
      </c>
      <c r="BS8" s="11">
        <v>53</v>
      </c>
      <c r="BT8" s="11">
        <v>15</v>
      </c>
      <c r="BU8" s="11">
        <v>12</v>
      </c>
      <c r="BV8" s="11"/>
      <c r="BW8" s="11">
        <v>115</v>
      </c>
      <c r="BX8" s="11">
        <v>122</v>
      </c>
      <c r="BY8" s="11"/>
      <c r="BZ8" s="11">
        <v>145</v>
      </c>
      <c r="CA8" s="11">
        <v>85</v>
      </c>
      <c r="CB8" s="11"/>
      <c r="CC8" s="11">
        <v>147</v>
      </c>
      <c r="CD8" s="11">
        <v>83</v>
      </c>
    </row>
    <row r="9" spans="2:82" ht="45" x14ac:dyDescent="0.25">
      <c r="B9" s="15" t="s">
        <v>339</v>
      </c>
      <c r="C9" s="14">
        <v>0.32091710270424401</v>
      </c>
      <c r="D9" s="14">
        <v>0.30226648026726299</v>
      </c>
      <c r="E9" s="14">
        <v>0.34449098871942802</v>
      </c>
      <c r="F9" s="14"/>
      <c r="G9" s="14">
        <v>0.31392936403327798</v>
      </c>
      <c r="H9" s="14">
        <v>0.33351218953001599</v>
      </c>
      <c r="I9" s="14">
        <v>0.31486392094576399</v>
      </c>
      <c r="J9" s="14"/>
      <c r="K9" s="14">
        <v>0.28224946204939599</v>
      </c>
      <c r="L9" s="14">
        <v>0.36639365631105397</v>
      </c>
      <c r="M9" s="14">
        <v>0.30291238851665597</v>
      </c>
      <c r="N9" s="14">
        <v>0.342921991733599</v>
      </c>
      <c r="O9" s="14"/>
      <c r="P9" s="14">
        <v>0.17068962553382699</v>
      </c>
      <c r="Q9" s="14">
        <v>0.22053417646832801</v>
      </c>
      <c r="R9" s="14">
        <v>0.47185687834777401</v>
      </c>
      <c r="S9" s="14">
        <v>0.31131738190022701</v>
      </c>
      <c r="T9" s="14">
        <v>0.356441367376789</v>
      </c>
      <c r="U9" s="14"/>
      <c r="V9" s="14">
        <v>0.30730309905379999</v>
      </c>
      <c r="W9" s="14">
        <v>0.29333632806728299</v>
      </c>
      <c r="X9" s="14">
        <v>0.444547601747526</v>
      </c>
      <c r="Y9" s="14"/>
      <c r="Z9" s="14">
        <v>0.29527865698846301</v>
      </c>
      <c r="AA9" s="14">
        <v>0.35303474911666799</v>
      </c>
      <c r="AB9" s="14"/>
      <c r="AC9" s="14">
        <v>0.28146682228477499</v>
      </c>
      <c r="AD9" s="14">
        <v>0.42306386116691902</v>
      </c>
      <c r="AE9" s="14">
        <v>0.204358541383064</v>
      </c>
      <c r="AF9" s="14">
        <v>0.33514572815917798</v>
      </c>
      <c r="AG9" s="14"/>
      <c r="AH9" s="14">
        <v>0.57140485189027101</v>
      </c>
      <c r="AI9" s="14">
        <v>0.34216058474532701</v>
      </c>
      <c r="AJ9" s="14">
        <v>0.19505250072577801</v>
      </c>
      <c r="AK9" s="14">
        <v>0.39217837317453302</v>
      </c>
      <c r="AL9" s="14"/>
      <c r="AM9" s="14">
        <v>0.36138295915350399</v>
      </c>
      <c r="AN9" s="14">
        <v>0.366241057071234</v>
      </c>
      <c r="AO9" s="14">
        <v>0.31750460072356401</v>
      </c>
      <c r="AP9" s="14">
        <v>0.31598446618484299</v>
      </c>
      <c r="AQ9" s="14"/>
      <c r="AR9" s="14">
        <v>0.37149204148350901</v>
      </c>
      <c r="AS9" s="14">
        <v>0.24087076308602101</v>
      </c>
      <c r="AT9" s="14">
        <v>0.46253450293025</v>
      </c>
      <c r="AU9" s="14">
        <v>0.27997642483054502</v>
      </c>
      <c r="AV9" s="14"/>
      <c r="AW9" s="14">
        <v>0.32718186522112602</v>
      </c>
      <c r="AX9" s="14">
        <v>0.38660302715268702</v>
      </c>
      <c r="AY9" s="14">
        <v>0.26084795380518699</v>
      </c>
      <c r="AZ9" s="14">
        <v>0.18196354065863499</v>
      </c>
      <c r="BA9" s="14"/>
      <c r="BB9" s="14">
        <v>0.29527258777903698</v>
      </c>
      <c r="BC9" s="14">
        <v>0.29020319170645398</v>
      </c>
      <c r="BD9" s="14">
        <v>0.535518482235388</v>
      </c>
      <c r="BE9" s="14"/>
      <c r="BF9" s="14">
        <v>0.260737230976954</v>
      </c>
      <c r="BG9" s="14">
        <v>0.412424869080316</v>
      </c>
      <c r="BH9" s="14">
        <v>0.322263046181332</v>
      </c>
      <c r="BI9" s="14"/>
      <c r="BJ9" s="14">
        <v>0.30635117737457301</v>
      </c>
      <c r="BK9" s="14">
        <v>0.322513166719127</v>
      </c>
      <c r="BL9" s="14">
        <v>0.34527805566268599</v>
      </c>
      <c r="BM9" s="14"/>
      <c r="BN9" s="14">
        <v>0.41273695936594501</v>
      </c>
      <c r="BO9" s="14">
        <v>0.35215794283624902</v>
      </c>
      <c r="BP9" s="14">
        <v>0.44925999939292199</v>
      </c>
      <c r="BQ9" s="14">
        <v>0.44327001054611198</v>
      </c>
      <c r="BR9" s="14">
        <v>0.11863681046462</v>
      </c>
      <c r="BS9" s="14">
        <v>0.26551021831838101</v>
      </c>
      <c r="BT9" s="14">
        <v>0.33268001417085002</v>
      </c>
      <c r="BU9" s="14">
        <v>0.329511711092562</v>
      </c>
      <c r="BV9" s="14"/>
      <c r="BW9" s="14">
        <v>0.323049685402088</v>
      </c>
      <c r="BX9" s="14">
        <v>0.31891002145451203</v>
      </c>
      <c r="BY9" s="14"/>
      <c r="BZ9" s="14">
        <v>0.33146476248700202</v>
      </c>
      <c r="CA9" s="14">
        <v>0.30588753987585199</v>
      </c>
      <c r="CB9" s="14"/>
      <c r="CC9" s="14">
        <v>0.34146971722928199</v>
      </c>
      <c r="CD9" s="14">
        <v>0.28751072774009101</v>
      </c>
    </row>
    <row r="10" spans="2:82" x14ac:dyDescent="0.25">
      <c r="B10" s="15" t="s">
        <v>340</v>
      </c>
      <c r="C10" s="14">
        <v>6.72403936287857E-2</v>
      </c>
      <c r="D10" s="14">
        <v>8.2547379699830295E-2</v>
      </c>
      <c r="E10" s="14">
        <v>4.78927742078211E-2</v>
      </c>
      <c r="F10" s="14"/>
      <c r="G10" s="14">
        <v>8.4462912391281397E-2</v>
      </c>
      <c r="H10" s="14">
        <v>4.9336963476266302E-2</v>
      </c>
      <c r="I10" s="14">
        <v>5.3044546129383197E-2</v>
      </c>
      <c r="J10" s="14"/>
      <c r="K10" s="14">
        <v>7.5634277697755797E-2</v>
      </c>
      <c r="L10" s="14">
        <v>2.6573971438419101E-2</v>
      </c>
      <c r="M10" s="14">
        <v>6.0381715291018503E-2</v>
      </c>
      <c r="N10" s="14">
        <v>0.114528285775033</v>
      </c>
      <c r="O10" s="14"/>
      <c r="P10" s="14">
        <v>8.5376559781861899E-2</v>
      </c>
      <c r="Q10" s="14">
        <v>0.14610941326607299</v>
      </c>
      <c r="R10" s="14">
        <v>7.2859604235145703E-2</v>
      </c>
      <c r="S10" s="14">
        <v>3.2813334248343803E-2</v>
      </c>
      <c r="T10" s="14">
        <v>2.1804869676221798E-2</v>
      </c>
      <c r="U10" s="14"/>
      <c r="V10" s="14">
        <v>5.6243001913074499E-2</v>
      </c>
      <c r="W10" s="14">
        <v>0.11936929727241199</v>
      </c>
      <c r="X10" s="14">
        <v>7.3513753864706002E-2</v>
      </c>
      <c r="Y10" s="14"/>
      <c r="Z10" s="14">
        <v>5.2446160982022601E-2</v>
      </c>
      <c r="AA10" s="14">
        <v>8.5773339750374794E-2</v>
      </c>
      <c r="AB10" s="14"/>
      <c r="AC10" s="14">
        <v>0.28606697098134198</v>
      </c>
      <c r="AD10" s="14">
        <v>7.6115612855081893E-2</v>
      </c>
      <c r="AE10" s="14">
        <v>3.06340639445171E-2</v>
      </c>
      <c r="AF10" s="14">
        <v>6.6207941167969797E-2</v>
      </c>
      <c r="AG10" s="14"/>
      <c r="AH10" s="14">
        <v>7.1733294260815594E-2</v>
      </c>
      <c r="AI10" s="14">
        <v>8.3038506299095594E-2</v>
      </c>
      <c r="AJ10" s="14">
        <v>5.9806078352192898E-2</v>
      </c>
      <c r="AK10" s="14">
        <v>4.2513637592056099E-2</v>
      </c>
      <c r="AL10" s="14"/>
      <c r="AM10" s="14">
        <v>3.0399815623337899E-2</v>
      </c>
      <c r="AN10" s="14">
        <v>3.3299255770731298E-2</v>
      </c>
      <c r="AO10" s="14">
        <v>5.27437619401619E-2</v>
      </c>
      <c r="AP10" s="14">
        <v>8.0500757848394305E-2</v>
      </c>
      <c r="AQ10" s="14"/>
      <c r="AR10" s="14">
        <v>3.1952334036571599E-2</v>
      </c>
      <c r="AS10" s="14">
        <v>7.1998760558528205E-2</v>
      </c>
      <c r="AT10" s="14">
        <v>7.5485476725587905E-2</v>
      </c>
      <c r="AU10" s="14">
        <v>4.0119247486253201E-2</v>
      </c>
      <c r="AV10" s="14"/>
      <c r="AW10" s="14">
        <v>4.9131712683605E-2</v>
      </c>
      <c r="AX10" s="14">
        <v>5.68825371588077E-2</v>
      </c>
      <c r="AY10" s="14">
        <v>9.0320269624522095E-2</v>
      </c>
      <c r="AZ10" s="14">
        <v>8.9210088237878599E-2</v>
      </c>
      <c r="BA10" s="14"/>
      <c r="BB10" s="14">
        <v>9.1181364991186301E-2</v>
      </c>
      <c r="BC10" s="14">
        <v>0</v>
      </c>
      <c r="BD10" s="14">
        <v>0</v>
      </c>
      <c r="BE10" s="14"/>
      <c r="BF10" s="14">
        <v>4.0714002472108803E-2</v>
      </c>
      <c r="BG10" s="14">
        <v>6.5073318180358594E-2</v>
      </c>
      <c r="BH10" s="14">
        <v>0.117957345775272</v>
      </c>
      <c r="BI10" s="14"/>
      <c r="BJ10" s="14">
        <v>6.6205059049925602E-2</v>
      </c>
      <c r="BK10" s="14">
        <v>4.8466222817614903E-2</v>
      </c>
      <c r="BL10" s="14">
        <v>7.5471672400847803E-2</v>
      </c>
      <c r="BM10" s="14"/>
      <c r="BN10" s="14">
        <v>0.10368559507219</v>
      </c>
      <c r="BO10" s="14">
        <v>5.4190215715565003E-2</v>
      </c>
      <c r="BP10" s="14">
        <v>5.1078345316488499E-2</v>
      </c>
      <c r="BQ10" s="14">
        <v>0.21844391963655799</v>
      </c>
      <c r="BR10" s="14">
        <v>5.79084376225453E-2</v>
      </c>
      <c r="BS10" s="14">
        <v>7.5107018536054601E-2</v>
      </c>
      <c r="BT10" s="14">
        <v>6.5939507488308E-2</v>
      </c>
      <c r="BU10" s="14">
        <v>0</v>
      </c>
      <c r="BV10" s="14"/>
      <c r="BW10" s="14">
        <v>8.6096264024785998E-2</v>
      </c>
      <c r="BX10" s="14">
        <v>4.9494181977790999E-2</v>
      </c>
      <c r="BY10" s="14"/>
      <c r="BZ10" s="14">
        <v>6.1457941019152897E-2</v>
      </c>
      <c r="CA10" s="14">
        <v>7.0790960354028501E-2</v>
      </c>
      <c r="CB10" s="14"/>
      <c r="CC10" s="14">
        <v>6.7496009982435601E-2</v>
      </c>
      <c r="CD10" s="14">
        <v>6.0358115255301298E-2</v>
      </c>
    </row>
    <row r="11" spans="2:82" ht="30" x14ac:dyDescent="0.25">
      <c r="B11" s="15" t="s">
        <v>341</v>
      </c>
      <c r="C11" s="14">
        <v>8.9023068115592394E-2</v>
      </c>
      <c r="D11" s="14">
        <v>9.1370396232454104E-2</v>
      </c>
      <c r="E11" s="14">
        <v>8.6056108398612094E-2</v>
      </c>
      <c r="F11" s="14"/>
      <c r="G11" s="14">
        <v>7.6728199414697607E-2</v>
      </c>
      <c r="H11" s="14">
        <v>0.110858459840656</v>
      </c>
      <c r="I11" s="14">
        <v>7.9093938214093801E-2</v>
      </c>
      <c r="J11" s="14"/>
      <c r="K11" s="14">
        <v>9.7718940794885203E-2</v>
      </c>
      <c r="L11" s="14">
        <v>2.67268271260503E-2</v>
      </c>
      <c r="M11" s="14">
        <v>9.4076026863299106E-2</v>
      </c>
      <c r="N11" s="14">
        <v>0.20065097394670101</v>
      </c>
      <c r="O11" s="14"/>
      <c r="P11" s="14">
        <v>8.5376559781861899E-2</v>
      </c>
      <c r="Q11" s="14">
        <v>9.9647840563515597E-2</v>
      </c>
      <c r="R11" s="14">
        <v>5.4740909814631603E-2</v>
      </c>
      <c r="S11" s="14">
        <v>8.2084480602293605E-2</v>
      </c>
      <c r="T11" s="14">
        <v>0.13312550191880901</v>
      </c>
      <c r="U11" s="14"/>
      <c r="V11" s="14">
        <v>7.9794427863396605E-2</v>
      </c>
      <c r="W11" s="14">
        <v>5.9549615508225802E-2</v>
      </c>
      <c r="X11" s="14">
        <v>0.18638548459579099</v>
      </c>
      <c r="Y11" s="14"/>
      <c r="Z11" s="14">
        <v>8.4172836585366395E-2</v>
      </c>
      <c r="AA11" s="14">
        <v>9.5099022291328605E-2</v>
      </c>
      <c r="AB11" s="14"/>
      <c r="AC11" s="14">
        <v>0.137575407781344</v>
      </c>
      <c r="AD11" s="14">
        <v>0.107460657731913</v>
      </c>
      <c r="AE11" s="14">
        <v>0.10963255324725001</v>
      </c>
      <c r="AF11" s="14">
        <v>6.7002509486152495E-2</v>
      </c>
      <c r="AG11" s="14"/>
      <c r="AH11" s="14">
        <v>6.9810814628332302E-2</v>
      </c>
      <c r="AI11" s="14">
        <v>0.112120860108759</v>
      </c>
      <c r="AJ11" s="14">
        <v>8.98640658933232E-2</v>
      </c>
      <c r="AK11" s="14">
        <v>4.3225605356971002E-2</v>
      </c>
      <c r="AL11" s="14"/>
      <c r="AM11" s="14">
        <v>6.0564903667968302E-2</v>
      </c>
      <c r="AN11" s="14">
        <v>0.10002598677967101</v>
      </c>
      <c r="AO11" s="14">
        <v>0.10687319871866</v>
      </c>
      <c r="AP11" s="14">
        <v>7.1921232594534104E-2</v>
      </c>
      <c r="AQ11" s="14"/>
      <c r="AR11" s="14">
        <v>6.62810202631373E-2</v>
      </c>
      <c r="AS11" s="14">
        <v>8.4393805503583497E-2</v>
      </c>
      <c r="AT11" s="14">
        <v>0.114046572881022</v>
      </c>
      <c r="AU11" s="14">
        <v>7.8345789215505696E-2</v>
      </c>
      <c r="AV11" s="14"/>
      <c r="AW11" s="14">
        <v>0.13154765294932699</v>
      </c>
      <c r="AX11" s="14">
        <v>9.1604257800863106E-2</v>
      </c>
      <c r="AY11" s="14">
        <v>5.1912208137893698E-2</v>
      </c>
      <c r="AZ11" s="14">
        <v>9.1317178912058997E-2</v>
      </c>
      <c r="BA11" s="14"/>
      <c r="BB11" s="14">
        <v>9.0942550791646898E-2</v>
      </c>
      <c r="BC11" s="14">
        <v>0</v>
      </c>
      <c r="BD11" s="14">
        <v>0</v>
      </c>
      <c r="BE11" s="14"/>
      <c r="BF11" s="14">
        <v>4.9166849952413702E-2</v>
      </c>
      <c r="BG11" s="14">
        <v>0.13083777584518699</v>
      </c>
      <c r="BH11" s="14">
        <v>0.136186099785158</v>
      </c>
      <c r="BI11" s="14"/>
      <c r="BJ11" s="14">
        <v>0.107931749381832</v>
      </c>
      <c r="BK11" s="14">
        <v>4.89685075358368E-2</v>
      </c>
      <c r="BL11" s="14">
        <v>7.7633324417340194E-2</v>
      </c>
      <c r="BM11" s="14"/>
      <c r="BN11" s="14">
        <v>6.9180273551802701E-2</v>
      </c>
      <c r="BO11" s="14">
        <v>0.13569232120018501</v>
      </c>
      <c r="BP11" s="14">
        <v>4.9490869932497003E-2</v>
      </c>
      <c r="BQ11" s="14">
        <v>0</v>
      </c>
      <c r="BR11" s="14">
        <v>5.9256453188039099E-2</v>
      </c>
      <c r="BS11" s="14">
        <v>5.8129878446151501E-2</v>
      </c>
      <c r="BT11" s="14">
        <v>0.13443516420597301</v>
      </c>
      <c r="BU11" s="14">
        <v>0.16542278126442</v>
      </c>
      <c r="BV11" s="14"/>
      <c r="BW11" s="14">
        <v>7.0718082848888697E-2</v>
      </c>
      <c r="BX11" s="14">
        <v>0.10625081395755399</v>
      </c>
      <c r="BY11" s="14"/>
      <c r="BZ11" s="14">
        <v>8.3901638690251107E-2</v>
      </c>
      <c r="CA11" s="14">
        <v>0.105079563613566</v>
      </c>
      <c r="CB11" s="14"/>
      <c r="CC11" s="14">
        <v>9.5827379246831504E-2</v>
      </c>
      <c r="CD11" s="14">
        <v>8.4546608943795898E-2</v>
      </c>
    </row>
    <row r="12" spans="2:82" ht="30" x14ac:dyDescent="0.25">
      <c r="B12" s="15" t="s">
        <v>335</v>
      </c>
      <c r="C12" s="14">
        <v>5.8894418298607198E-2</v>
      </c>
      <c r="D12" s="14">
        <v>5.3021323676651799E-2</v>
      </c>
      <c r="E12" s="14">
        <v>6.6317852215742198E-2</v>
      </c>
      <c r="F12" s="14"/>
      <c r="G12" s="14">
        <v>5.8784146525004598E-2</v>
      </c>
      <c r="H12" s="14">
        <v>6.17762464276135E-2</v>
      </c>
      <c r="I12" s="14">
        <v>5.2853604297522901E-2</v>
      </c>
      <c r="J12" s="14"/>
      <c r="K12" s="14">
        <v>6.5194081097343398E-2</v>
      </c>
      <c r="L12" s="14">
        <v>5.3150729234625001E-2</v>
      </c>
      <c r="M12" s="14">
        <v>2.9893307662618301E-2</v>
      </c>
      <c r="N12" s="14">
        <v>8.6776970837633999E-2</v>
      </c>
      <c r="O12" s="14"/>
      <c r="P12" s="14">
        <v>5.7024848849890203E-2</v>
      </c>
      <c r="Q12" s="14">
        <v>9.6679534768643993E-2</v>
      </c>
      <c r="R12" s="14">
        <v>3.6643000777960698E-2</v>
      </c>
      <c r="S12" s="14">
        <v>6.5737487958893601E-2</v>
      </c>
      <c r="T12" s="14">
        <v>4.4400650937069901E-2</v>
      </c>
      <c r="U12" s="14"/>
      <c r="V12" s="14">
        <v>5.6506630385874598E-2</v>
      </c>
      <c r="W12" s="14">
        <v>2.9248817775779298E-2</v>
      </c>
      <c r="X12" s="14">
        <v>0.111783301390457</v>
      </c>
      <c r="Y12" s="14"/>
      <c r="Z12" s="14">
        <v>6.03870723522974E-2</v>
      </c>
      <c r="AA12" s="14">
        <v>5.7024549288451798E-2</v>
      </c>
      <c r="AB12" s="14"/>
      <c r="AC12" s="14">
        <v>0.14542982046431799</v>
      </c>
      <c r="AD12" s="14">
        <v>4.5577223526884897E-2</v>
      </c>
      <c r="AE12" s="14">
        <v>7.8205050745282306E-2</v>
      </c>
      <c r="AF12" s="14">
        <v>4.3893656644736601E-2</v>
      </c>
      <c r="AG12" s="14"/>
      <c r="AH12" s="14">
        <v>7.3796432092006994E-2</v>
      </c>
      <c r="AI12" s="14">
        <v>7.3397249132906905E-2</v>
      </c>
      <c r="AJ12" s="14">
        <v>3.0521871884305E-2</v>
      </c>
      <c r="AK12" s="14">
        <v>4.3238658733344801E-2</v>
      </c>
      <c r="AL12" s="14"/>
      <c r="AM12" s="14">
        <v>9.0397984464213002E-2</v>
      </c>
      <c r="AN12" s="14">
        <v>3.3122530654004001E-2</v>
      </c>
      <c r="AO12" s="14">
        <v>0.10535003929310199</v>
      </c>
      <c r="AP12" s="14">
        <v>2.6629289935161501E-2</v>
      </c>
      <c r="AQ12" s="14"/>
      <c r="AR12" s="14">
        <v>6.3379245510414906E-2</v>
      </c>
      <c r="AS12" s="14">
        <v>2.43422712505563E-2</v>
      </c>
      <c r="AT12" s="14">
        <v>3.8828257031159497E-2</v>
      </c>
      <c r="AU12" s="14">
        <v>0.119300036418445</v>
      </c>
      <c r="AV12" s="14"/>
      <c r="AW12" s="14">
        <v>4.9616497547262203E-2</v>
      </c>
      <c r="AX12" s="14">
        <v>5.5759478945182801E-2</v>
      </c>
      <c r="AY12" s="14">
        <v>7.8419706108630596E-2</v>
      </c>
      <c r="AZ12" s="14">
        <v>0</v>
      </c>
      <c r="BA12" s="14"/>
      <c r="BB12" s="14">
        <v>2.2331689282289801E-2</v>
      </c>
      <c r="BC12" s="14">
        <v>0.14123998559843901</v>
      </c>
      <c r="BD12" s="14">
        <v>0.13218002817755201</v>
      </c>
      <c r="BE12" s="14"/>
      <c r="BF12" s="14">
        <v>8.10016443078308E-2</v>
      </c>
      <c r="BG12" s="14">
        <v>6.5670590206181503E-2</v>
      </c>
      <c r="BH12" s="14">
        <v>1.64009843972284E-2</v>
      </c>
      <c r="BI12" s="14"/>
      <c r="BJ12" s="14">
        <v>4.0969376987112401E-2</v>
      </c>
      <c r="BK12" s="14">
        <v>6.4688446034149402E-2</v>
      </c>
      <c r="BL12" s="14">
        <v>7.5621455979761706E-2</v>
      </c>
      <c r="BM12" s="14"/>
      <c r="BN12" s="14">
        <v>7.0052875303360407E-2</v>
      </c>
      <c r="BO12" s="14">
        <v>0</v>
      </c>
      <c r="BP12" s="14">
        <v>0.15131436077014701</v>
      </c>
      <c r="BQ12" s="14">
        <v>0</v>
      </c>
      <c r="BR12" s="14">
        <v>5.7436773812936902E-2</v>
      </c>
      <c r="BS12" s="14">
        <v>1.8964361153764101E-2</v>
      </c>
      <c r="BT12" s="14">
        <v>0.130192194242575</v>
      </c>
      <c r="BU12" s="14">
        <v>8.1380733094254504E-2</v>
      </c>
      <c r="BV12" s="14"/>
      <c r="BW12" s="14">
        <v>3.4679791915853103E-2</v>
      </c>
      <c r="BX12" s="14">
        <v>8.1684025769035301E-2</v>
      </c>
      <c r="BY12" s="14"/>
      <c r="BZ12" s="14">
        <v>4.8066989482500197E-2</v>
      </c>
      <c r="CA12" s="14">
        <v>8.2143246887384599E-2</v>
      </c>
      <c r="CB12" s="14"/>
      <c r="CC12" s="14">
        <v>4.7813822431554402E-2</v>
      </c>
      <c r="CD12" s="14">
        <v>8.3495915153843095E-2</v>
      </c>
    </row>
    <row r="13" spans="2:82" ht="30" x14ac:dyDescent="0.25">
      <c r="B13" s="15" t="s">
        <v>332</v>
      </c>
      <c r="C13" s="14">
        <v>5.5043739533953903E-2</v>
      </c>
      <c r="D13" s="14">
        <v>6.8441751275840304E-2</v>
      </c>
      <c r="E13" s="14">
        <v>3.81090124115466E-2</v>
      </c>
      <c r="F13" s="14"/>
      <c r="G13" s="14">
        <v>6.8218452319195697E-2</v>
      </c>
      <c r="H13" s="14">
        <v>4.9453495749401603E-2</v>
      </c>
      <c r="I13" s="14">
        <v>2.6224068130362699E-2</v>
      </c>
      <c r="J13" s="14"/>
      <c r="K13" s="14">
        <v>5.4453199020576999E-2</v>
      </c>
      <c r="L13" s="14">
        <v>8.0810702594102904E-2</v>
      </c>
      <c r="M13" s="14">
        <v>3.0979874191375999E-2</v>
      </c>
      <c r="N13" s="14">
        <v>2.95482088061952E-2</v>
      </c>
      <c r="O13" s="14"/>
      <c r="P13" s="14">
        <v>0.11550955450830599</v>
      </c>
      <c r="Q13" s="14">
        <v>7.4052578003645494E-2</v>
      </c>
      <c r="R13" s="14">
        <v>7.2373126915938099E-2</v>
      </c>
      <c r="S13" s="14">
        <v>1.6671556839711402E-2</v>
      </c>
      <c r="T13" s="14">
        <v>2.15370558753703E-2</v>
      </c>
      <c r="U13" s="14"/>
      <c r="V13" s="14">
        <v>5.7114474528009801E-2</v>
      </c>
      <c r="W13" s="14">
        <v>2.9357452943903701E-2</v>
      </c>
      <c r="X13" s="14">
        <v>7.3825640230706396E-2</v>
      </c>
      <c r="Y13" s="14"/>
      <c r="Z13" s="14">
        <v>7.6327302841085506E-2</v>
      </c>
      <c r="AA13" s="14">
        <v>2.8381516391693999E-2</v>
      </c>
      <c r="AB13" s="14"/>
      <c r="AC13" s="14">
        <v>0</v>
      </c>
      <c r="AD13" s="14">
        <v>0</v>
      </c>
      <c r="AE13" s="14">
        <v>7.8539604231883706E-2</v>
      </c>
      <c r="AF13" s="14">
        <v>8.88779264802943E-2</v>
      </c>
      <c r="AG13" s="14"/>
      <c r="AH13" s="14">
        <v>7.0336169978203106E-2</v>
      </c>
      <c r="AI13" s="14">
        <v>4.6637721927685602E-2</v>
      </c>
      <c r="AJ13" s="14">
        <v>3.02423924707763E-2</v>
      </c>
      <c r="AK13" s="14">
        <v>0.108556718039721</v>
      </c>
      <c r="AL13" s="14"/>
      <c r="AM13" s="14">
        <v>0</v>
      </c>
      <c r="AN13" s="14">
        <v>0.10097670398881101</v>
      </c>
      <c r="AO13" s="14">
        <v>0</v>
      </c>
      <c r="AP13" s="14">
        <v>7.2325455117465395E-2</v>
      </c>
      <c r="AQ13" s="14"/>
      <c r="AR13" s="14">
        <v>1.60836405963776E-2</v>
      </c>
      <c r="AS13" s="14">
        <v>7.2439831396029206E-2</v>
      </c>
      <c r="AT13" s="14">
        <v>7.7545180157266594E-2</v>
      </c>
      <c r="AU13" s="14">
        <v>3.97782039753194E-2</v>
      </c>
      <c r="AV13" s="14"/>
      <c r="AW13" s="14">
        <v>3.3502373761107103E-2</v>
      </c>
      <c r="AX13" s="14">
        <v>5.7273979334292603E-2</v>
      </c>
      <c r="AY13" s="14">
        <v>5.1644770294906203E-2</v>
      </c>
      <c r="AZ13" s="14">
        <v>0.17880019510019299</v>
      </c>
      <c r="BA13" s="14"/>
      <c r="BB13" s="14">
        <v>2.3213883319979901E-2</v>
      </c>
      <c r="BC13" s="14">
        <v>4.6614065987126599E-2</v>
      </c>
      <c r="BD13" s="14">
        <v>0</v>
      </c>
      <c r="BE13" s="14"/>
      <c r="BF13" s="14">
        <v>5.7008572914089603E-2</v>
      </c>
      <c r="BG13" s="14">
        <v>6.6443865087375306E-2</v>
      </c>
      <c r="BH13" s="14">
        <v>3.38368979198111E-2</v>
      </c>
      <c r="BI13" s="14"/>
      <c r="BJ13" s="14">
        <v>6.6559351420748994E-2</v>
      </c>
      <c r="BK13" s="14">
        <v>4.7984368807607897E-2</v>
      </c>
      <c r="BL13" s="14">
        <v>3.8195484349313302E-2</v>
      </c>
      <c r="BM13" s="14"/>
      <c r="BN13" s="14">
        <v>0</v>
      </c>
      <c r="BO13" s="14">
        <v>2.75689359877615E-2</v>
      </c>
      <c r="BP13" s="14">
        <v>0</v>
      </c>
      <c r="BQ13" s="14">
        <v>0.11245565122190899</v>
      </c>
      <c r="BR13" s="14">
        <v>0.118262131646311</v>
      </c>
      <c r="BS13" s="14">
        <v>5.6368747836835202E-2</v>
      </c>
      <c r="BT13" s="14">
        <v>6.8825196152198995E-2</v>
      </c>
      <c r="BU13" s="14">
        <v>8.3808089131960806E-2</v>
      </c>
      <c r="BV13" s="14"/>
      <c r="BW13" s="14">
        <v>7.84282655159287E-2</v>
      </c>
      <c r="BX13" s="14">
        <v>3.30353814619588E-2</v>
      </c>
      <c r="BY13" s="14"/>
      <c r="BZ13" s="14">
        <v>6.2586473592220193E-2</v>
      </c>
      <c r="CA13" s="14">
        <v>3.53026315977574E-2</v>
      </c>
      <c r="CB13" s="14"/>
      <c r="CC13" s="14">
        <v>6.8424171067266004E-2</v>
      </c>
      <c r="CD13" s="14">
        <v>2.4251915305845501E-2</v>
      </c>
    </row>
    <row r="14" spans="2:82" ht="30" x14ac:dyDescent="0.25">
      <c r="B14" s="15" t="s">
        <v>342</v>
      </c>
      <c r="C14" s="14">
        <v>0.219144532386674</v>
      </c>
      <c r="D14" s="14">
        <v>0.234933344109307</v>
      </c>
      <c r="E14" s="14">
        <v>0.199187898278499</v>
      </c>
      <c r="F14" s="14"/>
      <c r="G14" s="14">
        <v>0.14376799882541899</v>
      </c>
      <c r="H14" s="14">
        <v>0.246311400629075</v>
      </c>
      <c r="I14" s="14">
        <v>0.39470354577565098</v>
      </c>
      <c r="J14" s="14"/>
      <c r="K14" s="14">
        <v>0.21650533829170701</v>
      </c>
      <c r="L14" s="14">
        <v>0.217865871691591</v>
      </c>
      <c r="M14" s="14">
        <v>0.33153857733307801</v>
      </c>
      <c r="N14" s="14">
        <v>0.112741806501218</v>
      </c>
      <c r="O14" s="14"/>
      <c r="P14" s="14">
        <v>0.22843100426886401</v>
      </c>
      <c r="Q14" s="14">
        <v>0.1934116767413</v>
      </c>
      <c r="R14" s="14">
        <v>0.16369035643893301</v>
      </c>
      <c r="S14" s="14">
        <v>0.246275030911766</v>
      </c>
      <c r="T14" s="14">
        <v>0.266031565131926</v>
      </c>
      <c r="U14" s="14"/>
      <c r="V14" s="14">
        <v>0.23286732415206901</v>
      </c>
      <c r="W14" s="14">
        <v>0.32209431368007702</v>
      </c>
      <c r="X14" s="14">
        <v>0</v>
      </c>
      <c r="Y14" s="14"/>
      <c r="Z14" s="14">
        <v>0.24152945135729501</v>
      </c>
      <c r="AA14" s="14">
        <v>0.191102625305442</v>
      </c>
      <c r="AB14" s="14"/>
      <c r="AC14" s="14">
        <v>0.14946097848821999</v>
      </c>
      <c r="AD14" s="14">
        <v>0.165934529579537</v>
      </c>
      <c r="AE14" s="14">
        <v>0.34260526366810901</v>
      </c>
      <c r="AF14" s="14">
        <v>0.16585247371919401</v>
      </c>
      <c r="AG14" s="14"/>
      <c r="AH14" s="14">
        <v>0.142918437150371</v>
      </c>
      <c r="AI14" s="14">
        <v>0.14804400096885301</v>
      </c>
      <c r="AJ14" s="14">
        <v>0.386446961120193</v>
      </c>
      <c r="AK14" s="14">
        <v>0.17455289405720301</v>
      </c>
      <c r="AL14" s="14"/>
      <c r="AM14" s="14">
        <v>0.275703556566749</v>
      </c>
      <c r="AN14" s="14">
        <v>0.26545230762250999</v>
      </c>
      <c r="AO14" s="14">
        <v>0.31220205849368199</v>
      </c>
      <c r="AP14" s="14">
        <v>0.18959802061771899</v>
      </c>
      <c r="AQ14" s="14"/>
      <c r="AR14" s="14">
        <v>0.24238671409356899</v>
      </c>
      <c r="AS14" s="14">
        <v>0.26319602594174002</v>
      </c>
      <c r="AT14" s="14">
        <v>7.8421560871973106E-2</v>
      </c>
      <c r="AU14" s="14">
        <v>0.36165423587532602</v>
      </c>
      <c r="AV14" s="14"/>
      <c r="AW14" s="14">
        <v>0.114585101044187</v>
      </c>
      <c r="AX14" s="14">
        <v>0.20451282854334299</v>
      </c>
      <c r="AY14" s="14">
        <v>0.29755622952501498</v>
      </c>
      <c r="AZ14" s="14">
        <v>0.36724431143479302</v>
      </c>
      <c r="BA14" s="14"/>
      <c r="BB14" s="14">
        <v>0.38612974520528898</v>
      </c>
      <c r="BC14" s="14">
        <v>0.33095265046491601</v>
      </c>
      <c r="BD14" s="14">
        <v>0.13202496658013199</v>
      </c>
      <c r="BE14" s="14"/>
      <c r="BF14" s="14">
        <v>0.283768000403264</v>
      </c>
      <c r="BG14" s="14">
        <v>6.4939601529814303E-2</v>
      </c>
      <c r="BH14" s="14">
        <v>0.23759975122112101</v>
      </c>
      <c r="BI14" s="14"/>
      <c r="BJ14" s="14">
        <v>0.22253926335135299</v>
      </c>
      <c r="BK14" s="14">
        <v>0.240422074278967</v>
      </c>
      <c r="BL14" s="14">
        <v>0.27162052950690202</v>
      </c>
      <c r="BM14" s="14"/>
      <c r="BN14" s="14">
        <v>0.100504608957599</v>
      </c>
      <c r="BO14" s="14">
        <v>0.29456206460815598</v>
      </c>
      <c r="BP14" s="14">
        <v>0.150362016603869</v>
      </c>
      <c r="BQ14" s="14">
        <v>0.22583041859542</v>
      </c>
      <c r="BR14" s="14">
        <v>0.236787995464216</v>
      </c>
      <c r="BS14" s="14">
        <v>0.299548641843145</v>
      </c>
      <c r="BT14" s="14">
        <v>0.13328640222902499</v>
      </c>
      <c r="BU14" s="14">
        <v>0.257014873268264</v>
      </c>
      <c r="BV14" s="14"/>
      <c r="BW14" s="14">
        <v>0.25102294253794699</v>
      </c>
      <c r="BX14" s="14">
        <v>0.18914215107195601</v>
      </c>
      <c r="BY14" s="14"/>
      <c r="BZ14" s="14">
        <v>0.26133358773450399</v>
      </c>
      <c r="CA14" s="14">
        <v>0.15327434170846199</v>
      </c>
      <c r="CB14" s="14"/>
      <c r="CC14" s="14">
        <v>0.216143967296379</v>
      </c>
      <c r="CD14" s="14">
        <v>0.23034038037385901</v>
      </c>
    </row>
    <row r="15" spans="2:82" ht="30" x14ac:dyDescent="0.25">
      <c r="B15" s="15" t="s">
        <v>343</v>
      </c>
      <c r="C15" s="14">
        <v>7.1831011514320101E-2</v>
      </c>
      <c r="D15" s="14">
        <v>7.6623195695867105E-2</v>
      </c>
      <c r="E15" s="14">
        <v>6.5773819372810002E-2</v>
      </c>
      <c r="F15" s="14"/>
      <c r="G15" s="14">
        <v>9.3083789337963393E-2</v>
      </c>
      <c r="H15" s="14">
        <v>6.2287006386540597E-2</v>
      </c>
      <c r="I15" s="14">
        <v>2.6506359011043801E-2</v>
      </c>
      <c r="J15" s="14"/>
      <c r="K15" s="14">
        <v>0.109812704614067</v>
      </c>
      <c r="L15" s="14">
        <v>6.7013539641361794E-2</v>
      </c>
      <c r="M15" s="14">
        <v>2.93544242214413E-2</v>
      </c>
      <c r="N15" s="14">
        <v>2.82626090717823E-2</v>
      </c>
      <c r="O15" s="14"/>
      <c r="P15" s="14">
        <v>8.6442469251825901E-2</v>
      </c>
      <c r="Q15" s="14">
        <v>9.7742380297845696E-2</v>
      </c>
      <c r="R15" s="14">
        <v>1.8584317620096599E-2</v>
      </c>
      <c r="S15" s="14">
        <v>9.8186349444285503E-2</v>
      </c>
      <c r="T15" s="14">
        <v>6.6796710073933604E-2</v>
      </c>
      <c r="U15" s="14"/>
      <c r="V15" s="14">
        <v>9.1034443489337105E-2</v>
      </c>
      <c r="W15" s="14">
        <v>2.92016476810457E-2</v>
      </c>
      <c r="X15" s="14">
        <v>0</v>
      </c>
      <c r="Y15" s="14"/>
      <c r="Z15" s="14">
        <v>7.6094497250898799E-2</v>
      </c>
      <c r="AA15" s="14">
        <v>6.6490082158077807E-2</v>
      </c>
      <c r="AB15" s="14"/>
      <c r="AC15" s="14">
        <v>0</v>
      </c>
      <c r="AD15" s="14">
        <v>1.5075195080045199E-2</v>
      </c>
      <c r="AE15" s="14">
        <v>6.2533252267211098E-2</v>
      </c>
      <c r="AF15" s="14">
        <v>0.12205091978970101</v>
      </c>
      <c r="AG15" s="14"/>
      <c r="AH15" s="14">
        <v>0</v>
      </c>
      <c r="AI15" s="14">
        <v>4.6524704760322999E-2</v>
      </c>
      <c r="AJ15" s="14">
        <v>0.104510198097646</v>
      </c>
      <c r="AK15" s="14">
        <v>0.108330064479048</v>
      </c>
      <c r="AL15" s="14"/>
      <c r="AM15" s="14">
        <v>6.1103790978605001E-2</v>
      </c>
      <c r="AN15" s="14">
        <v>3.3123765390477497E-2</v>
      </c>
      <c r="AO15" s="14">
        <v>7.9860084620348298E-2</v>
      </c>
      <c r="AP15" s="14">
        <v>9.8838936021544893E-2</v>
      </c>
      <c r="AQ15" s="14"/>
      <c r="AR15" s="14">
        <v>8.02322308224864E-2</v>
      </c>
      <c r="AS15" s="14">
        <v>8.5192339148422697E-2</v>
      </c>
      <c r="AT15" s="14">
        <v>7.6398790075760906E-2</v>
      </c>
      <c r="AU15" s="14">
        <v>4.1216587326159897E-2</v>
      </c>
      <c r="AV15" s="14"/>
      <c r="AW15" s="14">
        <v>0.115193856032865</v>
      </c>
      <c r="AX15" s="14">
        <v>3.3476728559026003E-2</v>
      </c>
      <c r="AY15" s="14">
        <v>7.8442818003673198E-2</v>
      </c>
      <c r="AZ15" s="14">
        <v>9.14646856564411E-2</v>
      </c>
      <c r="BA15" s="14"/>
      <c r="BB15" s="14">
        <v>2.2535248801829999E-2</v>
      </c>
      <c r="BC15" s="14">
        <v>4.8534709878089902E-2</v>
      </c>
      <c r="BD15" s="14">
        <v>0</v>
      </c>
      <c r="BE15" s="14"/>
      <c r="BF15" s="14">
        <v>0.105514266119343</v>
      </c>
      <c r="BG15" s="14">
        <v>4.3147919949974502E-2</v>
      </c>
      <c r="BH15" s="14">
        <v>3.4728655590820702E-2</v>
      </c>
      <c r="BI15" s="14"/>
      <c r="BJ15" s="14">
        <v>6.5325759172609799E-2</v>
      </c>
      <c r="BK15" s="14">
        <v>0.11461555410473299</v>
      </c>
      <c r="BL15" s="14">
        <v>3.9576636419412503E-2</v>
      </c>
      <c r="BM15" s="14"/>
      <c r="BN15" s="14">
        <v>7.0250090742973004E-2</v>
      </c>
      <c r="BO15" s="14">
        <v>5.39204866536864E-2</v>
      </c>
      <c r="BP15" s="14">
        <v>4.9607947297089401E-2</v>
      </c>
      <c r="BQ15" s="14">
        <v>0</v>
      </c>
      <c r="BR15" s="14">
        <v>0.145408624291231</v>
      </c>
      <c r="BS15" s="14">
        <v>0.114560905803509</v>
      </c>
      <c r="BT15" s="14">
        <v>0</v>
      </c>
      <c r="BU15" s="14">
        <v>0</v>
      </c>
      <c r="BV15" s="14"/>
      <c r="BW15" s="14">
        <v>9.4868212204940794E-2</v>
      </c>
      <c r="BX15" s="14">
        <v>5.01495388102592E-2</v>
      </c>
      <c r="BY15" s="14"/>
      <c r="BZ15" s="14">
        <v>5.48400442183892E-2</v>
      </c>
      <c r="CA15" s="14">
        <v>9.4995078373779004E-2</v>
      </c>
      <c r="CB15" s="14"/>
      <c r="CC15" s="14">
        <v>5.42679086960971E-2</v>
      </c>
      <c r="CD15" s="14">
        <v>9.7073379055505393E-2</v>
      </c>
    </row>
    <row r="16" spans="2:82" ht="30" x14ac:dyDescent="0.25">
      <c r="B16" s="15" t="s">
        <v>344</v>
      </c>
      <c r="C16" s="14">
        <v>8.4263561768354006E-2</v>
      </c>
      <c r="D16" s="14">
        <v>7.5534837647680306E-2</v>
      </c>
      <c r="E16" s="14">
        <v>9.5296434701899593E-2</v>
      </c>
      <c r="F16" s="14"/>
      <c r="G16" s="14">
        <v>0.109989885240434</v>
      </c>
      <c r="H16" s="14">
        <v>6.2190255172301701E-2</v>
      </c>
      <c r="I16" s="14">
        <v>5.27100174961787E-2</v>
      </c>
      <c r="J16" s="14"/>
      <c r="K16" s="14">
        <v>8.7353650415777598E-2</v>
      </c>
      <c r="L16" s="14">
        <v>8.1104292595105806E-2</v>
      </c>
      <c r="M16" s="14">
        <v>9.0172210262266905E-2</v>
      </c>
      <c r="N16" s="14">
        <v>8.4569153327837501E-2</v>
      </c>
      <c r="O16" s="14"/>
      <c r="P16" s="14">
        <v>0.113775149588856</v>
      </c>
      <c r="Q16" s="14">
        <v>4.7494590379017598E-2</v>
      </c>
      <c r="R16" s="14">
        <v>7.3065242391551405E-2</v>
      </c>
      <c r="S16" s="14">
        <v>9.7829375291959397E-2</v>
      </c>
      <c r="T16" s="14">
        <v>8.98622790098801E-2</v>
      </c>
      <c r="U16" s="14"/>
      <c r="V16" s="14">
        <v>9.6506165880103703E-2</v>
      </c>
      <c r="W16" s="14">
        <v>5.8732129286370602E-2</v>
      </c>
      <c r="X16" s="14">
        <v>3.6399668015307599E-2</v>
      </c>
      <c r="Y16" s="14"/>
      <c r="Z16" s="14">
        <v>9.8734896078453496E-2</v>
      </c>
      <c r="AA16" s="14">
        <v>6.61351149958707E-2</v>
      </c>
      <c r="AB16" s="14"/>
      <c r="AC16" s="14">
        <v>0</v>
      </c>
      <c r="AD16" s="14">
        <v>0.121561058982145</v>
      </c>
      <c r="AE16" s="14">
        <v>7.7751883718272893E-2</v>
      </c>
      <c r="AF16" s="14">
        <v>7.7674328755490296E-2</v>
      </c>
      <c r="AG16" s="14"/>
      <c r="AH16" s="14">
        <v>0</v>
      </c>
      <c r="AI16" s="14">
        <v>9.2811876814006405E-2</v>
      </c>
      <c r="AJ16" s="14">
        <v>7.3656618130012605E-2</v>
      </c>
      <c r="AK16" s="14">
        <v>8.7404048567123693E-2</v>
      </c>
      <c r="AL16" s="14"/>
      <c r="AM16" s="14">
        <v>6.0045407805902999E-2</v>
      </c>
      <c r="AN16" s="14">
        <v>3.3693424298296699E-2</v>
      </c>
      <c r="AO16" s="14">
        <v>2.5466256210481899E-2</v>
      </c>
      <c r="AP16" s="14">
        <v>0.108527810997934</v>
      </c>
      <c r="AQ16" s="14"/>
      <c r="AR16" s="14">
        <v>9.6309999702215904E-2</v>
      </c>
      <c r="AS16" s="14">
        <v>0.109441910754509</v>
      </c>
      <c r="AT16" s="14">
        <v>3.7911402295821101E-2</v>
      </c>
      <c r="AU16" s="14">
        <v>3.9609474872445802E-2</v>
      </c>
      <c r="AV16" s="14"/>
      <c r="AW16" s="14">
        <v>0.13041104933599401</v>
      </c>
      <c r="AX16" s="14">
        <v>7.9673727195063299E-2</v>
      </c>
      <c r="AY16" s="14">
        <v>6.5060881850162303E-2</v>
      </c>
      <c r="AZ16" s="14">
        <v>0</v>
      </c>
      <c r="BA16" s="14"/>
      <c r="BB16" s="14">
        <v>6.8392929828741497E-2</v>
      </c>
      <c r="BC16" s="14">
        <v>9.5765144438416994E-2</v>
      </c>
      <c r="BD16" s="14">
        <v>6.5914261114936104E-2</v>
      </c>
      <c r="BE16" s="14"/>
      <c r="BF16" s="14">
        <v>9.7534150675894105E-2</v>
      </c>
      <c r="BG16" s="14">
        <v>0.108434728855252</v>
      </c>
      <c r="BH16" s="14">
        <v>5.0566185298044901E-2</v>
      </c>
      <c r="BI16" s="14"/>
      <c r="BJ16" s="14">
        <v>9.9566339537134299E-2</v>
      </c>
      <c r="BK16" s="14">
        <v>6.3932633927854005E-2</v>
      </c>
      <c r="BL16" s="14">
        <v>3.8033468743679501E-2</v>
      </c>
      <c r="BM16" s="14"/>
      <c r="BN16" s="14">
        <v>0.13927586926570801</v>
      </c>
      <c r="BO16" s="14">
        <v>8.1908032998397204E-2</v>
      </c>
      <c r="BP16" s="14">
        <v>9.8886460686986602E-2</v>
      </c>
      <c r="BQ16" s="14">
        <v>0</v>
      </c>
      <c r="BR16" s="14">
        <v>8.8848109156941996E-2</v>
      </c>
      <c r="BS16" s="14">
        <v>9.2636743106462902E-2</v>
      </c>
      <c r="BT16" s="14">
        <v>0.13464152151107001</v>
      </c>
      <c r="BU16" s="14">
        <v>0</v>
      </c>
      <c r="BV16" s="14"/>
      <c r="BW16" s="14">
        <v>3.5170604068759097E-2</v>
      </c>
      <c r="BX16" s="14">
        <v>0.130467422932734</v>
      </c>
      <c r="BY16" s="14"/>
      <c r="BZ16" s="14">
        <v>6.8919485414904905E-2</v>
      </c>
      <c r="CA16" s="14">
        <v>0.11727690205461599</v>
      </c>
      <c r="CB16" s="14"/>
      <c r="CC16" s="14">
        <v>8.8246017546911096E-2</v>
      </c>
      <c r="CD16" s="14">
        <v>8.43744845940297E-2</v>
      </c>
    </row>
    <row r="17" spans="2:82" x14ac:dyDescent="0.25">
      <c r="B17" s="15" t="s">
        <v>151</v>
      </c>
      <c r="C17" s="14">
        <v>8.3980534077691509E-3</v>
      </c>
      <c r="D17" s="14">
        <v>0</v>
      </c>
      <c r="E17" s="14">
        <v>1.9012967438285601E-2</v>
      </c>
      <c r="F17" s="14"/>
      <c r="G17" s="14">
        <v>1.7032746981052199E-2</v>
      </c>
      <c r="H17" s="14">
        <v>0</v>
      </c>
      <c r="I17" s="14">
        <v>0</v>
      </c>
      <c r="J17" s="14"/>
      <c r="K17" s="14">
        <v>0</v>
      </c>
      <c r="L17" s="14">
        <v>1.32672300820573E-2</v>
      </c>
      <c r="M17" s="14">
        <v>3.0691475658245201E-2</v>
      </c>
      <c r="N17" s="14">
        <v>0</v>
      </c>
      <c r="O17" s="14"/>
      <c r="P17" s="14">
        <v>0</v>
      </c>
      <c r="Q17" s="14">
        <v>0</v>
      </c>
      <c r="R17" s="14">
        <v>0</v>
      </c>
      <c r="S17" s="14">
        <v>3.2833364412553502E-2</v>
      </c>
      <c r="T17" s="14">
        <v>0</v>
      </c>
      <c r="U17" s="14"/>
      <c r="V17" s="14">
        <v>5.5718138402493901E-3</v>
      </c>
      <c r="W17" s="14">
        <v>2.9752944840999499E-2</v>
      </c>
      <c r="X17" s="14">
        <v>0</v>
      </c>
      <c r="Y17" s="14"/>
      <c r="Z17" s="14">
        <v>0</v>
      </c>
      <c r="AA17" s="14">
        <v>1.89184146220744E-2</v>
      </c>
      <c r="AB17" s="14"/>
      <c r="AC17" s="14">
        <v>0</v>
      </c>
      <c r="AD17" s="14">
        <v>1.4939021767984E-2</v>
      </c>
      <c r="AE17" s="14">
        <v>1.5739786794409901E-2</v>
      </c>
      <c r="AF17" s="14">
        <v>0</v>
      </c>
      <c r="AG17" s="14"/>
      <c r="AH17" s="14">
        <v>0</v>
      </c>
      <c r="AI17" s="14">
        <v>1.8431073016611899E-2</v>
      </c>
      <c r="AJ17" s="14">
        <v>0</v>
      </c>
      <c r="AK17" s="14">
        <v>0</v>
      </c>
      <c r="AL17" s="14"/>
      <c r="AM17" s="14">
        <v>3.0436442779966499E-2</v>
      </c>
      <c r="AN17" s="14">
        <v>0</v>
      </c>
      <c r="AO17" s="14">
        <v>0</v>
      </c>
      <c r="AP17" s="14">
        <v>8.8376718009076302E-3</v>
      </c>
      <c r="AQ17" s="14"/>
      <c r="AR17" s="14">
        <v>0</v>
      </c>
      <c r="AS17" s="14">
        <v>1.18359827060583E-2</v>
      </c>
      <c r="AT17" s="14">
        <v>3.8828257031159497E-2</v>
      </c>
      <c r="AU17" s="14">
        <v>0</v>
      </c>
      <c r="AV17" s="14"/>
      <c r="AW17" s="14">
        <v>0</v>
      </c>
      <c r="AX17" s="14">
        <v>2.2619945148826801E-2</v>
      </c>
      <c r="AY17" s="14">
        <v>0</v>
      </c>
      <c r="AZ17" s="14">
        <v>0</v>
      </c>
      <c r="BA17" s="14"/>
      <c r="BB17" s="14">
        <v>0</v>
      </c>
      <c r="BC17" s="14">
        <v>4.6690251926557999E-2</v>
      </c>
      <c r="BD17" s="14">
        <v>6.7508340963473606E-2</v>
      </c>
      <c r="BE17" s="14"/>
      <c r="BF17" s="14">
        <v>8.1912793751778203E-3</v>
      </c>
      <c r="BG17" s="14">
        <v>0</v>
      </c>
      <c r="BH17" s="14">
        <v>1.6651362608102099E-2</v>
      </c>
      <c r="BI17" s="14"/>
      <c r="BJ17" s="14">
        <v>8.1125110585655406E-3</v>
      </c>
      <c r="BK17" s="14">
        <v>0</v>
      </c>
      <c r="BL17" s="14">
        <v>3.8569372520057002E-2</v>
      </c>
      <c r="BM17" s="14"/>
      <c r="BN17" s="14">
        <v>0</v>
      </c>
      <c r="BO17" s="14">
        <v>0</v>
      </c>
      <c r="BP17" s="14">
        <v>0</v>
      </c>
      <c r="BQ17" s="14">
        <v>0</v>
      </c>
      <c r="BR17" s="14">
        <v>2.9753364210084999E-2</v>
      </c>
      <c r="BS17" s="14">
        <v>0</v>
      </c>
      <c r="BT17" s="14">
        <v>0</v>
      </c>
      <c r="BU17" s="14">
        <v>0</v>
      </c>
      <c r="BV17" s="14"/>
      <c r="BW17" s="14">
        <v>1.73212314780988E-2</v>
      </c>
      <c r="BX17" s="14">
        <v>0</v>
      </c>
      <c r="BY17" s="14"/>
      <c r="BZ17" s="14">
        <v>1.37553429864669E-2</v>
      </c>
      <c r="CA17" s="14">
        <v>0</v>
      </c>
      <c r="CB17" s="14"/>
      <c r="CC17" s="14">
        <v>1.3548855919441299E-2</v>
      </c>
      <c r="CD17" s="14">
        <v>0</v>
      </c>
    </row>
    <row r="18" spans="2:82" x14ac:dyDescent="0.25">
      <c r="B18" s="15" t="s">
        <v>131</v>
      </c>
      <c r="C18" s="20">
        <v>2.52441186416992E-2</v>
      </c>
      <c r="D18" s="20">
        <v>1.52612913951057E-2</v>
      </c>
      <c r="E18" s="20">
        <v>3.7862144255355799E-2</v>
      </c>
      <c r="F18" s="20"/>
      <c r="G18" s="20">
        <v>3.4002504931673401E-2</v>
      </c>
      <c r="H18" s="20">
        <v>2.42739827881292E-2</v>
      </c>
      <c r="I18" s="20">
        <v>0</v>
      </c>
      <c r="J18" s="20"/>
      <c r="K18" s="20">
        <v>1.10783460184913E-2</v>
      </c>
      <c r="L18" s="20">
        <v>6.7093179285632507E-2</v>
      </c>
      <c r="M18" s="20">
        <v>0</v>
      </c>
      <c r="N18" s="20">
        <v>0</v>
      </c>
      <c r="O18" s="20"/>
      <c r="P18" s="20">
        <v>5.7374228434706999E-2</v>
      </c>
      <c r="Q18" s="20">
        <v>2.43278095116304E-2</v>
      </c>
      <c r="R18" s="20">
        <v>3.6186563457969098E-2</v>
      </c>
      <c r="S18" s="20">
        <v>1.6251638389966301E-2</v>
      </c>
      <c r="T18" s="20">
        <v>0</v>
      </c>
      <c r="U18" s="20"/>
      <c r="V18" s="20">
        <v>1.7058618894085099E-2</v>
      </c>
      <c r="W18" s="20">
        <v>2.9357452943903701E-2</v>
      </c>
      <c r="X18" s="20">
        <v>7.3544550155506594E-2</v>
      </c>
      <c r="Y18" s="20"/>
      <c r="Z18" s="20">
        <v>1.5029125564117901E-2</v>
      </c>
      <c r="AA18" s="20">
        <v>3.8040586080018403E-2</v>
      </c>
      <c r="AB18" s="20"/>
      <c r="AC18" s="20">
        <v>0</v>
      </c>
      <c r="AD18" s="20">
        <v>3.0272839309490301E-2</v>
      </c>
      <c r="AE18" s="20">
        <v>0</v>
      </c>
      <c r="AF18" s="20">
        <v>3.3294515797284797E-2</v>
      </c>
      <c r="AG18" s="20"/>
      <c r="AH18" s="20">
        <v>0</v>
      </c>
      <c r="AI18" s="20">
        <v>3.6833422226432003E-2</v>
      </c>
      <c r="AJ18" s="20">
        <v>2.9899313325772701E-2</v>
      </c>
      <c r="AK18" s="20">
        <v>0</v>
      </c>
      <c r="AL18" s="20"/>
      <c r="AM18" s="20">
        <v>2.99651389597533E-2</v>
      </c>
      <c r="AN18" s="20">
        <v>3.4064968424263702E-2</v>
      </c>
      <c r="AO18" s="20">
        <v>0</v>
      </c>
      <c r="AP18" s="20">
        <v>2.6836358881495999E-2</v>
      </c>
      <c r="AQ18" s="20"/>
      <c r="AR18" s="20">
        <v>3.1882773491717697E-2</v>
      </c>
      <c r="AS18" s="20">
        <v>3.6288309654551598E-2</v>
      </c>
      <c r="AT18" s="20">
        <v>0</v>
      </c>
      <c r="AU18" s="20">
        <v>0</v>
      </c>
      <c r="AV18" s="20"/>
      <c r="AW18" s="20">
        <v>4.8829891424527101E-2</v>
      </c>
      <c r="AX18" s="20">
        <v>1.15934901619076E-2</v>
      </c>
      <c r="AY18" s="20">
        <v>2.5795162650010198E-2</v>
      </c>
      <c r="AZ18" s="20">
        <v>0</v>
      </c>
      <c r="BA18" s="20"/>
      <c r="BB18" s="20">
        <v>0</v>
      </c>
      <c r="BC18" s="20">
        <v>0</v>
      </c>
      <c r="BD18" s="20">
        <v>6.6853920928518301E-2</v>
      </c>
      <c r="BE18" s="20"/>
      <c r="BF18" s="20">
        <v>1.6364002802924001E-2</v>
      </c>
      <c r="BG18" s="20">
        <v>4.3027331265540897E-2</v>
      </c>
      <c r="BH18" s="20">
        <v>3.3809671223110002E-2</v>
      </c>
      <c r="BI18" s="20"/>
      <c r="BJ18" s="20">
        <v>1.64394126661454E-2</v>
      </c>
      <c r="BK18" s="20">
        <v>4.8409025774110298E-2</v>
      </c>
      <c r="BL18" s="20">
        <v>0</v>
      </c>
      <c r="BM18" s="20"/>
      <c r="BN18" s="20">
        <v>3.43137277404219E-2</v>
      </c>
      <c r="BO18" s="20">
        <v>0</v>
      </c>
      <c r="BP18" s="20">
        <v>0</v>
      </c>
      <c r="BQ18" s="20">
        <v>0</v>
      </c>
      <c r="BR18" s="20">
        <v>8.7701300143072397E-2</v>
      </c>
      <c r="BS18" s="20">
        <v>1.9173484955696998E-2</v>
      </c>
      <c r="BT18" s="20">
        <v>0</v>
      </c>
      <c r="BU18" s="20">
        <v>8.2861812148538494E-2</v>
      </c>
      <c r="BV18" s="20"/>
      <c r="BW18" s="20">
        <v>8.6449200027094095E-3</v>
      </c>
      <c r="BX18" s="20">
        <v>4.0866462564199901E-2</v>
      </c>
      <c r="BY18" s="20"/>
      <c r="BZ18" s="20">
        <v>1.3673734374608899E-2</v>
      </c>
      <c r="CA18" s="20">
        <v>3.5249735534555397E-2</v>
      </c>
      <c r="CB18" s="20"/>
      <c r="CC18" s="20">
        <v>6.7621505838025998E-3</v>
      </c>
      <c r="CD18" s="20">
        <v>4.8048473577729199E-2</v>
      </c>
    </row>
    <row r="19" spans="2:82" x14ac:dyDescent="0.25">
      <c r="B19" s="16" t="s">
        <v>346</v>
      </c>
    </row>
    <row r="20" spans="2:82" x14ac:dyDescent="0.25">
      <c r="B20" t="s">
        <v>105</v>
      </c>
    </row>
    <row r="21" spans="2:82" x14ac:dyDescent="0.25">
      <c r="B21" t="s">
        <v>106</v>
      </c>
    </row>
    <row r="23" spans="2:82" x14ac:dyDescent="0.25">
      <c r="B23"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H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8" width="20.7109375" customWidth="1"/>
  </cols>
  <sheetData>
    <row r="2" spans="2:8" ht="39.950000000000003" customHeight="1" x14ac:dyDescent="0.25">
      <c r="D2" s="29" t="s">
        <v>357</v>
      </c>
      <c r="E2" s="26"/>
      <c r="F2" s="26"/>
      <c r="G2" s="26"/>
      <c r="H2" s="26"/>
    </row>
    <row r="6" spans="2:8" ht="50.1" customHeight="1" x14ac:dyDescent="0.25">
      <c r="B6" s="17" t="s">
        <v>15</v>
      </c>
      <c r="C6" s="17" t="s">
        <v>347</v>
      </c>
      <c r="D6" s="17" t="s">
        <v>348</v>
      </c>
      <c r="E6" s="17" t="s">
        <v>349</v>
      </c>
      <c r="F6" s="17" t="s">
        <v>350</v>
      </c>
      <c r="G6" s="17" t="s">
        <v>351</v>
      </c>
    </row>
    <row r="7" spans="2:8" x14ac:dyDescent="0.25">
      <c r="B7" s="15" t="s">
        <v>352</v>
      </c>
      <c r="C7" s="14">
        <v>0.16509823123873399</v>
      </c>
      <c r="D7" s="14">
        <v>0.15686045772556301</v>
      </c>
      <c r="E7" s="14">
        <v>4.1974777778959499E-2</v>
      </c>
      <c r="F7" s="14">
        <v>7.1372586831842097E-2</v>
      </c>
      <c r="G7" s="14">
        <v>0.23080326125566999</v>
      </c>
    </row>
    <row r="8" spans="2:8" x14ac:dyDescent="0.25">
      <c r="B8" s="15" t="s">
        <v>353</v>
      </c>
      <c r="C8" s="14">
        <v>0.41203900551824302</v>
      </c>
      <c r="D8" s="14">
        <v>0.38319847417929398</v>
      </c>
      <c r="E8" s="14">
        <v>0.117040938010346</v>
      </c>
      <c r="F8" s="14">
        <v>0.21044363106678901</v>
      </c>
      <c r="G8" s="14">
        <v>0.44374326005303399</v>
      </c>
    </row>
    <row r="9" spans="2:8" x14ac:dyDescent="0.25">
      <c r="B9" s="15" t="s">
        <v>354</v>
      </c>
      <c r="C9" s="14">
        <v>0.31427258117495499</v>
      </c>
      <c r="D9" s="14">
        <v>0.33268432898463002</v>
      </c>
      <c r="E9" s="14">
        <v>0.34722458394009498</v>
      </c>
      <c r="F9" s="14">
        <v>0.31592095452451402</v>
      </c>
      <c r="G9" s="14">
        <v>0.24105436858524901</v>
      </c>
    </row>
    <row r="10" spans="2:8" x14ac:dyDescent="0.25">
      <c r="B10" s="15" t="s">
        <v>355</v>
      </c>
      <c r="C10" s="14">
        <v>8.2087402466241105E-2</v>
      </c>
      <c r="D10" s="14">
        <v>9.4253640117999193E-2</v>
      </c>
      <c r="E10" s="14">
        <v>0.32920750985916297</v>
      </c>
      <c r="F10" s="14">
        <v>0.266382791804262</v>
      </c>
      <c r="G10" s="14">
        <v>6.4510077086347997E-2</v>
      </c>
    </row>
    <row r="11" spans="2:8" x14ac:dyDescent="0.25">
      <c r="B11" s="15" t="s">
        <v>356</v>
      </c>
      <c r="C11" s="14">
        <v>2.6502779601827502E-2</v>
      </c>
      <c r="D11" s="14">
        <v>3.3003098992513802E-2</v>
      </c>
      <c r="E11" s="14">
        <v>0.16455219041143601</v>
      </c>
      <c r="F11" s="14">
        <v>0.135880035772593</v>
      </c>
      <c r="G11" s="14">
        <v>1.9889033019699E-2</v>
      </c>
    </row>
    <row r="12" spans="2:8" x14ac:dyDescent="0.25">
      <c r="B12" s="16"/>
      <c r="C12" s="16"/>
      <c r="D12" s="16"/>
      <c r="E12" s="16"/>
      <c r="F12" s="16"/>
      <c r="G12" s="16"/>
    </row>
    <row r="13" spans="2:8" x14ac:dyDescent="0.25">
      <c r="B13" t="s">
        <v>105</v>
      </c>
    </row>
    <row r="14" spans="2:8" x14ac:dyDescent="0.25">
      <c r="B14" t="s">
        <v>106</v>
      </c>
    </row>
    <row r="18" spans="2:2" x14ac:dyDescent="0.25">
      <c r="B18" s="8" t="str">
        <f>HYPERLINK("#'Contents'!A1", "Return to Contents")</f>
        <v>Return to Contents</v>
      </c>
    </row>
  </sheetData>
  <mergeCells count="1">
    <mergeCell ref="D2:H2"/>
  </mergeCells>
  <pageMargins left="0.7" right="0.7" top="0.75" bottom="0.75" header="0.3" footer="0.3"/>
  <pageSetup paperSize="9" orientation="portrait"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CD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358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352</v>
      </c>
      <c r="C9" s="14">
        <v>0.16509823123873399</v>
      </c>
      <c r="D9" s="14">
        <v>0.17330162038409599</v>
      </c>
      <c r="E9" s="14">
        <v>0.15672275574974301</v>
      </c>
      <c r="F9" s="14"/>
      <c r="G9" s="14">
        <v>0.164150447822378</v>
      </c>
      <c r="H9" s="14">
        <v>0.150545295941695</v>
      </c>
      <c r="I9" s="14">
        <v>0.19613842046230701</v>
      </c>
      <c r="J9" s="14"/>
      <c r="K9" s="14">
        <v>0.15433194985954901</v>
      </c>
      <c r="L9" s="14">
        <v>0.141026620151849</v>
      </c>
      <c r="M9" s="14">
        <v>0.177813281724505</v>
      </c>
      <c r="N9" s="14">
        <v>0.202893383960037</v>
      </c>
      <c r="O9" s="14"/>
      <c r="P9" s="14">
        <v>0.16387986884012701</v>
      </c>
      <c r="Q9" s="14">
        <v>0.19787072425706501</v>
      </c>
      <c r="R9" s="14">
        <v>0.16267366017871601</v>
      </c>
      <c r="S9" s="14">
        <v>0.16098838327903001</v>
      </c>
      <c r="T9" s="14">
        <v>0.14580553459905199</v>
      </c>
      <c r="U9" s="14"/>
      <c r="V9" s="14">
        <v>0.16456107333707501</v>
      </c>
      <c r="W9" s="14">
        <v>0.162653471926263</v>
      </c>
      <c r="X9" s="14">
        <v>0.169491446873832</v>
      </c>
      <c r="Y9" s="14"/>
      <c r="Z9" s="14">
        <v>0.18353193106385601</v>
      </c>
      <c r="AA9" s="14">
        <v>0.14910424520334201</v>
      </c>
      <c r="AB9" s="14"/>
      <c r="AC9" s="14">
        <v>0.210421335222751</v>
      </c>
      <c r="AD9" s="14">
        <v>0.172271232268848</v>
      </c>
      <c r="AE9" s="14">
        <v>0.14668477773479499</v>
      </c>
      <c r="AF9" s="14">
        <v>0.16487081130986</v>
      </c>
      <c r="AG9" s="14"/>
      <c r="AH9" s="14">
        <v>0.17441860021837</v>
      </c>
      <c r="AI9" s="14">
        <v>0.16510917199284</v>
      </c>
      <c r="AJ9" s="14">
        <v>0.14480084399345999</v>
      </c>
      <c r="AK9" s="14">
        <v>0.19564142418438499</v>
      </c>
      <c r="AL9" s="14"/>
      <c r="AM9" s="14">
        <v>0.16308424087411699</v>
      </c>
      <c r="AN9" s="14">
        <v>0.15202103725590499</v>
      </c>
      <c r="AO9" s="14">
        <v>0.175521424781897</v>
      </c>
      <c r="AP9" s="14">
        <v>0.16812920883822599</v>
      </c>
      <c r="AQ9" s="14"/>
      <c r="AR9" s="14">
        <v>0.145117760474126</v>
      </c>
      <c r="AS9" s="14">
        <v>0.142977021534407</v>
      </c>
      <c r="AT9" s="14">
        <v>0.221144457789691</v>
      </c>
      <c r="AU9" s="14">
        <v>0.184869701459454</v>
      </c>
      <c r="AV9" s="14"/>
      <c r="AW9" s="14">
        <v>0.16924674799280801</v>
      </c>
      <c r="AX9" s="14">
        <v>0.16262524471804801</v>
      </c>
      <c r="AY9" s="14">
        <v>0.16109345492882199</v>
      </c>
      <c r="AZ9" s="14">
        <v>0.192217644074031</v>
      </c>
      <c r="BA9" s="14"/>
      <c r="BB9" s="14">
        <v>0.19256058744561499</v>
      </c>
      <c r="BC9" s="14">
        <v>0.16527677723505599</v>
      </c>
      <c r="BD9" s="14">
        <v>0.16673469863245999</v>
      </c>
      <c r="BE9" s="14"/>
      <c r="BF9" s="14">
        <v>0.17840702810190801</v>
      </c>
      <c r="BG9" s="14">
        <v>0.12394705058305799</v>
      </c>
      <c r="BH9" s="14">
        <v>0.18494397596207901</v>
      </c>
      <c r="BI9" s="14"/>
      <c r="BJ9" s="14">
        <v>0.16351889785694099</v>
      </c>
      <c r="BK9" s="14">
        <v>0.14947614565669501</v>
      </c>
      <c r="BL9" s="14">
        <v>0.222220179896055</v>
      </c>
      <c r="BM9" s="14"/>
      <c r="BN9" s="14">
        <v>0.18360708687226501</v>
      </c>
      <c r="BO9" s="14">
        <v>0.19757829547235101</v>
      </c>
      <c r="BP9" s="14">
        <v>0.18526464009261501</v>
      </c>
      <c r="BQ9" s="14">
        <v>0.14784381622013801</v>
      </c>
      <c r="BR9" s="14">
        <v>0.114679956683097</v>
      </c>
      <c r="BS9" s="14">
        <v>0.14096544710082801</v>
      </c>
      <c r="BT9" s="14">
        <v>0.15225078889725099</v>
      </c>
      <c r="BU9" s="14">
        <v>0.17052353976420501</v>
      </c>
      <c r="BV9" s="14"/>
      <c r="BW9" s="14">
        <v>0.181957237869494</v>
      </c>
      <c r="BX9" s="14">
        <v>0.15137957654169301</v>
      </c>
      <c r="BY9" s="14"/>
      <c r="BZ9" s="14">
        <v>0.18229179513583699</v>
      </c>
      <c r="CA9" s="14">
        <v>0.15293781172937901</v>
      </c>
      <c r="CB9" s="14"/>
      <c r="CC9" s="14">
        <v>0.16807461488025799</v>
      </c>
      <c r="CD9" s="14">
        <v>0.173829645220476</v>
      </c>
    </row>
    <row r="10" spans="2:82" x14ac:dyDescent="0.25">
      <c r="B10" s="15" t="s">
        <v>353</v>
      </c>
      <c r="C10" s="14">
        <v>0.41203900551824302</v>
      </c>
      <c r="D10" s="14">
        <v>0.38720407132753598</v>
      </c>
      <c r="E10" s="14">
        <v>0.436623562248111</v>
      </c>
      <c r="F10" s="14"/>
      <c r="G10" s="14">
        <v>0.42583065385278401</v>
      </c>
      <c r="H10" s="14">
        <v>0.399565135509651</v>
      </c>
      <c r="I10" s="14">
        <v>0.40940015442052902</v>
      </c>
      <c r="J10" s="14"/>
      <c r="K10" s="14">
        <v>0.432804100686348</v>
      </c>
      <c r="L10" s="14">
        <v>0.46362657390577799</v>
      </c>
      <c r="M10" s="14">
        <v>0.38777773395765702</v>
      </c>
      <c r="N10" s="14">
        <v>0.32603192456402402</v>
      </c>
      <c r="O10" s="14"/>
      <c r="P10" s="14">
        <v>0.36435762061273003</v>
      </c>
      <c r="Q10" s="14">
        <v>0.3873759570618</v>
      </c>
      <c r="R10" s="14">
        <v>0.43207822192839002</v>
      </c>
      <c r="S10" s="14">
        <v>0.41733076083749998</v>
      </c>
      <c r="T10" s="14">
        <v>0.43819271284137101</v>
      </c>
      <c r="U10" s="14"/>
      <c r="V10" s="14">
        <v>0.41819915502521399</v>
      </c>
      <c r="W10" s="14">
        <v>0.45131228394066603</v>
      </c>
      <c r="X10" s="14">
        <v>0.34940931847147599</v>
      </c>
      <c r="Y10" s="14"/>
      <c r="Z10" s="14">
        <v>0.419270221504014</v>
      </c>
      <c r="AA10" s="14">
        <v>0.40576484631024101</v>
      </c>
      <c r="AB10" s="14"/>
      <c r="AC10" s="14">
        <v>0.31450362911677998</v>
      </c>
      <c r="AD10" s="14">
        <v>0.41323023947839999</v>
      </c>
      <c r="AE10" s="14">
        <v>0.396344420442308</v>
      </c>
      <c r="AF10" s="14">
        <v>0.44581961983664398</v>
      </c>
      <c r="AG10" s="14"/>
      <c r="AH10" s="14">
        <v>0.38565618127342199</v>
      </c>
      <c r="AI10" s="14">
        <v>0.427813661309219</v>
      </c>
      <c r="AJ10" s="14">
        <v>0.42282612094320798</v>
      </c>
      <c r="AK10" s="14">
        <v>0.37133698854448199</v>
      </c>
      <c r="AL10" s="14"/>
      <c r="AM10" s="14">
        <v>0.38802794534479501</v>
      </c>
      <c r="AN10" s="14">
        <v>0.42302028575627598</v>
      </c>
      <c r="AO10" s="14">
        <v>0.44400620776121702</v>
      </c>
      <c r="AP10" s="14">
        <v>0.42856808187483603</v>
      </c>
      <c r="AQ10" s="14"/>
      <c r="AR10" s="14">
        <v>0.44688526977821003</v>
      </c>
      <c r="AS10" s="14">
        <v>0.44061101774014599</v>
      </c>
      <c r="AT10" s="14">
        <v>0.36263427301241102</v>
      </c>
      <c r="AU10" s="14">
        <v>0.36368926079098102</v>
      </c>
      <c r="AV10" s="14"/>
      <c r="AW10" s="14">
        <v>0.43990500668493199</v>
      </c>
      <c r="AX10" s="14">
        <v>0.383611077456322</v>
      </c>
      <c r="AY10" s="14">
        <v>0.423974064415931</v>
      </c>
      <c r="AZ10" s="14">
        <v>0.43145732617190202</v>
      </c>
      <c r="BA10" s="14"/>
      <c r="BB10" s="14">
        <v>0.43060893921466498</v>
      </c>
      <c r="BC10" s="14">
        <v>0.39990731152745401</v>
      </c>
      <c r="BD10" s="14">
        <v>0.40804197558191702</v>
      </c>
      <c r="BE10" s="14"/>
      <c r="BF10" s="14">
        <v>0.43741867967453102</v>
      </c>
      <c r="BG10" s="14">
        <v>0.395835160377426</v>
      </c>
      <c r="BH10" s="14">
        <v>0.40001763384767403</v>
      </c>
      <c r="BI10" s="14"/>
      <c r="BJ10" s="14">
        <v>0.41175602739207301</v>
      </c>
      <c r="BK10" s="14">
        <v>0.43574887938198897</v>
      </c>
      <c r="BL10" s="14">
        <v>0.37339704068385898</v>
      </c>
      <c r="BM10" s="14"/>
      <c r="BN10" s="14">
        <v>0.36228581845098301</v>
      </c>
      <c r="BO10" s="14">
        <v>0.38449212587861797</v>
      </c>
      <c r="BP10" s="14">
        <v>0.43165409252634801</v>
      </c>
      <c r="BQ10" s="14">
        <v>0.46856814200091002</v>
      </c>
      <c r="BR10" s="14">
        <v>0.42978945395352802</v>
      </c>
      <c r="BS10" s="14">
        <v>0.469005561676826</v>
      </c>
      <c r="BT10" s="14">
        <v>0.41509684106959499</v>
      </c>
      <c r="BU10" s="14">
        <v>0.40212279477461199</v>
      </c>
      <c r="BV10" s="14"/>
      <c r="BW10" s="14">
        <v>0.41852407436789901</v>
      </c>
      <c r="BX10" s="14">
        <v>0.406761919970826</v>
      </c>
      <c r="BY10" s="14"/>
      <c r="BZ10" s="14">
        <v>0.43031980059151398</v>
      </c>
      <c r="CA10" s="14">
        <v>0.40652800938693401</v>
      </c>
      <c r="CB10" s="14"/>
      <c r="CC10" s="14">
        <v>0.42693973937498902</v>
      </c>
      <c r="CD10" s="14">
        <v>0.41469456754131601</v>
      </c>
    </row>
    <row r="11" spans="2:82" x14ac:dyDescent="0.25">
      <c r="B11" s="15" t="s">
        <v>354</v>
      </c>
      <c r="C11" s="14">
        <v>0.31427258117495499</v>
      </c>
      <c r="D11" s="14">
        <v>0.31819742066470402</v>
      </c>
      <c r="E11" s="14">
        <v>0.31066171766666401</v>
      </c>
      <c r="F11" s="14"/>
      <c r="G11" s="14">
        <v>0.29229090085700998</v>
      </c>
      <c r="H11" s="14">
        <v>0.336580846424338</v>
      </c>
      <c r="I11" s="14">
        <v>0.31361859484975202</v>
      </c>
      <c r="J11" s="14"/>
      <c r="K11" s="14">
        <v>0.31252303194904602</v>
      </c>
      <c r="L11" s="14">
        <v>0.306488541602704</v>
      </c>
      <c r="M11" s="14">
        <v>0.29768882129616803</v>
      </c>
      <c r="N11" s="14">
        <v>0.34588840374989699</v>
      </c>
      <c r="O11" s="14"/>
      <c r="P11" s="14">
        <v>0.35016936594812298</v>
      </c>
      <c r="Q11" s="14">
        <v>0.29662733155584398</v>
      </c>
      <c r="R11" s="14">
        <v>0.30279236391100001</v>
      </c>
      <c r="S11" s="14">
        <v>0.32366928957069602</v>
      </c>
      <c r="T11" s="14">
        <v>0.30013423272540202</v>
      </c>
      <c r="U11" s="14"/>
      <c r="V11" s="14">
        <v>0.30332309272444202</v>
      </c>
      <c r="W11" s="14">
        <v>0.283924612046215</v>
      </c>
      <c r="X11" s="14">
        <v>0.38258411964797401</v>
      </c>
      <c r="Y11" s="14"/>
      <c r="Z11" s="14">
        <v>0.28091071012549901</v>
      </c>
      <c r="AA11" s="14">
        <v>0.34321898394496902</v>
      </c>
      <c r="AB11" s="14"/>
      <c r="AC11" s="14">
        <v>0.29762197250733002</v>
      </c>
      <c r="AD11" s="14">
        <v>0.30433359156579498</v>
      </c>
      <c r="AE11" s="14">
        <v>0.33645280868184402</v>
      </c>
      <c r="AF11" s="14">
        <v>0.30152241834641402</v>
      </c>
      <c r="AG11" s="14"/>
      <c r="AH11" s="14">
        <v>0.32351764815776102</v>
      </c>
      <c r="AI11" s="14">
        <v>0.30083700776855399</v>
      </c>
      <c r="AJ11" s="14">
        <v>0.33033127571072002</v>
      </c>
      <c r="AK11" s="14">
        <v>0.31452396355400902</v>
      </c>
      <c r="AL11" s="14"/>
      <c r="AM11" s="14">
        <v>0.309678755402927</v>
      </c>
      <c r="AN11" s="14">
        <v>0.31173667625055501</v>
      </c>
      <c r="AO11" s="14">
        <v>0.27200501842887398</v>
      </c>
      <c r="AP11" s="14">
        <v>0.30404811507869001</v>
      </c>
      <c r="AQ11" s="14"/>
      <c r="AR11" s="14">
        <v>0.28922079714746901</v>
      </c>
      <c r="AS11" s="14">
        <v>0.30076999131459897</v>
      </c>
      <c r="AT11" s="14">
        <v>0.34934115522995601</v>
      </c>
      <c r="AU11" s="14">
        <v>0.295971545454916</v>
      </c>
      <c r="AV11" s="14"/>
      <c r="AW11" s="14">
        <v>0.27163354348709701</v>
      </c>
      <c r="AX11" s="14">
        <v>0.348327636148407</v>
      </c>
      <c r="AY11" s="14">
        <v>0.30658222283320302</v>
      </c>
      <c r="AZ11" s="14">
        <v>0.28454582047601801</v>
      </c>
      <c r="BA11" s="14"/>
      <c r="BB11" s="14">
        <v>0.26586501999864698</v>
      </c>
      <c r="BC11" s="14">
        <v>0.33157117412721998</v>
      </c>
      <c r="BD11" s="14">
        <v>0.332747361026834</v>
      </c>
      <c r="BE11" s="14"/>
      <c r="BF11" s="14">
        <v>0.283760947058465</v>
      </c>
      <c r="BG11" s="14">
        <v>0.36684601850290499</v>
      </c>
      <c r="BH11" s="14">
        <v>0.279352580791842</v>
      </c>
      <c r="BI11" s="14"/>
      <c r="BJ11" s="14">
        <v>0.31942537710264501</v>
      </c>
      <c r="BK11" s="14">
        <v>0.31211637504141498</v>
      </c>
      <c r="BL11" s="14">
        <v>0.26654731684746702</v>
      </c>
      <c r="BM11" s="14"/>
      <c r="BN11" s="14">
        <v>0.33130159037697499</v>
      </c>
      <c r="BO11" s="14">
        <v>0.28171784811922201</v>
      </c>
      <c r="BP11" s="14">
        <v>0.302852244639086</v>
      </c>
      <c r="BQ11" s="14">
        <v>0.22228706782112201</v>
      </c>
      <c r="BR11" s="14">
        <v>0.34074450928427602</v>
      </c>
      <c r="BS11" s="14">
        <v>0.30576749706869</v>
      </c>
      <c r="BT11" s="14">
        <v>0.32541092913445901</v>
      </c>
      <c r="BU11" s="14">
        <v>0.32982316184233101</v>
      </c>
      <c r="BV11" s="14"/>
      <c r="BW11" s="14">
        <v>0.30255197237801301</v>
      </c>
      <c r="BX11" s="14">
        <v>0.32380997495182001</v>
      </c>
      <c r="BY11" s="14"/>
      <c r="BZ11" s="14">
        <v>0.29865639022191698</v>
      </c>
      <c r="CA11" s="14">
        <v>0.29833242427451301</v>
      </c>
      <c r="CB11" s="14"/>
      <c r="CC11" s="14">
        <v>0.29606284412267397</v>
      </c>
      <c r="CD11" s="14">
        <v>0.30118617177308898</v>
      </c>
    </row>
    <row r="12" spans="2:82" x14ac:dyDescent="0.25">
      <c r="B12" s="15" t="s">
        <v>355</v>
      </c>
      <c r="C12" s="14">
        <v>8.2087402466241105E-2</v>
      </c>
      <c r="D12" s="14">
        <v>9.0110614813374304E-2</v>
      </c>
      <c r="E12" s="14">
        <v>7.4146200127136005E-2</v>
      </c>
      <c r="F12" s="14"/>
      <c r="G12" s="14">
        <v>9.0473888712449796E-2</v>
      </c>
      <c r="H12" s="14">
        <v>8.6594129496324501E-2</v>
      </c>
      <c r="I12" s="14">
        <v>5.6268742880466301E-2</v>
      </c>
      <c r="J12" s="14"/>
      <c r="K12" s="14">
        <v>8.3017054854697903E-2</v>
      </c>
      <c r="L12" s="14">
        <v>6.3825530884999995E-2</v>
      </c>
      <c r="M12" s="14">
        <v>0.10090955765048699</v>
      </c>
      <c r="N12" s="14">
        <v>8.74486408874834E-2</v>
      </c>
      <c r="O12" s="14"/>
      <c r="P12" s="14">
        <v>0.107301711480912</v>
      </c>
      <c r="Q12" s="14">
        <v>8.4025718403109698E-2</v>
      </c>
      <c r="R12" s="14">
        <v>6.96776792646292E-2</v>
      </c>
      <c r="S12" s="14">
        <v>8.1430308723082101E-2</v>
      </c>
      <c r="T12" s="14">
        <v>7.7375355457610803E-2</v>
      </c>
      <c r="U12" s="14"/>
      <c r="V12" s="14">
        <v>8.5013739310505695E-2</v>
      </c>
      <c r="W12" s="14">
        <v>7.7708150918791102E-2</v>
      </c>
      <c r="X12" s="14">
        <v>7.7444833122383594E-2</v>
      </c>
      <c r="Y12" s="14"/>
      <c r="Z12" s="14">
        <v>9.1566223898589802E-2</v>
      </c>
      <c r="AA12" s="14">
        <v>7.3863110052932807E-2</v>
      </c>
      <c r="AB12" s="14"/>
      <c r="AC12" s="14">
        <v>0.133625668917395</v>
      </c>
      <c r="AD12" s="14">
        <v>8.4691031342641498E-2</v>
      </c>
      <c r="AE12" s="14">
        <v>9.3642324373102395E-2</v>
      </c>
      <c r="AF12" s="14">
        <v>6.6856140384796703E-2</v>
      </c>
      <c r="AG12" s="14"/>
      <c r="AH12" s="14">
        <v>0.10409708488254001</v>
      </c>
      <c r="AI12" s="14">
        <v>7.8147837626223696E-2</v>
      </c>
      <c r="AJ12" s="14">
        <v>7.7606026652419502E-2</v>
      </c>
      <c r="AK12" s="14">
        <v>8.7018402630622604E-2</v>
      </c>
      <c r="AL12" s="14"/>
      <c r="AM12" s="14">
        <v>0.10940893673390301</v>
      </c>
      <c r="AN12" s="14">
        <v>8.7398017968471894E-2</v>
      </c>
      <c r="AO12" s="14">
        <v>7.98426515083039E-2</v>
      </c>
      <c r="AP12" s="14">
        <v>7.2430059670089003E-2</v>
      </c>
      <c r="AQ12" s="14"/>
      <c r="AR12" s="14">
        <v>9.6060186424192701E-2</v>
      </c>
      <c r="AS12" s="14">
        <v>8.7897128671430402E-2</v>
      </c>
      <c r="AT12" s="14">
        <v>4.8572198408679303E-2</v>
      </c>
      <c r="AU12" s="14">
        <v>0.103212546866744</v>
      </c>
      <c r="AV12" s="14"/>
      <c r="AW12" s="14">
        <v>9.7870089944364899E-2</v>
      </c>
      <c r="AX12" s="14">
        <v>7.7166850476463197E-2</v>
      </c>
      <c r="AY12" s="14">
        <v>7.94446388259262E-2</v>
      </c>
      <c r="AZ12" s="14">
        <v>7.3316084555201194E-2</v>
      </c>
      <c r="BA12" s="14"/>
      <c r="BB12" s="14">
        <v>9.6353545964972004E-2</v>
      </c>
      <c r="BC12" s="14">
        <v>8.1378019303708193E-2</v>
      </c>
      <c r="BD12" s="14">
        <v>6.5137498648531494E-2</v>
      </c>
      <c r="BE12" s="14"/>
      <c r="BF12" s="14">
        <v>7.7290197251702095E-2</v>
      </c>
      <c r="BG12" s="14">
        <v>8.4334328492630395E-2</v>
      </c>
      <c r="BH12" s="14">
        <v>0.103840838631439</v>
      </c>
      <c r="BI12" s="14"/>
      <c r="BJ12" s="14">
        <v>8.3219077164730995E-2</v>
      </c>
      <c r="BK12" s="14">
        <v>8.0035109485601399E-2</v>
      </c>
      <c r="BL12" s="14">
        <v>9.8124446023389197E-2</v>
      </c>
      <c r="BM12" s="14"/>
      <c r="BN12" s="14">
        <v>8.7926358919438605E-2</v>
      </c>
      <c r="BO12" s="14">
        <v>0.112997623867237</v>
      </c>
      <c r="BP12" s="14">
        <v>7.2274411872987401E-2</v>
      </c>
      <c r="BQ12" s="14">
        <v>0.12362565539392301</v>
      </c>
      <c r="BR12" s="14">
        <v>9.7736377156957197E-2</v>
      </c>
      <c r="BS12" s="14">
        <v>6.5762709250522203E-2</v>
      </c>
      <c r="BT12" s="14">
        <v>5.3705749587311197E-2</v>
      </c>
      <c r="BU12" s="14">
        <v>6.6766541516769695E-2</v>
      </c>
      <c r="BV12" s="14"/>
      <c r="BW12" s="14">
        <v>7.4560433994945302E-2</v>
      </c>
      <c r="BX12" s="14">
        <v>8.8212311462054493E-2</v>
      </c>
      <c r="BY12" s="14"/>
      <c r="BZ12" s="14">
        <v>6.9931860644230001E-2</v>
      </c>
      <c r="CA12" s="14">
        <v>0.103409560449312</v>
      </c>
      <c r="CB12" s="14"/>
      <c r="CC12" s="14">
        <v>8.2629837628793307E-2</v>
      </c>
      <c r="CD12" s="14">
        <v>8.3368461804875796E-2</v>
      </c>
    </row>
    <row r="13" spans="2:82" x14ac:dyDescent="0.25">
      <c r="B13" s="15" t="s">
        <v>356</v>
      </c>
      <c r="C13" s="20">
        <v>2.6502779601827502E-2</v>
      </c>
      <c r="D13" s="20">
        <v>3.1186272810289101E-2</v>
      </c>
      <c r="E13" s="20">
        <v>2.1845764208345501E-2</v>
      </c>
      <c r="F13" s="20"/>
      <c r="G13" s="20">
        <v>2.7254108755378401E-2</v>
      </c>
      <c r="H13" s="20">
        <v>2.6714592627992799E-2</v>
      </c>
      <c r="I13" s="20">
        <v>2.4574087386946001E-2</v>
      </c>
      <c r="J13" s="20"/>
      <c r="K13" s="20">
        <v>1.7323862650359099E-2</v>
      </c>
      <c r="L13" s="20">
        <v>2.5032733454669501E-2</v>
      </c>
      <c r="M13" s="20">
        <v>3.5810605371184599E-2</v>
      </c>
      <c r="N13" s="20">
        <v>3.7737646838559E-2</v>
      </c>
      <c r="O13" s="20"/>
      <c r="P13" s="20">
        <v>1.4291433118108701E-2</v>
      </c>
      <c r="Q13" s="20">
        <v>3.4100268722181901E-2</v>
      </c>
      <c r="R13" s="20">
        <v>3.27780747172653E-2</v>
      </c>
      <c r="S13" s="20">
        <v>1.6581257589691801E-2</v>
      </c>
      <c r="T13" s="20">
        <v>3.8492164376564303E-2</v>
      </c>
      <c r="U13" s="20"/>
      <c r="V13" s="20">
        <v>2.8902939602764001E-2</v>
      </c>
      <c r="W13" s="20">
        <v>2.4401481168064499E-2</v>
      </c>
      <c r="X13" s="20">
        <v>2.1070281884335001E-2</v>
      </c>
      <c r="Y13" s="20"/>
      <c r="Z13" s="20">
        <v>2.4720913408040699E-2</v>
      </c>
      <c r="AA13" s="20">
        <v>2.8048814488515001E-2</v>
      </c>
      <c r="AB13" s="20"/>
      <c r="AC13" s="20">
        <v>4.3827394235743902E-2</v>
      </c>
      <c r="AD13" s="20">
        <v>2.5473905344316101E-2</v>
      </c>
      <c r="AE13" s="20">
        <v>2.6875668767950701E-2</v>
      </c>
      <c r="AF13" s="20">
        <v>2.09310101222842E-2</v>
      </c>
      <c r="AG13" s="20"/>
      <c r="AH13" s="20">
        <v>1.2310485467906401E-2</v>
      </c>
      <c r="AI13" s="20">
        <v>2.8092321303163099E-2</v>
      </c>
      <c r="AJ13" s="20">
        <v>2.4435732700191299E-2</v>
      </c>
      <c r="AK13" s="20">
        <v>3.1479221086501502E-2</v>
      </c>
      <c r="AL13" s="20"/>
      <c r="AM13" s="20">
        <v>2.9800121644257001E-2</v>
      </c>
      <c r="AN13" s="20">
        <v>2.5823982768792102E-2</v>
      </c>
      <c r="AO13" s="20">
        <v>2.8624697519708399E-2</v>
      </c>
      <c r="AP13" s="20">
        <v>2.6824534538158602E-2</v>
      </c>
      <c r="AQ13" s="20"/>
      <c r="AR13" s="20">
        <v>2.2715986176002401E-2</v>
      </c>
      <c r="AS13" s="20">
        <v>2.7744840739417201E-2</v>
      </c>
      <c r="AT13" s="20">
        <v>1.83079155592622E-2</v>
      </c>
      <c r="AU13" s="20">
        <v>5.2256945427904697E-2</v>
      </c>
      <c r="AV13" s="20"/>
      <c r="AW13" s="20">
        <v>2.1344611890797699E-2</v>
      </c>
      <c r="AX13" s="20">
        <v>2.8269191200760001E-2</v>
      </c>
      <c r="AY13" s="20">
        <v>2.89056189961171E-2</v>
      </c>
      <c r="AZ13" s="20">
        <v>1.8463124722848601E-2</v>
      </c>
      <c r="BA13" s="20"/>
      <c r="BB13" s="20">
        <v>1.4611907376100301E-2</v>
      </c>
      <c r="BC13" s="20">
        <v>2.1866717806561999E-2</v>
      </c>
      <c r="BD13" s="20">
        <v>2.7338466110257899E-2</v>
      </c>
      <c r="BE13" s="20"/>
      <c r="BF13" s="20">
        <v>2.3123147913394301E-2</v>
      </c>
      <c r="BG13" s="20">
        <v>2.90374420439811E-2</v>
      </c>
      <c r="BH13" s="20">
        <v>3.1844970766966497E-2</v>
      </c>
      <c r="BI13" s="20"/>
      <c r="BJ13" s="20">
        <v>2.2080620483610099E-2</v>
      </c>
      <c r="BK13" s="20">
        <v>2.2623490434299801E-2</v>
      </c>
      <c r="BL13" s="20">
        <v>3.9711016549229497E-2</v>
      </c>
      <c r="BM13" s="20"/>
      <c r="BN13" s="20">
        <v>3.4879145380338601E-2</v>
      </c>
      <c r="BO13" s="20">
        <v>2.3214106662571499E-2</v>
      </c>
      <c r="BP13" s="20">
        <v>7.9546108689630499E-3</v>
      </c>
      <c r="BQ13" s="20">
        <v>3.7675318563907198E-2</v>
      </c>
      <c r="BR13" s="20">
        <v>1.7049702922141901E-2</v>
      </c>
      <c r="BS13" s="20">
        <v>1.8498784903133701E-2</v>
      </c>
      <c r="BT13" s="20">
        <v>5.3535691311384498E-2</v>
      </c>
      <c r="BU13" s="20">
        <v>3.0763962102082501E-2</v>
      </c>
      <c r="BV13" s="20"/>
      <c r="BW13" s="20">
        <v>2.2406281389648199E-2</v>
      </c>
      <c r="BX13" s="20">
        <v>2.98362170736058E-2</v>
      </c>
      <c r="BY13" s="20"/>
      <c r="BZ13" s="20">
        <v>1.88001534065017E-2</v>
      </c>
      <c r="CA13" s="20">
        <v>3.8792194159862299E-2</v>
      </c>
      <c r="CB13" s="20"/>
      <c r="CC13" s="20">
        <v>2.6292963993285401E-2</v>
      </c>
      <c r="CD13" s="20">
        <v>2.6921153660242701E-2</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CD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359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352</v>
      </c>
      <c r="C9" s="14">
        <v>0.15686045772556301</v>
      </c>
      <c r="D9" s="14">
        <v>0.17207031047553001</v>
      </c>
      <c r="E9" s="14">
        <v>0.14180731753929399</v>
      </c>
      <c r="F9" s="14"/>
      <c r="G9" s="14">
        <v>0.166025309043631</v>
      </c>
      <c r="H9" s="14">
        <v>0.141568662446445</v>
      </c>
      <c r="I9" s="14">
        <v>0.16912966300756599</v>
      </c>
      <c r="J9" s="14"/>
      <c r="K9" s="14">
        <v>0.13805527456954</v>
      </c>
      <c r="L9" s="14">
        <v>0.13180691047267401</v>
      </c>
      <c r="M9" s="14">
        <v>0.187609451003835</v>
      </c>
      <c r="N9" s="14">
        <v>0.19334181224095401</v>
      </c>
      <c r="O9" s="14"/>
      <c r="P9" s="14">
        <v>0.149489876316169</v>
      </c>
      <c r="Q9" s="14">
        <v>0.19011852421537001</v>
      </c>
      <c r="R9" s="14">
        <v>0.16291179414739601</v>
      </c>
      <c r="S9" s="14">
        <v>0.14918433205933501</v>
      </c>
      <c r="T9" s="14">
        <v>0.13703189478956701</v>
      </c>
      <c r="U9" s="14"/>
      <c r="V9" s="14">
        <v>0.16163348573345801</v>
      </c>
      <c r="W9" s="14">
        <v>0.167293642461183</v>
      </c>
      <c r="X9" s="14">
        <v>0.13013010985805801</v>
      </c>
      <c r="Y9" s="14"/>
      <c r="Z9" s="14">
        <v>0.171158544648778</v>
      </c>
      <c r="AA9" s="14">
        <v>0.14445473316933199</v>
      </c>
      <c r="AB9" s="14"/>
      <c r="AC9" s="14">
        <v>0.198457741201852</v>
      </c>
      <c r="AD9" s="14">
        <v>0.16689422359834299</v>
      </c>
      <c r="AE9" s="14">
        <v>0.14481392796051301</v>
      </c>
      <c r="AF9" s="14">
        <v>0.15411453761244101</v>
      </c>
      <c r="AG9" s="14"/>
      <c r="AH9" s="14">
        <v>0.19000482015610101</v>
      </c>
      <c r="AI9" s="14">
        <v>0.15718605946383701</v>
      </c>
      <c r="AJ9" s="14">
        <v>0.14284883353304201</v>
      </c>
      <c r="AK9" s="14">
        <v>0.15714719620001699</v>
      </c>
      <c r="AL9" s="14"/>
      <c r="AM9" s="14">
        <v>0.15917519569376801</v>
      </c>
      <c r="AN9" s="14">
        <v>0.1564073656362</v>
      </c>
      <c r="AO9" s="14">
        <v>0.15963506641751901</v>
      </c>
      <c r="AP9" s="14">
        <v>0.163870381543301</v>
      </c>
      <c r="AQ9" s="14"/>
      <c r="AR9" s="14">
        <v>0.15679944012852501</v>
      </c>
      <c r="AS9" s="14">
        <v>0.13652922245975499</v>
      </c>
      <c r="AT9" s="14">
        <v>0.20229245025123599</v>
      </c>
      <c r="AU9" s="14">
        <v>0.16107966325429701</v>
      </c>
      <c r="AV9" s="14"/>
      <c r="AW9" s="14">
        <v>0.16006654250319299</v>
      </c>
      <c r="AX9" s="14">
        <v>0.16581299273348099</v>
      </c>
      <c r="AY9" s="14">
        <v>0.14663432957077999</v>
      </c>
      <c r="AZ9" s="14">
        <v>0.14586782479944299</v>
      </c>
      <c r="BA9" s="14"/>
      <c r="BB9" s="14">
        <v>0.14897072549956</v>
      </c>
      <c r="BC9" s="14">
        <v>0.13306452717482301</v>
      </c>
      <c r="BD9" s="14">
        <v>0.18530068263160901</v>
      </c>
      <c r="BE9" s="14"/>
      <c r="BF9" s="14">
        <v>0.17118109165530501</v>
      </c>
      <c r="BG9" s="14">
        <v>0.12355221310740901</v>
      </c>
      <c r="BH9" s="14">
        <v>0.174740892838881</v>
      </c>
      <c r="BI9" s="14"/>
      <c r="BJ9" s="14">
        <v>0.168114780092148</v>
      </c>
      <c r="BK9" s="14">
        <v>0.13650867178215101</v>
      </c>
      <c r="BL9" s="14">
        <v>0.181793974617251</v>
      </c>
      <c r="BM9" s="14"/>
      <c r="BN9" s="14">
        <v>0.155318392203383</v>
      </c>
      <c r="BO9" s="14">
        <v>0.17810769066948401</v>
      </c>
      <c r="BP9" s="14">
        <v>0.16051433408891599</v>
      </c>
      <c r="BQ9" s="14">
        <v>0.185215082727644</v>
      </c>
      <c r="BR9" s="14">
        <v>0.12730680322201901</v>
      </c>
      <c r="BS9" s="14">
        <v>0.14513628248436</v>
      </c>
      <c r="BT9" s="14">
        <v>0.15228073296363601</v>
      </c>
      <c r="BU9" s="14">
        <v>0.150117269324333</v>
      </c>
      <c r="BV9" s="14"/>
      <c r="BW9" s="14">
        <v>0.182816402405239</v>
      </c>
      <c r="BX9" s="14">
        <v>0.13573936499485101</v>
      </c>
      <c r="BY9" s="14"/>
      <c r="BZ9" s="14">
        <v>0.17137678420746</v>
      </c>
      <c r="CA9" s="14">
        <v>0.14845762694724801</v>
      </c>
      <c r="CB9" s="14"/>
      <c r="CC9" s="14">
        <v>0.16698098896182301</v>
      </c>
      <c r="CD9" s="14">
        <v>0.15755161041780699</v>
      </c>
    </row>
    <row r="10" spans="2:82" x14ac:dyDescent="0.25">
      <c r="B10" s="15" t="s">
        <v>353</v>
      </c>
      <c r="C10" s="14">
        <v>0.38319847417929398</v>
      </c>
      <c r="D10" s="14">
        <v>0.37463014519957</v>
      </c>
      <c r="E10" s="14">
        <v>0.391473185680905</v>
      </c>
      <c r="F10" s="14"/>
      <c r="G10" s="14">
        <v>0.37542951685958398</v>
      </c>
      <c r="H10" s="14">
        <v>0.38279538158339099</v>
      </c>
      <c r="I10" s="14">
        <v>0.39956300413530998</v>
      </c>
      <c r="J10" s="14"/>
      <c r="K10" s="14">
        <v>0.40803006392358698</v>
      </c>
      <c r="L10" s="14">
        <v>0.40849362742672202</v>
      </c>
      <c r="M10" s="14">
        <v>0.36890063855225302</v>
      </c>
      <c r="N10" s="14">
        <v>0.31447863966820899</v>
      </c>
      <c r="O10" s="14"/>
      <c r="P10" s="14">
        <v>0.33568724196419297</v>
      </c>
      <c r="Q10" s="14">
        <v>0.37222406684815501</v>
      </c>
      <c r="R10" s="14">
        <v>0.41295659170127402</v>
      </c>
      <c r="S10" s="14">
        <v>0.38277857779908597</v>
      </c>
      <c r="T10" s="14">
        <v>0.39327521061088799</v>
      </c>
      <c r="U10" s="14"/>
      <c r="V10" s="14">
        <v>0.39546098906389898</v>
      </c>
      <c r="W10" s="14">
        <v>0.39851138114395801</v>
      </c>
      <c r="X10" s="14">
        <v>0.32705043177293103</v>
      </c>
      <c r="Y10" s="14"/>
      <c r="Z10" s="14">
        <v>0.39808228409086399</v>
      </c>
      <c r="AA10" s="14">
        <v>0.37028454750492001</v>
      </c>
      <c r="AB10" s="14"/>
      <c r="AC10" s="14">
        <v>0.34824491400357799</v>
      </c>
      <c r="AD10" s="14">
        <v>0.350502922868969</v>
      </c>
      <c r="AE10" s="14">
        <v>0.39978055183324002</v>
      </c>
      <c r="AF10" s="14">
        <v>0.41215830869804598</v>
      </c>
      <c r="AG10" s="14"/>
      <c r="AH10" s="14">
        <v>0.333524930504145</v>
      </c>
      <c r="AI10" s="14">
        <v>0.381721503941783</v>
      </c>
      <c r="AJ10" s="14">
        <v>0.41436854190791</v>
      </c>
      <c r="AK10" s="14">
        <v>0.37896379516933898</v>
      </c>
      <c r="AL10" s="14"/>
      <c r="AM10" s="14">
        <v>0.362411167940632</v>
      </c>
      <c r="AN10" s="14">
        <v>0.41738469597543598</v>
      </c>
      <c r="AO10" s="14">
        <v>0.41448434417053698</v>
      </c>
      <c r="AP10" s="14">
        <v>0.40163474612240602</v>
      </c>
      <c r="AQ10" s="14"/>
      <c r="AR10" s="14">
        <v>0.39495656067735502</v>
      </c>
      <c r="AS10" s="14">
        <v>0.41658757389646101</v>
      </c>
      <c r="AT10" s="14">
        <v>0.39733050892319399</v>
      </c>
      <c r="AU10" s="14">
        <v>0.35267869052815998</v>
      </c>
      <c r="AV10" s="14"/>
      <c r="AW10" s="14">
        <v>0.41828558052076198</v>
      </c>
      <c r="AX10" s="14">
        <v>0.33502529036782203</v>
      </c>
      <c r="AY10" s="14">
        <v>0.40014051339860701</v>
      </c>
      <c r="AZ10" s="14">
        <v>0.48352666751107398</v>
      </c>
      <c r="BA10" s="14"/>
      <c r="BB10" s="14">
        <v>0.45704171336878002</v>
      </c>
      <c r="BC10" s="14">
        <v>0.39213357449640202</v>
      </c>
      <c r="BD10" s="14">
        <v>0.26898466276823901</v>
      </c>
      <c r="BE10" s="14"/>
      <c r="BF10" s="14">
        <v>0.40599023013347602</v>
      </c>
      <c r="BG10" s="14">
        <v>0.34886359628890801</v>
      </c>
      <c r="BH10" s="14">
        <v>0.39180223014281401</v>
      </c>
      <c r="BI10" s="14"/>
      <c r="BJ10" s="14">
        <v>0.38832264928994797</v>
      </c>
      <c r="BK10" s="14">
        <v>0.39879272837408097</v>
      </c>
      <c r="BL10" s="14">
        <v>0.35981762673766599</v>
      </c>
      <c r="BM10" s="14"/>
      <c r="BN10" s="14">
        <v>0.39802865463254899</v>
      </c>
      <c r="BO10" s="14">
        <v>0.338311532483831</v>
      </c>
      <c r="BP10" s="14">
        <v>0.36045212071312499</v>
      </c>
      <c r="BQ10" s="14">
        <v>0.44354533888450198</v>
      </c>
      <c r="BR10" s="14">
        <v>0.41202672266155799</v>
      </c>
      <c r="BS10" s="14">
        <v>0.40957218022977798</v>
      </c>
      <c r="BT10" s="14">
        <v>0.36146118235048802</v>
      </c>
      <c r="BU10" s="14">
        <v>0.39164909430165701</v>
      </c>
      <c r="BV10" s="14"/>
      <c r="BW10" s="14">
        <v>0.392254727591205</v>
      </c>
      <c r="BX10" s="14">
        <v>0.37582914239552101</v>
      </c>
      <c r="BY10" s="14"/>
      <c r="BZ10" s="14">
        <v>0.40945335875668798</v>
      </c>
      <c r="CA10" s="14">
        <v>0.36730184010592798</v>
      </c>
      <c r="CB10" s="14"/>
      <c r="CC10" s="14">
        <v>0.40966353293230501</v>
      </c>
      <c r="CD10" s="14">
        <v>0.37509729180469997</v>
      </c>
    </row>
    <row r="11" spans="2:82" x14ac:dyDescent="0.25">
      <c r="B11" s="15" t="s">
        <v>354</v>
      </c>
      <c r="C11" s="14">
        <v>0.33268432898463002</v>
      </c>
      <c r="D11" s="14">
        <v>0.32782917393676098</v>
      </c>
      <c r="E11" s="14">
        <v>0.33754925234543098</v>
      </c>
      <c r="F11" s="14"/>
      <c r="G11" s="14">
        <v>0.32591556460433502</v>
      </c>
      <c r="H11" s="14">
        <v>0.33671415633547602</v>
      </c>
      <c r="I11" s="14">
        <v>0.33816905038610001</v>
      </c>
      <c r="J11" s="14"/>
      <c r="K11" s="14">
        <v>0.32877339123661398</v>
      </c>
      <c r="L11" s="14">
        <v>0.34021351154530499</v>
      </c>
      <c r="M11" s="14">
        <v>0.31310974858909502</v>
      </c>
      <c r="N11" s="14">
        <v>0.35271921549296997</v>
      </c>
      <c r="O11" s="14"/>
      <c r="P11" s="14">
        <v>0.38246545070174398</v>
      </c>
      <c r="Q11" s="14">
        <v>0.31872266661938897</v>
      </c>
      <c r="R11" s="14">
        <v>0.29338759208662002</v>
      </c>
      <c r="S11" s="14">
        <v>0.34176046709671998</v>
      </c>
      <c r="T11" s="14">
        <v>0.34180484916418002</v>
      </c>
      <c r="U11" s="14"/>
      <c r="V11" s="14">
        <v>0.313077599316884</v>
      </c>
      <c r="W11" s="14">
        <v>0.32225771463641401</v>
      </c>
      <c r="X11" s="14">
        <v>0.40713755961294501</v>
      </c>
      <c r="Y11" s="14"/>
      <c r="Z11" s="14">
        <v>0.29068777530574302</v>
      </c>
      <c r="AA11" s="14">
        <v>0.36912260775920702</v>
      </c>
      <c r="AB11" s="14"/>
      <c r="AC11" s="14">
        <v>0.31983727117249799</v>
      </c>
      <c r="AD11" s="14">
        <v>0.33971833016297198</v>
      </c>
      <c r="AE11" s="14">
        <v>0.33295785433527503</v>
      </c>
      <c r="AF11" s="14">
        <v>0.322182640100801</v>
      </c>
      <c r="AG11" s="14"/>
      <c r="AH11" s="14">
        <v>0.347839254374122</v>
      </c>
      <c r="AI11" s="14">
        <v>0.33046517029710998</v>
      </c>
      <c r="AJ11" s="14">
        <v>0.32756971812498697</v>
      </c>
      <c r="AK11" s="14">
        <v>0.32790057370243098</v>
      </c>
      <c r="AL11" s="14"/>
      <c r="AM11" s="14">
        <v>0.33283751878263901</v>
      </c>
      <c r="AN11" s="14">
        <v>0.31748029629082902</v>
      </c>
      <c r="AO11" s="14">
        <v>0.297819270030801</v>
      </c>
      <c r="AP11" s="14">
        <v>0.30719945178309499</v>
      </c>
      <c r="AQ11" s="14"/>
      <c r="AR11" s="14">
        <v>0.32213983408767</v>
      </c>
      <c r="AS11" s="14">
        <v>0.30677320798955998</v>
      </c>
      <c r="AT11" s="14">
        <v>0.32095914543888399</v>
      </c>
      <c r="AU11" s="14">
        <v>0.32478269467593002</v>
      </c>
      <c r="AV11" s="14"/>
      <c r="AW11" s="14">
        <v>0.285569747659281</v>
      </c>
      <c r="AX11" s="14">
        <v>0.37117092847921801</v>
      </c>
      <c r="AY11" s="14">
        <v>0.32366230457748102</v>
      </c>
      <c r="AZ11" s="14">
        <v>0.29707472872669999</v>
      </c>
      <c r="BA11" s="14"/>
      <c r="BB11" s="14">
        <v>0.25643982142523902</v>
      </c>
      <c r="BC11" s="14">
        <v>0.36096548661299599</v>
      </c>
      <c r="BD11" s="14">
        <v>0.40695837246407701</v>
      </c>
      <c r="BE11" s="14"/>
      <c r="BF11" s="14">
        <v>0.29724464056319599</v>
      </c>
      <c r="BG11" s="14">
        <v>0.39777549545174801</v>
      </c>
      <c r="BH11" s="14">
        <v>0.30478130952521398</v>
      </c>
      <c r="BI11" s="14"/>
      <c r="BJ11" s="14">
        <v>0.32814423385622299</v>
      </c>
      <c r="BK11" s="14">
        <v>0.33306225956555202</v>
      </c>
      <c r="BL11" s="14">
        <v>0.31593192572888901</v>
      </c>
      <c r="BM11" s="14"/>
      <c r="BN11" s="14">
        <v>0.316430733090176</v>
      </c>
      <c r="BO11" s="14">
        <v>0.34326763486218098</v>
      </c>
      <c r="BP11" s="14">
        <v>0.35122313034138097</v>
      </c>
      <c r="BQ11" s="14">
        <v>0.23461053709489599</v>
      </c>
      <c r="BR11" s="14">
        <v>0.333173470591281</v>
      </c>
      <c r="BS11" s="14">
        <v>0.32973079006352501</v>
      </c>
      <c r="BT11" s="14">
        <v>0.34268363970645499</v>
      </c>
      <c r="BU11" s="14">
        <v>0.32547329396364999</v>
      </c>
      <c r="BV11" s="14"/>
      <c r="BW11" s="14">
        <v>0.32002528400222602</v>
      </c>
      <c r="BX11" s="14">
        <v>0.34298535505997702</v>
      </c>
      <c r="BY11" s="14"/>
      <c r="BZ11" s="14">
        <v>0.30903356756140099</v>
      </c>
      <c r="CA11" s="14">
        <v>0.33197718804009602</v>
      </c>
      <c r="CB11" s="14"/>
      <c r="CC11" s="14">
        <v>0.30692952255622802</v>
      </c>
      <c r="CD11" s="14">
        <v>0.32987598355585401</v>
      </c>
    </row>
    <row r="12" spans="2:82" x14ac:dyDescent="0.25">
      <c r="B12" s="15" t="s">
        <v>355</v>
      </c>
      <c r="C12" s="14">
        <v>9.4253640117999193E-2</v>
      </c>
      <c r="D12" s="14">
        <v>9.3286546503084503E-2</v>
      </c>
      <c r="E12" s="14">
        <v>9.5314898396123698E-2</v>
      </c>
      <c r="F12" s="14"/>
      <c r="G12" s="14">
        <v>0.10413632163476701</v>
      </c>
      <c r="H12" s="14">
        <v>0.105747157121482</v>
      </c>
      <c r="I12" s="14">
        <v>5.1447802581198597E-2</v>
      </c>
      <c r="J12" s="14"/>
      <c r="K12" s="14">
        <v>9.9126776817800605E-2</v>
      </c>
      <c r="L12" s="14">
        <v>8.7264490247057694E-2</v>
      </c>
      <c r="M12" s="14">
        <v>0.107431560964814</v>
      </c>
      <c r="N12" s="14">
        <v>8.7705543989528206E-2</v>
      </c>
      <c r="O12" s="14"/>
      <c r="P12" s="14">
        <v>0.103780067040072</v>
      </c>
      <c r="Q12" s="14">
        <v>9.3931156367622795E-2</v>
      </c>
      <c r="R12" s="14">
        <v>9.1630257314190194E-2</v>
      </c>
      <c r="S12" s="14">
        <v>9.3215006548365995E-2</v>
      </c>
      <c r="T12" s="14">
        <v>9.2069062671389104E-2</v>
      </c>
      <c r="U12" s="14"/>
      <c r="V12" s="14">
        <v>0.100866622410999</v>
      </c>
      <c r="W12" s="14">
        <v>7.0629897998386204E-2</v>
      </c>
      <c r="X12" s="14">
        <v>9.8725355182125094E-2</v>
      </c>
      <c r="Y12" s="14"/>
      <c r="Z12" s="14">
        <v>0.11106316884160999</v>
      </c>
      <c r="AA12" s="14">
        <v>7.9668864938979206E-2</v>
      </c>
      <c r="AB12" s="14"/>
      <c r="AC12" s="14">
        <v>8.9534368232302305E-2</v>
      </c>
      <c r="AD12" s="14">
        <v>0.102058793117476</v>
      </c>
      <c r="AE12" s="14">
        <v>8.8283102915997003E-2</v>
      </c>
      <c r="AF12" s="14">
        <v>9.0717080063099295E-2</v>
      </c>
      <c r="AG12" s="14"/>
      <c r="AH12" s="14">
        <v>9.1956399992263696E-2</v>
      </c>
      <c r="AI12" s="14">
        <v>9.1490111140023894E-2</v>
      </c>
      <c r="AJ12" s="14">
        <v>9.2574174741032397E-2</v>
      </c>
      <c r="AK12" s="14">
        <v>0.10475440756380699</v>
      </c>
      <c r="AL12" s="14"/>
      <c r="AM12" s="14">
        <v>0.106961493269427</v>
      </c>
      <c r="AN12" s="14">
        <v>8.2986330126152905E-2</v>
      </c>
      <c r="AO12" s="14">
        <v>8.9653439396635407E-2</v>
      </c>
      <c r="AP12" s="14">
        <v>9.9182138288549701E-2</v>
      </c>
      <c r="AQ12" s="14"/>
      <c r="AR12" s="14">
        <v>9.8061008819934598E-2</v>
      </c>
      <c r="AS12" s="14">
        <v>0.11235402851179099</v>
      </c>
      <c r="AT12" s="14">
        <v>6.1109979827424402E-2</v>
      </c>
      <c r="AU12" s="14">
        <v>0.10357172247902</v>
      </c>
      <c r="AV12" s="14"/>
      <c r="AW12" s="14">
        <v>9.5464299443453304E-2</v>
      </c>
      <c r="AX12" s="14">
        <v>8.8081460405124296E-2</v>
      </c>
      <c r="AY12" s="14">
        <v>0.10659220114022901</v>
      </c>
      <c r="AZ12" s="14">
        <v>5.5098722204641598E-2</v>
      </c>
      <c r="BA12" s="14"/>
      <c r="BB12" s="14">
        <v>0.11454972052246</v>
      </c>
      <c r="BC12" s="14">
        <v>8.6755809835134506E-2</v>
      </c>
      <c r="BD12" s="14">
        <v>9.2872077919534293E-2</v>
      </c>
      <c r="BE12" s="14"/>
      <c r="BF12" s="14">
        <v>9.2377303188963603E-2</v>
      </c>
      <c r="BG12" s="14">
        <v>9.8848528670997998E-2</v>
      </c>
      <c r="BH12" s="14">
        <v>9.9259161988750802E-2</v>
      </c>
      <c r="BI12" s="14"/>
      <c r="BJ12" s="14">
        <v>9.3320401626441604E-2</v>
      </c>
      <c r="BK12" s="14">
        <v>9.3652116443491903E-2</v>
      </c>
      <c r="BL12" s="14">
        <v>8.8262694433222405E-2</v>
      </c>
      <c r="BM12" s="14"/>
      <c r="BN12" s="14">
        <v>0.10908363217607001</v>
      </c>
      <c r="BO12" s="14">
        <v>9.7654796150960801E-2</v>
      </c>
      <c r="BP12" s="14">
        <v>0.11186371917556601</v>
      </c>
      <c r="BQ12" s="14">
        <v>0.111440286251309</v>
      </c>
      <c r="BR12" s="14">
        <v>8.9496393578528996E-2</v>
      </c>
      <c r="BS12" s="14">
        <v>8.2529587656389902E-2</v>
      </c>
      <c r="BT12" s="14">
        <v>9.9146954552353894E-2</v>
      </c>
      <c r="BU12" s="14">
        <v>0.108503131343021</v>
      </c>
      <c r="BV12" s="14"/>
      <c r="BW12" s="14">
        <v>7.0287790071640405E-2</v>
      </c>
      <c r="BX12" s="14">
        <v>0.113755336066513</v>
      </c>
      <c r="BY12" s="14"/>
      <c r="BZ12" s="14">
        <v>7.8075014348373897E-2</v>
      </c>
      <c r="CA12" s="14">
        <v>0.12307583596167999</v>
      </c>
      <c r="CB12" s="14"/>
      <c r="CC12" s="14">
        <v>8.2764017231588494E-2</v>
      </c>
      <c r="CD12" s="14">
        <v>0.109463910076313</v>
      </c>
    </row>
    <row r="13" spans="2:82" x14ac:dyDescent="0.25">
      <c r="B13" s="15" t="s">
        <v>356</v>
      </c>
      <c r="C13" s="20">
        <v>3.3003098992513802E-2</v>
      </c>
      <c r="D13" s="20">
        <v>3.2183823885055002E-2</v>
      </c>
      <c r="E13" s="20">
        <v>3.3855346038246199E-2</v>
      </c>
      <c r="F13" s="20"/>
      <c r="G13" s="20">
        <v>2.8493287857683E-2</v>
      </c>
      <c r="H13" s="20">
        <v>3.3174642513206301E-2</v>
      </c>
      <c r="I13" s="20">
        <v>4.1690479889825598E-2</v>
      </c>
      <c r="J13" s="20"/>
      <c r="K13" s="20">
        <v>2.60144934524589E-2</v>
      </c>
      <c r="L13" s="20">
        <v>3.2221460308240198E-2</v>
      </c>
      <c r="M13" s="20">
        <v>2.2948600890001902E-2</v>
      </c>
      <c r="N13" s="20">
        <v>5.1754788608338403E-2</v>
      </c>
      <c r="O13" s="20"/>
      <c r="P13" s="20">
        <v>2.8577363977821402E-2</v>
      </c>
      <c r="Q13" s="20">
        <v>2.50035859494637E-2</v>
      </c>
      <c r="R13" s="20">
        <v>3.9113764750518698E-2</v>
      </c>
      <c r="S13" s="20">
        <v>3.3061616496492599E-2</v>
      </c>
      <c r="T13" s="20">
        <v>3.5818982763975098E-2</v>
      </c>
      <c r="U13" s="20"/>
      <c r="V13" s="20">
        <v>2.89613034747596E-2</v>
      </c>
      <c r="W13" s="20">
        <v>4.1307363760058599E-2</v>
      </c>
      <c r="X13" s="20">
        <v>3.6956543573940501E-2</v>
      </c>
      <c r="Y13" s="20"/>
      <c r="Z13" s="20">
        <v>2.90082271130052E-2</v>
      </c>
      <c r="AA13" s="20">
        <v>3.6469246627561999E-2</v>
      </c>
      <c r="AB13" s="20"/>
      <c r="AC13" s="20">
        <v>4.3925705389770003E-2</v>
      </c>
      <c r="AD13" s="20">
        <v>4.0825730252240303E-2</v>
      </c>
      <c r="AE13" s="20">
        <v>3.4164562954975601E-2</v>
      </c>
      <c r="AF13" s="20">
        <v>2.08274335256135E-2</v>
      </c>
      <c r="AG13" s="20"/>
      <c r="AH13" s="20">
        <v>3.66745949733683E-2</v>
      </c>
      <c r="AI13" s="20">
        <v>3.9137155157245501E-2</v>
      </c>
      <c r="AJ13" s="20">
        <v>2.2638731693029299E-2</v>
      </c>
      <c r="AK13" s="20">
        <v>3.1234027364406301E-2</v>
      </c>
      <c r="AL13" s="20"/>
      <c r="AM13" s="20">
        <v>3.86146243135339E-2</v>
      </c>
      <c r="AN13" s="20">
        <v>2.5741311971381999E-2</v>
      </c>
      <c r="AO13" s="20">
        <v>3.8407879984507599E-2</v>
      </c>
      <c r="AP13" s="20">
        <v>2.8113282262647501E-2</v>
      </c>
      <c r="AQ13" s="20"/>
      <c r="AR13" s="20">
        <v>2.8043156286514902E-2</v>
      </c>
      <c r="AS13" s="20">
        <v>2.7755967142433301E-2</v>
      </c>
      <c r="AT13" s="20">
        <v>1.83079155592622E-2</v>
      </c>
      <c r="AU13" s="20">
        <v>5.7887229062592603E-2</v>
      </c>
      <c r="AV13" s="20"/>
      <c r="AW13" s="20">
        <v>4.0613829873310699E-2</v>
      </c>
      <c r="AX13" s="20">
        <v>3.99093280143537E-2</v>
      </c>
      <c r="AY13" s="20">
        <v>2.2970651312902698E-2</v>
      </c>
      <c r="AZ13" s="20">
        <v>1.8432056758141899E-2</v>
      </c>
      <c r="BA13" s="20"/>
      <c r="BB13" s="20">
        <v>2.2998019183961702E-2</v>
      </c>
      <c r="BC13" s="20">
        <v>2.70806018806454E-2</v>
      </c>
      <c r="BD13" s="20">
        <v>4.58842042165407E-2</v>
      </c>
      <c r="BE13" s="20"/>
      <c r="BF13" s="20">
        <v>3.3206734459059598E-2</v>
      </c>
      <c r="BG13" s="20">
        <v>3.0960166480937398E-2</v>
      </c>
      <c r="BH13" s="20">
        <v>2.9416405504340801E-2</v>
      </c>
      <c r="BI13" s="20"/>
      <c r="BJ13" s="20">
        <v>2.20979351352391E-2</v>
      </c>
      <c r="BK13" s="20">
        <v>3.7984223834723801E-2</v>
      </c>
      <c r="BL13" s="20">
        <v>5.4193778482971099E-2</v>
      </c>
      <c r="BM13" s="20"/>
      <c r="BN13" s="20">
        <v>2.11385878978213E-2</v>
      </c>
      <c r="BO13" s="20">
        <v>4.2658345833543998E-2</v>
      </c>
      <c r="BP13" s="20">
        <v>1.5946695681011199E-2</v>
      </c>
      <c r="BQ13" s="20">
        <v>2.5188755041649101E-2</v>
      </c>
      <c r="BR13" s="20">
        <v>3.79966099466129E-2</v>
      </c>
      <c r="BS13" s="20">
        <v>3.3031159565946801E-2</v>
      </c>
      <c r="BT13" s="20">
        <v>4.4427490427066799E-2</v>
      </c>
      <c r="BU13" s="20">
        <v>2.4257211067339302E-2</v>
      </c>
      <c r="BV13" s="20"/>
      <c r="BW13" s="20">
        <v>3.46157959296894E-2</v>
      </c>
      <c r="BX13" s="20">
        <v>3.1690801483138499E-2</v>
      </c>
      <c r="BY13" s="20"/>
      <c r="BZ13" s="20">
        <v>3.2061275126076601E-2</v>
      </c>
      <c r="CA13" s="20">
        <v>2.9187508945047999E-2</v>
      </c>
      <c r="CB13" s="20"/>
      <c r="CC13" s="20">
        <v>3.3661938318055001E-2</v>
      </c>
      <c r="CD13" s="20">
        <v>2.80112041453273E-2</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CD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360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352</v>
      </c>
      <c r="C9" s="14">
        <v>4.1974777778959499E-2</v>
      </c>
      <c r="D9" s="14">
        <v>3.9248121350955498E-2</v>
      </c>
      <c r="E9" s="14">
        <v>4.4743369334684702E-2</v>
      </c>
      <c r="F9" s="14"/>
      <c r="G9" s="14">
        <v>4.7000840268039697E-2</v>
      </c>
      <c r="H9" s="14">
        <v>3.9547966315879902E-2</v>
      </c>
      <c r="I9" s="14">
        <v>3.6769777599393497E-2</v>
      </c>
      <c r="J9" s="14"/>
      <c r="K9" s="14">
        <v>4.2152289068122198E-2</v>
      </c>
      <c r="L9" s="14">
        <v>4.4304823789927401E-2</v>
      </c>
      <c r="M9" s="14">
        <v>4.22479818104807E-2</v>
      </c>
      <c r="N9" s="14">
        <v>4.0185957195934402E-2</v>
      </c>
      <c r="O9" s="14"/>
      <c r="P9" s="14">
        <v>4.9990664154059297E-2</v>
      </c>
      <c r="Q9" s="14">
        <v>3.7132956973802103E-2</v>
      </c>
      <c r="R9" s="14">
        <v>3.69225842946855E-2</v>
      </c>
      <c r="S9" s="14">
        <v>3.6325100496344201E-2</v>
      </c>
      <c r="T9" s="14">
        <v>5.6728847497787498E-2</v>
      </c>
      <c r="U9" s="14"/>
      <c r="V9" s="14">
        <v>4.21941562300008E-2</v>
      </c>
      <c r="W9" s="14">
        <v>4.3483238652359202E-2</v>
      </c>
      <c r="X9" s="14">
        <v>3.9624649428156702E-2</v>
      </c>
      <c r="Y9" s="14"/>
      <c r="Z9" s="14">
        <v>4.73891603878E-2</v>
      </c>
      <c r="AA9" s="14">
        <v>3.7276992708268397E-2</v>
      </c>
      <c r="AB9" s="14"/>
      <c r="AC9" s="14">
        <v>6.6347449908036094E-2</v>
      </c>
      <c r="AD9" s="14">
        <v>3.3930484921758097E-2</v>
      </c>
      <c r="AE9" s="14">
        <v>3.9417984181462501E-2</v>
      </c>
      <c r="AF9" s="14">
        <v>4.90433015070251E-2</v>
      </c>
      <c r="AG9" s="14"/>
      <c r="AH9" s="14">
        <v>5.5418921857037999E-2</v>
      </c>
      <c r="AI9" s="14">
        <v>3.4935735110885803E-2</v>
      </c>
      <c r="AJ9" s="14">
        <v>4.5131876149609597E-2</v>
      </c>
      <c r="AK9" s="14">
        <v>5.5991018305900399E-2</v>
      </c>
      <c r="AL9" s="14"/>
      <c r="AM9" s="14">
        <v>3.27456217923182E-2</v>
      </c>
      <c r="AN9" s="14">
        <v>1.7075764074794501E-2</v>
      </c>
      <c r="AO9" s="14">
        <v>4.1454557890731401E-2</v>
      </c>
      <c r="AP9" s="14">
        <v>5.4758489797007801E-2</v>
      </c>
      <c r="AQ9" s="14"/>
      <c r="AR9" s="14">
        <v>4.1771532949398303E-2</v>
      </c>
      <c r="AS9" s="14">
        <v>4.8859214470664797E-2</v>
      </c>
      <c r="AT9" s="14">
        <v>3.0732741657402699E-2</v>
      </c>
      <c r="AU9" s="14">
        <v>2.9311113989556901E-2</v>
      </c>
      <c r="AV9" s="14"/>
      <c r="AW9" s="14">
        <v>4.29748941818257E-2</v>
      </c>
      <c r="AX9" s="14">
        <v>3.7388921891048602E-2</v>
      </c>
      <c r="AY9" s="14">
        <v>4.8826527160153899E-2</v>
      </c>
      <c r="AZ9" s="14">
        <v>2.72125171886533E-2</v>
      </c>
      <c r="BA9" s="14"/>
      <c r="BB9" s="14">
        <v>2.61468321925203E-2</v>
      </c>
      <c r="BC9" s="14">
        <v>2.13822738727516E-2</v>
      </c>
      <c r="BD9" s="14">
        <v>3.7029074537069197E-2</v>
      </c>
      <c r="BE9" s="14"/>
      <c r="BF9" s="14">
        <v>4.5185806899210298E-2</v>
      </c>
      <c r="BG9" s="14">
        <v>3.06697784876277E-2</v>
      </c>
      <c r="BH9" s="14">
        <v>4.9383624401854502E-2</v>
      </c>
      <c r="BI9" s="14"/>
      <c r="BJ9" s="14">
        <v>4.20199696295619E-2</v>
      </c>
      <c r="BK9" s="14">
        <v>4.72050267523293E-2</v>
      </c>
      <c r="BL9" s="14">
        <v>2.9823727132145601E-2</v>
      </c>
      <c r="BM9" s="14"/>
      <c r="BN9" s="14">
        <v>3.8126317179104897E-2</v>
      </c>
      <c r="BO9" s="14">
        <v>3.4659065760415497E-2</v>
      </c>
      <c r="BP9" s="14">
        <v>3.1970017168206202E-2</v>
      </c>
      <c r="BQ9" s="14">
        <v>4.9473925509130302E-2</v>
      </c>
      <c r="BR9" s="14">
        <v>5.0900934653199198E-2</v>
      </c>
      <c r="BS9" s="14">
        <v>5.1397340589907303E-2</v>
      </c>
      <c r="BT9" s="14">
        <v>4.5574459763964001E-2</v>
      </c>
      <c r="BU9" s="14">
        <v>3.0392224857333099E-2</v>
      </c>
      <c r="BV9" s="14"/>
      <c r="BW9" s="14">
        <v>4.4567134191658697E-2</v>
      </c>
      <c r="BX9" s="14">
        <v>3.9865303403844699E-2</v>
      </c>
      <c r="BY9" s="14"/>
      <c r="BZ9" s="14">
        <v>3.8981415433190197E-2</v>
      </c>
      <c r="CA9" s="14">
        <v>4.5988131466396902E-2</v>
      </c>
      <c r="CB9" s="14"/>
      <c r="CC9" s="14">
        <v>4.29775593722658E-2</v>
      </c>
      <c r="CD9" s="14">
        <v>4.0352638464146703E-2</v>
      </c>
    </row>
    <row r="10" spans="2:82" x14ac:dyDescent="0.25">
      <c r="B10" s="15" t="s">
        <v>353</v>
      </c>
      <c r="C10" s="14">
        <v>0.117040938010346</v>
      </c>
      <c r="D10" s="14">
        <v>0.12356139109410599</v>
      </c>
      <c r="E10" s="14">
        <v>0.11063741546091201</v>
      </c>
      <c r="F10" s="14"/>
      <c r="G10" s="14">
        <v>0.13745247154674201</v>
      </c>
      <c r="H10" s="14">
        <v>0.114685737459559</v>
      </c>
      <c r="I10" s="14">
        <v>8.0883131206666306E-2</v>
      </c>
      <c r="J10" s="14"/>
      <c r="K10" s="14">
        <v>0.12917704007686101</v>
      </c>
      <c r="L10" s="14">
        <v>0.12290759986657</v>
      </c>
      <c r="M10" s="14">
        <v>0.104245685314798</v>
      </c>
      <c r="N10" s="14">
        <v>9.6702367650334103E-2</v>
      </c>
      <c r="O10" s="14"/>
      <c r="P10" s="14">
        <v>0.11764609800355499</v>
      </c>
      <c r="Q10" s="14">
        <v>0.112036505777139</v>
      </c>
      <c r="R10" s="14">
        <v>0.108988726084623</v>
      </c>
      <c r="S10" s="14">
        <v>0.12627989900723799</v>
      </c>
      <c r="T10" s="14">
        <v>0.115813792014447</v>
      </c>
      <c r="U10" s="14"/>
      <c r="V10" s="14">
        <v>0.12713040258559999</v>
      </c>
      <c r="W10" s="14">
        <v>7.5009397499493702E-2</v>
      </c>
      <c r="X10" s="14">
        <v>0.13039117040140499</v>
      </c>
      <c r="Y10" s="14"/>
      <c r="Z10" s="14">
        <v>0.124735041687833</v>
      </c>
      <c r="AA10" s="14">
        <v>0.110365154638585</v>
      </c>
      <c r="AB10" s="14"/>
      <c r="AC10" s="14">
        <v>0.122063687840964</v>
      </c>
      <c r="AD10" s="14">
        <v>0.103439233854834</v>
      </c>
      <c r="AE10" s="14">
        <v>0.10605215515076701</v>
      </c>
      <c r="AF10" s="14">
        <v>0.13353152105587199</v>
      </c>
      <c r="AG10" s="14"/>
      <c r="AH10" s="14">
        <v>6.7105753098818402E-2</v>
      </c>
      <c r="AI10" s="14">
        <v>9.9147535719026306E-2</v>
      </c>
      <c r="AJ10" s="14">
        <v>0.15313873898157199</v>
      </c>
      <c r="AK10" s="14">
        <v>0.14605594223552101</v>
      </c>
      <c r="AL10" s="14"/>
      <c r="AM10" s="14">
        <v>0.15709116541798401</v>
      </c>
      <c r="AN10" s="14">
        <v>0.12984632434092599</v>
      </c>
      <c r="AO10" s="14">
        <v>0.10892814057846301</v>
      </c>
      <c r="AP10" s="14">
        <v>0.11313332098238101</v>
      </c>
      <c r="AQ10" s="14"/>
      <c r="AR10" s="14">
        <v>0.103023215611848</v>
      </c>
      <c r="AS10" s="14">
        <v>0.134917294683842</v>
      </c>
      <c r="AT10" s="14">
        <v>0.12798087874931899</v>
      </c>
      <c r="AU10" s="14">
        <v>0.126717933426268</v>
      </c>
      <c r="AV10" s="14"/>
      <c r="AW10" s="14">
        <v>0.11709934176503101</v>
      </c>
      <c r="AX10" s="14">
        <v>0.10686015820066</v>
      </c>
      <c r="AY10" s="14">
        <v>0.12516290560439</v>
      </c>
      <c r="AZ10" s="14">
        <v>0.137614091857476</v>
      </c>
      <c r="BA10" s="14"/>
      <c r="BB10" s="14">
        <v>0.12576063955415301</v>
      </c>
      <c r="BC10" s="14">
        <v>0.13456190468398499</v>
      </c>
      <c r="BD10" s="14">
        <v>0.120719461923308</v>
      </c>
      <c r="BE10" s="14"/>
      <c r="BF10" s="14">
        <v>0.122139811017593</v>
      </c>
      <c r="BG10" s="14">
        <v>0.111315357917015</v>
      </c>
      <c r="BH10" s="14">
        <v>0.12112580382487501</v>
      </c>
      <c r="BI10" s="14"/>
      <c r="BJ10" s="14">
        <v>0.124930214546611</v>
      </c>
      <c r="BK10" s="14">
        <v>9.1603800936881793E-2</v>
      </c>
      <c r="BL10" s="14">
        <v>0.142891162782778</v>
      </c>
      <c r="BM10" s="14"/>
      <c r="BN10" s="14">
        <v>0.10965483906451801</v>
      </c>
      <c r="BO10" s="14">
        <v>0.14413604723823001</v>
      </c>
      <c r="BP10" s="14">
        <v>0.16737065715511801</v>
      </c>
      <c r="BQ10" s="14">
        <v>0.13592382738907899</v>
      </c>
      <c r="BR10" s="14">
        <v>0.13966150577676101</v>
      </c>
      <c r="BS10" s="14">
        <v>9.4423895374464495E-2</v>
      </c>
      <c r="BT10" s="14">
        <v>0.13574508987501499</v>
      </c>
      <c r="BU10" s="14">
        <v>0.10217096254496</v>
      </c>
      <c r="BV10" s="14"/>
      <c r="BW10" s="14">
        <v>0.114815490209699</v>
      </c>
      <c r="BX10" s="14">
        <v>0.11885184837962399</v>
      </c>
      <c r="BY10" s="14"/>
      <c r="BZ10" s="14">
        <v>0.104682950739539</v>
      </c>
      <c r="CA10" s="14">
        <v>0.14759448676067399</v>
      </c>
      <c r="CB10" s="14"/>
      <c r="CC10" s="14">
        <v>0.119115908247605</v>
      </c>
      <c r="CD10" s="14">
        <v>0.123890264346858</v>
      </c>
    </row>
    <row r="11" spans="2:82" x14ac:dyDescent="0.25">
      <c r="B11" s="15" t="s">
        <v>354</v>
      </c>
      <c r="C11" s="14">
        <v>0.34722458394009498</v>
      </c>
      <c r="D11" s="14">
        <v>0.33569746233183301</v>
      </c>
      <c r="E11" s="14">
        <v>0.35877600031839302</v>
      </c>
      <c r="F11" s="14"/>
      <c r="G11" s="14">
        <v>0.355794921738948</v>
      </c>
      <c r="H11" s="14">
        <v>0.34808632952474899</v>
      </c>
      <c r="I11" s="14">
        <v>0.32833683696462501</v>
      </c>
      <c r="J11" s="14"/>
      <c r="K11" s="14">
        <v>0.35575391531818401</v>
      </c>
      <c r="L11" s="14">
        <v>0.33694026238165597</v>
      </c>
      <c r="M11" s="14">
        <v>0.327107889342587</v>
      </c>
      <c r="N11" s="14">
        <v>0.35286124366662502</v>
      </c>
      <c r="O11" s="14"/>
      <c r="P11" s="14">
        <v>0.36447632151480402</v>
      </c>
      <c r="Q11" s="14">
        <v>0.35934730955564098</v>
      </c>
      <c r="R11" s="14">
        <v>0.306525542442045</v>
      </c>
      <c r="S11" s="14">
        <v>0.36218087756949702</v>
      </c>
      <c r="T11" s="14">
        <v>0.35018286713191699</v>
      </c>
      <c r="U11" s="14"/>
      <c r="V11" s="14">
        <v>0.32045273720866801</v>
      </c>
      <c r="W11" s="14">
        <v>0.35407815027161199</v>
      </c>
      <c r="X11" s="14">
        <v>0.42589724472958901</v>
      </c>
      <c r="Y11" s="14"/>
      <c r="Z11" s="14">
        <v>0.32836236411650699</v>
      </c>
      <c r="AA11" s="14">
        <v>0.363590375035588</v>
      </c>
      <c r="AB11" s="14"/>
      <c r="AC11" s="14">
        <v>0.35222617395317801</v>
      </c>
      <c r="AD11" s="14">
        <v>0.35770649786449898</v>
      </c>
      <c r="AE11" s="14">
        <v>0.363237155452105</v>
      </c>
      <c r="AF11" s="14">
        <v>0.31548123201401901</v>
      </c>
      <c r="AG11" s="14"/>
      <c r="AH11" s="14">
        <v>0.42183633268968201</v>
      </c>
      <c r="AI11" s="14">
        <v>0.34016760614347702</v>
      </c>
      <c r="AJ11" s="14">
        <v>0.347289956196139</v>
      </c>
      <c r="AK11" s="14">
        <v>0.31339912351453197</v>
      </c>
      <c r="AL11" s="14"/>
      <c r="AM11" s="14">
        <v>0.39237276704679702</v>
      </c>
      <c r="AN11" s="14">
        <v>0.32208287603270802</v>
      </c>
      <c r="AO11" s="14">
        <v>0.31621818713265298</v>
      </c>
      <c r="AP11" s="14">
        <v>0.31499430679364998</v>
      </c>
      <c r="AQ11" s="14"/>
      <c r="AR11" s="14">
        <v>0.31046450701533201</v>
      </c>
      <c r="AS11" s="14">
        <v>0.32945701089124202</v>
      </c>
      <c r="AT11" s="14">
        <v>0.32648048023573301</v>
      </c>
      <c r="AU11" s="14">
        <v>0.39827005926130798</v>
      </c>
      <c r="AV11" s="14"/>
      <c r="AW11" s="14">
        <v>0.31625453762275602</v>
      </c>
      <c r="AX11" s="14">
        <v>0.37695007874013398</v>
      </c>
      <c r="AY11" s="14">
        <v>0.33491072584307202</v>
      </c>
      <c r="AZ11" s="14">
        <v>0.33289566203897702</v>
      </c>
      <c r="BA11" s="14"/>
      <c r="BB11" s="14">
        <v>0.28234663743807897</v>
      </c>
      <c r="BC11" s="14">
        <v>0.37176843098887102</v>
      </c>
      <c r="BD11" s="14">
        <v>0.37818470977769297</v>
      </c>
      <c r="BE11" s="14"/>
      <c r="BF11" s="14">
        <v>0.306655609386072</v>
      </c>
      <c r="BG11" s="14">
        <v>0.41220786547932398</v>
      </c>
      <c r="BH11" s="14">
        <v>0.32389930480023499</v>
      </c>
      <c r="BI11" s="14"/>
      <c r="BJ11" s="14">
        <v>0.33638135132090302</v>
      </c>
      <c r="BK11" s="14">
        <v>0.323408819289495</v>
      </c>
      <c r="BL11" s="14">
        <v>0.39356305526968899</v>
      </c>
      <c r="BM11" s="14"/>
      <c r="BN11" s="14">
        <v>0.33415560952347101</v>
      </c>
      <c r="BO11" s="14">
        <v>0.36253556393790298</v>
      </c>
      <c r="BP11" s="14">
        <v>0.288047976829163</v>
      </c>
      <c r="BQ11" s="14">
        <v>0.370162480357487</v>
      </c>
      <c r="BR11" s="14">
        <v>0.36370321082176299</v>
      </c>
      <c r="BS11" s="14">
        <v>0.35031443542919399</v>
      </c>
      <c r="BT11" s="14">
        <v>0.30553658516277599</v>
      </c>
      <c r="BU11" s="14">
        <v>0.35453126872410001</v>
      </c>
      <c r="BV11" s="14"/>
      <c r="BW11" s="14">
        <v>0.33667779561613898</v>
      </c>
      <c r="BX11" s="14">
        <v>0.355806806508011</v>
      </c>
      <c r="BY11" s="14"/>
      <c r="BZ11" s="14">
        <v>0.33942322455229101</v>
      </c>
      <c r="CA11" s="14">
        <v>0.33449445955618701</v>
      </c>
      <c r="CB11" s="14"/>
      <c r="CC11" s="14">
        <v>0.37361360422055501</v>
      </c>
      <c r="CD11" s="14">
        <v>0.29862461766352899</v>
      </c>
    </row>
    <row r="12" spans="2:82" x14ac:dyDescent="0.25">
      <c r="B12" s="15" t="s">
        <v>355</v>
      </c>
      <c r="C12" s="14">
        <v>0.32920750985916297</v>
      </c>
      <c r="D12" s="14">
        <v>0.31539337880784302</v>
      </c>
      <c r="E12" s="14">
        <v>0.34267408337267402</v>
      </c>
      <c r="F12" s="14"/>
      <c r="G12" s="14">
        <v>0.31344651400406698</v>
      </c>
      <c r="H12" s="14">
        <v>0.33559331241385199</v>
      </c>
      <c r="I12" s="14">
        <v>0.34798133444322599</v>
      </c>
      <c r="J12" s="14"/>
      <c r="K12" s="14">
        <v>0.33174749769025602</v>
      </c>
      <c r="L12" s="14">
        <v>0.34756182933191399</v>
      </c>
      <c r="M12" s="14">
        <v>0.31608468115397198</v>
      </c>
      <c r="N12" s="14">
        <v>0.31472133600137497</v>
      </c>
      <c r="O12" s="14"/>
      <c r="P12" s="14">
        <v>0.318444202203016</v>
      </c>
      <c r="Q12" s="14">
        <v>0.29734840469074397</v>
      </c>
      <c r="R12" s="14">
        <v>0.37168682258538099</v>
      </c>
      <c r="S12" s="14">
        <v>0.30768717005949198</v>
      </c>
      <c r="T12" s="14">
        <v>0.34865646130821498</v>
      </c>
      <c r="U12" s="14"/>
      <c r="V12" s="14">
        <v>0.33012782003871899</v>
      </c>
      <c r="W12" s="14">
        <v>0.36243645239889899</v>
      </c>
      <c r="X12" s="14">
        <v>0.29002632280829399</v>
      </c>
      <c r="Y12" s="14"/>
      <c r="Z12" s="14">
        <v>0.325900754181984</v>
      </c>
      <c r="AA12" s="14">
        <v>0.33207661397960397</v>
      </c>
      <c r="AB12" s="14"/>
      <c r="AC12" s="14">
        <v>0.29355075172523498</v>
      </c>
      <c r="AD12" s="14">
        <v>0.319662555051067</v>
      </c>
      <c r="AE12" s="14">
        <v>0.347647047634281</v>
      </c>
      <c r="AF12" s="14">
        <v>0.34298684629542697</v>
      </c>
      <c r="AG12" s="14"/>
      <c r="AH12" s="14">
        <v>0.289777251582026</v>
      </c>
      <c r="AI12" s="14">
        <v>0.35660909541734498</v>
      </c>
      <c r="AJ12" s="14">
        <v>0.29963357060062701</v>
      </c>
      <c r="AK12" s="14">
        <v>0.320520773538299</v>
      </c>
      <c r="AL12" s="14"/>
      <c r="AM12" s="14">
        <v>0.29317132131428097</v>
      </c>
      <c r="AN12" s="14">
        <v>0.34390595162225202</v>
      </c>
      <c r="AO12" s="14">
        <v>0.332415732578492</v>
      </c>
      <c r="AP12" s="14">
        <v>0.344271816695708</v>
      </c>
      <c r="AQ12" s="14"/>
      <c r="AR12" s="14">
        <v>0.38600820146744003</v>
      </c>
      <c r="AS12" s="14">
        <v>0.32582267933488601</v>
      </c>
      <c r="AT12" s="14">
        <v>0.33695298333367302</v>
      </c>
      <c r="AU12" s="14">
        <v>0.30129373047796698</v>
      </c>
      <c r="AV12" s="14"/>
      <c r="AW12" s="14">
        <v>0.34715187904607397</v>
      </c>
      <c r="AX12" s="14">
        <v>0.319251372620104</v>
      </c>
      <c r="AY12" s="14">
        <v>0.32387237458909501</v>
      </c>
      <c r="AZ12" s="14">
        <v>0.36506604724739899</v>
      </c>
      <c r="BA12" s="14"/>
      <c r="BB12" s="14">
        <v>0.37864290159890801</v>
      </c>
      <c r="BC12" s="14">
        <v>0.29032592327873302</v>
      </c>
      <c r="BD12" s="14">
        <v>0.34383956927717801</v>
      </c>
      <c r="BE12" s="14"/>
      <c r="BF12" s="14">
        <v>0.349610463263274</v>
      </c>
      <c r="BG12" s="14">
        <v>0.30748449345974099</v>
      </c>
      <c r="BH12" s="14">
        <v>0.32344402534311201</v>
      </c>
      <c r="BI12" s="14"/>
      <c r="BJ12" s="14">
        <v>0.308232058456614</v>
      </c>
      <c r="BK12" s="14">
        <v>0.40126456109831299</v>
      </c>
      <c r="BL12" s="14">
        <v>0.28613269179431999</v>
      </c>
      <c r="BM12" s="14"/>
      <c r="BN12" s="14">
        <v>0.36278902368133298</v>
      </c>
      <c r="BO12" s="14">
        <v>0.26094097324535298</v>
      </c>
      <c r="BP12" s="14">
        <v>0.33553311115710799</v>
      </c>
      <c r="BQ12" s="14">
        <v>0.32190288582297899</v>
      </c>
      <c r="BR12" s="14">
        <v>0.30534491856766499</v>
      </c>
      <c r="BS12" s="14">
        <v>0.36289877697374001</v>
      </c>
      <c r="BT12" s="14">
        <v>0.27882982695563102</v>
      </c>
      <c r="BU12" s="14">
        <v>0.32604906994513899</v>
      </c>
      <c r="BV12" s="14"/>
      <c r="BW12" s="14">
        <v>0.33340812408189302</v>
      </c>
      <c r="BX12" s="14">
        <v>0.32578935021908101</v>
      </c>
      <c r="BY12" s="14"/>
      <c r="BZ12" s="14">
        <v>0.343665277093473</v>
      </c>
      <c r="CA12" s="14">
        <v>0.31207841289282301</v>
      </c>
      <c r="CB12" s="14"/>
      <c r="CC12" s="14">
        <v>0.30970494931826298</v>
      </c>
      <c r="CD12" s="14">
        <v>0.35464975959984901</v>
      </c>
    </row>
    <row r="13" spans="2:82" x14ac:dyDescent="0.25">
      <c r="B13" s="15" t="s">
        <v>356</v>
      </c>
      <c r="C13" s="20">
        <v>0.16455219041143601</v>
      </c>
      <c r="D13" s="20">
        <v>0.186099646415263</v>
      </c>
      <c r="E13" s="20">
        <v>0.14316913151333599</v>
      </c>
      <c r="F13" s="20"/>
      <c r="G13" s="20">
        <v>0.14630525244220399</v>
      </c>
      <c r="H13" s="20">
        <v>0.16208665428596</v>
      </c>
      <c r="I13" s="20">
        <v>0.206028919786089</v>
      </c>
      <c r="J13" s="20"/>
      <c r="K13" s="20">
        <v>0.141169257846577</v>
      </c>
      <c r="L13" s="20">
        <v>0.14828548462993199</v>
      </c>
      <c r="M13" s="20">
        <v>0.21031376237816099</v>
      </c>
      <c r="N13" s="20">
        <v>0.195529095485732</v>
      </c>
      <c r="O13" s="20"/>
      <c r="P13" s="20">
        <v>0.149442714124565</v>
      </c>
      <c r="Q13" s="20">
        <v>0.19413482300267401</v>
      </c>
      <c r="R13" s="20">
        <v>0.17587632459326599</v>
      </c>
      <c r="S13" s="20">
        <v>0.167526952867429</v>
      </c>
      <c r="T13" s="20">
        <v>0.128618032047633</v>
      </c>
      <c r="U13" s="20"/>
      <c r="V13" s="20">
        <v>0.18009488393701201</v>
      </c>
      <c r="W13" s="20">
        <v>0.164992761177636</v>
      </c>
      <c r="X13" s="20">
        <v>0.114060612632556</v>
      </c>
      <c r="Y13" s="20"/>
      <c r="Z13" s="20">
        <v>0.17361267962587601</v>
      </c>
      <c r="AA13" s="20">
        <v>0.15669086363795401</v>
      </c>
      <c r="AB13" s="20"/>
      <c r="AC13" s="20">
        <v>0.165811936572587</v>
      </c>
      <c r="AD13" s="20">
        <v>0.185261228307841</v>
      </c>
      <c r="AE13" s="20">
        <v>0.14364565758138501</v>
      </c>
      <c r="AF13" s="20">
        <v>0.15895709912765699</v>
      </c>
      <c r="AG13" s="20"/>
      <c r="AH13" s="20">
        <v>0.16586174077243601</v>
      </c>
      <c r="AI13" s="20">
        <v>0.169140027609267</v>
      </c>
      <c r="AJ13" s="20">
        <v>0.15480585807205199</v>
      </c>
      <c r="AK13" s="20">
        <v>0.16403314240574801</v>
      </c>
      <c r="AL13" s="20"/>
      <c r="AM13" s="20">
        <v>0.12461912442862</v>
      </c>
      <c r="AN13" s="20">
        <v>0.187089083929319</v>
      </c>
      <c r="AO13" s="20">
        <v>0.20098338181966099</v>
      </c>
      <c r="AP13" s="20">
        <v>0.17284206573125299</v>
      </c>
      <c r="AQ13" s="20"/>
      <c r="AR13" s="20">
        <v>0.15873254295598199</v>
      </c>
      <c r="AS13" s="20">
        <v>0.160943800619365</v>
      </c>
      <c r="AT13" s="20">
        <v>0.17785291602387199</v>
      </c>
      <c r="AU13" s="20">
        <v>0.14440716284489999</v>
      </c>
      <c r="AV13" s="20"/>
      <c r="AW13" s="20">
        <v>0.17651934738431299</v>
      </c>
      <c r="AX13" s="20">
        <v>0.15954946854805299</v>
      </c>
      <c r="AY13" s="20">
        <v>0.16722746680328901</v>
      </c>
      <c r="AZ13" s="20">
        <v>0.13721168166749501</v>
      </c>
      <c r="BA13" s="20"/>
      <c r="BB13" s="20">
        <v>0.18710298921634</v>
      </c>
      <c r="BC13" s="20">
        <v>0.181961467175659</v>
      </c>
      <c r="BD13" s="20">
        <v>0.120227184484752</v>
      </c>
      <c r="BE13" s="20"/>
      <c r="BF13" s="20">
        <v>0.17640830943385</v>
      </c>
      <c r="BG13" s="20">
        <v>0.138322504656293</v>
      </c>
      <c r="BH13" s="20">
        <v>0.18214724162992399</v>
      </c>
      <c r="BI13" s="20"/>
      <c r="BJ13" s="20">
        <v>0.18843640604631001</v>
      </c>
      <c r="BK13" s="20">
        <v>0.13651779192298</v>
      </c>
      <c r="BL13" s="20">
        <v>0.14758936302106701</v>
      </c>
      <c r="BM13" s="20"/>
      <c r="BN13" s="20">
        <v>0.155274210551574</v>
      </c>
      <c r="BO13" s="20">
        <v>0.197728349818099</v>
      </c>
      <c r="BP13" s="20">
        <v>0.17707823769040401</v>
      </c>
      <c r="BQ13" s="20">
        <v>0.122536880921325</v>
      </c>
      <c r="BR13" s="20">
        <v>0.14038943018061201</v>
      </c>
      <c r="BS13" s="20">
        <v>0.140965551632694</v>
      </c>
      <c r="BT13" s="20">
        <v>0.23431403824261299</v>
      </c>
      <c r="BU13" s="20">
        <v>0.18685647392846799</v>
      </c>
      <c r="BV13" s="20"/>
      <c r="BW13" s="20">
        <v>0.170531455900609</v>
      </c>
      <c r="BX13" s="20">
        <v>0.15968669148943901</v>
      </c>
      <c r="BY13" s="20"/>
      <c r="BZ13" s="20">
        <v>0.173247132181507</v>
      </c>
      <c r="CA13" s="20">
        <v>0.159844509323919</v>
      </c>
      <c r="CB13" s="20"/>
      <c r="CC13" s="20">
        <v>0.15458797884131101</v>
      </c>
      <c r="CD13" s="20">
        <v>0.18248271992561799</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CD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361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352</v>
      </c>
      <c r="C9" s="14">
        <v>7.1372586831842097E-2</v>
      </c>
      <c r="D9" s="14">
        <v>8.1237948026043297E-2</v>
      </c>
      <c r="E9" s="14">
        <v>6.1578530964009399E-2</v>
      </c>
      <c r="F9" s="14"/>
      <c r="G9" s="14">
        <v>6.5494045408312704E-2</v>
      </c>
      <c r="H9" s="14">
        <v>6.7672424771845999E-2</v>
      </c>
      <c r="I9" s="14">
        <v>9.0553940557602006E-2</v>
      </c>
      <c r="J9" s="14"/>
      <c r="K9" s="14">
        <v>7.2548233813242505E-2</v>
      </c>
      <c r="L9" s="14">
        <v>6.7210458545015894E-2</v>
      </c>
      <c r="M9" s="14">
        <v>7.8010425011989903E-2</v>
      </c>
      <c r="N9" s="14">
        <v>6.6043593130891698E-2</v>
      </c>
      <c r="O9" s="14"/>
      <c r="P9" s="14">
        <v>6.7971127836459505E-2</v>
      </c>
      <c r="Q9" s="14">
        <v>8.1005442060346197E-2</v>
      </c>
      <c r="R9" s="14">
        <v>6.0823227754438901E-2</v>
      </c>
      <c r="S9" s="14">
        <v>8.2703088239941394E-2</v>
      </c>
      <c r="T9" s="14">
        <v>5.9361910731021601E-2</v>
      </c>
      <c r="U9" s="14"/>
      <c r="V9" s="14">
        <v>7.7551838927471806E-2</v>
      </c>
      <c r="W9" s="14">
        <v>6.2695117360760305E-2</v>
      </c>
      <c r="X9" s="14">
        <v>6.0948297093187401E-2</v>
      </c>
      <c r="Y9" s="14"/>
      <c r="Z9" s="14">
        <v>7.1934880817193306E-2</v>
      </c>
      <c r="AA9" s="14">
        <v>7.08847128708463E-2</v>
      </c>
      <c r="AB9" s="14"/>
      <c r="AC9" s="14">
        <v>5.4745043461215198E-2</v>
      </c>
      <c r="AD9" s="14">
        <v>5.9454063153789601E-2</v>
      </c>
      <c r="AE9" s="14">
        <v>7.4931390168398906E-2</v>
      </c>
      <c r="AF9" s="14">
        <v>8.0244115081883297E-2</v>
      </c>
      <c r="AG9" s="14"/>
      <c r="AH9" s="14">
        <v>4.9062049451013098E-2</v>
      </c>
      <c r="AI9" s="14">
        <v>6.3894227440694298E-2</v>
      </c>
      <c r="AJ9" s="14">
        <v>7.3458560401643905E-2</v>
      </c>
      <c r="AK9" s="14">
        <v>0.111360305157298</v>
      </c>
      <c r="AL9" s="14"/>
      <c r="AM9" s="14">
        <v>6.8531909400434896E-2</v>
      </c>
      <c r="AN9" s="14">
        <v>4.3299022071745998E-2</v>
      </c>
      <c r="AO9" s="14">
        <v>8.2842000604715804E-2</v>
      </c>
      <c r="AP9" s="14">
        <v>7.73331830200535E-2</v>
      </c>
      <c r="AQ9" s="14"/>
      <c r="AR9" s="14">
        <v>6.7933769403173E-2</v>
      </c>
      <c r="AS9" s="14">
        <v>6.8109709345771693E-2</v>
      </c>
      <c r="AT9" s="14">
        <v>7.3532337894975597E-2</v>
      </c>
      <c r="AU9" s="14">
        <v>8.1394425641870202E-2</v>
      </c>
      <c r="AV9" s="14"/>
      <c r="AW9" s="14">
        <v>5.9186839493816298E-2</v>
      </c>
      <c r="AX9" s="14">
        <v>6.95263954139171E-2</v>
      </c>
      <c r="AY9" s="14">
        <v>8.20164269576837E-2</v>
      </c>
      <c r="AZ9" s="14">
        <v>6.3624667192439699E-2</v>
      </c>
      <c r="BA9" s="14"/>
      <c r="BB9" s="14">
        <v>8.4112825319288306E-2</v>
      </c>
      <c r="BC9" s="14">
        <v>6.4351238596487503E-2</v>
      </c>
      <c r="BD9" s="14">
        <v>5.5108884188116602E-2</v>
      </c>
      <c r="BE9" s="14"/>
      <c r="BF9" s="14">
        <v>7.4156903731070895E-2</v>
      </c>
      <c r="BG9" s="14">
        <v>6.3402780000328299E-2</v>
      </c>
      <c r="BH9" s="14">
        <v>7.8731170250494101E-2</v>
      </c>
      <c r="BI9" s="14"/>
      <c r="BJ9" s="14">
        <v>7.7849865858015996E-2</v>
      </c>
      <c r="BK9" s="14">
        <v>6.06561223241322E-2</v>
      </c>
      <c r="BL9" s="14">
        <v>7.4368868457407894E-2</v>
      </c>
      <c r="BM9" s="14"/>
      <c r="BN9" s="14">
        <v>9.0733760233503796E-2</v>
      </c>
      <c r="BO9" s="14">
        <v>7.0325268477267E-2</v>
      </c>
      <c r="BP9" s="14">
        <v>5.6881860048246101E-2</v>
      </c>
      <c r="BQ9" s="14">
        <v>8.6387132680847301E-2</v>
      </c>
      <c r="BR9" s="14">
        <v>6.7321912663667396E-2</v>
      </c>
      <c r="BS9" s="14">
        <v>6.3480781501952799E-2</v>
      </c>
      <c r="BT9" s="14">
        <v>8.1758021038443499E-2</v>
      </c>
      <c r="BU9" s="14">
        <v>6.6365177598046096E-2</v>
      </c>
      <c r="BV9" s="14"/>
      <c r="BW9" s="14">
        <v>8.4412614733097593E-2</v>
      </c>
      <c r="BX9" s="14">
        <v>6.0761544085663602E-2</v>
      </c>
      <c r="BY9" s="14"/>
      <c r="BZ9" s="14">
        <v>7.6120992514033703E-2</v>
      </c>
      <c r="CA9" s="14">
        <v>7.1082202235722702E-2</v>
      </c>
      <c r="CB9" s="14"/>
      <c r="CC9" s="14">
        <v>7.6181471364669601E-2</v>
      </c>
      <c r="CD9" s="14">
        <v>7.1976008903667205E-2</v>
      </c>
    </row>
    <row r="10" spans="2:82" x14ac:dyDescent="0.25">
      <c r="B10" s="15" t="s">
        <v>353</v>
      </c>
      <c r="C10" s="14">
        <v>0.21044363106678901</v>
      </c>
      <c r="D10" s="14">
        <v>0.22437245685868801</v>
      </c>
      <c r="E10" s="14">
        <v>0.196725050420546</v>
      </c>
      <c r="F10" s="14"/>
      <c r="G10" s="14">
        <v>0.21778400725899899</v>
      </c>
      <c r="H10" s="14">
        <v>0.21260149271579901</v>
      </c>
      <c r="I10" s="14">
        <v>0.19142340978974501</v>
      </c>
      <c r="J10" s="14"/>
      <c r="K10" s="14">
        <v>0.23385406444610299</v>
      </c>
      <c r="L10" s="14">
        <v>0.21843956042743701</v>
      </c>
      <c r="M10" s="14">
        <v>0.188239793276747</v>
      </c>
      <c r="N10" s="14">
        <v>0.17524225223592599</v>
      </c>
      <c r="O10" s="14"/>
      <c r="P10" s="14">
        <v>0.193466432360236</v>
      </c>
      <c r="Q10" s="14">
        <v>0.187538737131873</v>
      </c>
      <c r="R10" s="14">
        <v>0.18912639242950899</v>
      </c>
      <c r="S10" s="14">
        <v>0.23833435539949599</v>
      </c>
      <c r="T10" s="14">
        <v>0.22557234798711701</v>
      </c>
      <c r="U10" s="14"/>
      <c r="V10" s="14">
        <v>0.22284592924101199</v>
      </c>
      <c r="W10" s="14">
        <v>0.17905947330650199</v>
      </c>
      <c r="X10" s="14">
        <v>0.204746145601231</v>
      </c>
      <c r="Y10" s="14"/>
      <c r="Z10" s="14">
        <v>0.21073175212577899</v>
      </c>
      <c r="AA10" s="14">
        <v>0.210193643042805</v>
      </c>
      <c r="AB10" s="14"/>
      <c r="AC10" s="14">
        <v>0.144678671445542</v>
      </c>
      <c r="AD10" s="14">
        <v>0.18623162222037501</v>
      </c>
      <c r="AE10" s="14">
        <v>0.21914969609316601</v>
      </c>
      <c r="AF10" s="14">
        <v>0.23301705683562801</v>
      </c>
      <c r="AG10" s="14"/>
      <c r="AH10" s="14">
        <v>0.171149085282576</v>
      </c>
      <c r="AI10" s="14">
        <v>0.18626213694094301</v>
      </c>
      <c r="AJ10" s="14">
        <v>0.25031222502098099</v>
      </c>
      <c r="AK10" s="14">
        <v>0.25504611978101399</v>
      </c>
      <c r="AL10" s="14"/>
      <c r="AM10" s="14">
        <v>0.21691642692372601</v>
      </c>
      <c r="AN10" s="14">
        <v>0.20407782949935499</v>
      </c>
      <c r="AO10" s="14">
        <v>0.19131493096415</v>
      </c>
      <c r="AP10" s="14">
        <v>0.23098320734359301</v>
      </c>
      <c r="AQ10" s="14"/>
      <c r="AR10" s="14">
        <v>0.19032585955686501</v>
      </c>
      <c r="AS10" s="14">
        <v>0.23959877099202201</v>
      </c>
      <c r="AT10" s="14">
        <v>0.22663304074499199</v>
      </c>
      <c r="AU10" s="14">
        <v>0.23116857504587801</v>
      </c>
      <c r="AV10" s="14"/>
      <c r="AW10" s="14">
        <v>0.17858892227166601</v>
      </c>
      <c r="AX10" s="14">
        <v>0.21109505858355901</v>
      </c>
      <c r="AY10" s="14">
        <v>0.218811151431203</v>
      </c>
      <c r="AZ10" s="14">
        <v>0.27487247509909701</v>
      </c>
      <c r="BA10" s="14"/>
      <c r="BB10" s="14">
        <v>0.25645525190211199</v>
      </c>
      <c r="BC10" s="14">
        <v>0.18877333790021</v>
      </c>
      <c r="BD10" s="14">
        <v>0.20390173244854501</v>
      </c>
      <c r="BE10" s="14"/>
      <c r="BF10" s="14">
        <v>0.210050079089415</v>
      </c>
      <c r="BG10" s="14">
        <v>0.20210955949889201</v>
      </c>
      <c r="BH10" s="14">
        <v>0.22718675624998599</v>
      </c>
      <c r="BI10" s="14"/>
      <c r="BJ10" s="14">
        <v>0.23192770498601001</v>
      </c>
      <c r="BK10" s="14">
        <v>0.19402060172125801</v>
      </c>
      <c r="BL10" s="14">
        <v>0.17293733859376201</v>
      </c>
      <c r="BM10" s="14"/>
      <c r="BN10" s="14">
        <v>0.17284110012606799</v>
      </c>
      <c r="BO10" s="14">
        <v>0.23701992895377599</v>
      </c>
      <c r="BP10" s="14">
        <v>0.32611355879048998</v>
      </c>
      <c r="BQ10" s="14">
        <v>0.30940073493283599</v>
      </c>
      <c r="BR10" s="14">
        <v>0.22991789445844399</v>
      </c>
      <c r="BS10" s="14">
        <v>0.18620546398586499</v>
      </c>
      <c r="BT10" s="14">
        <v>0.198006187032988</v>
      </c>
      <c r="BU10" s="14">
        <v>0.168533738968693</v>
      </c>
      <c r="BV10" s="14"/>
      <c r="BW10" s="14">
        <v>0.213824683336196</v>
      </c>
      <c r="BX10" s="14">
        <v>0.20769237237091701</v>
      </c>
      <c r="BY10" s="14"/>
      <c r="BZ10" s="14">
        <v>0.20577156500464899</v>
      </c>
      <c r="CA10" s="14">
        <v>0.222549696399407</v>
      </c>
      <c r="CB10" s="14"/>
      <c r="CC10" s="14">
        <v>0.217475137466764</v>
      </c>
      <c r="CD10" s="14">
        <v>0.206757168242063</v>
      </c>
    </row>
    <row r="11" spans="2:82" x14ac:dyDescent="0.25">
      <c r="B11" s="15" t="s">
        <v>354</v>
      </c>
      <c r="C11" s="14">
        <v>0.31592095452451402</v>
      </c>
      <c r="D11" s="14">
        <v>0.31858907515016599</v>
      </c>
      <c r="E11" s="14">
        <v>0.31356845668396499</v>
      </c>
      <c r="F11" s="14"/>
      <c r="G11" s="14">
        <v>0.31715749509159602</v>
      </c>
      <c r="H11" s="14">
        <v>0.301197272974214</v>
      </c>
      <c r="I11" s="14">
        <v>0.34292895434340798</v>
      </c>
      <c r="J11" s="14"/>
      <c r="K11" s="14">
        <v>0.32378854598497703</v>
      </c>
      <c r="L11" s="14">
        <v>0.320766843325416</v>
      </c>
      <c r="M11" s="14">
        <v>0.31692259627256297</v>
      </c>
      <c r="N11" s="14">
        <v>0.302278238072267</v>
      </c>
      <c r="O11" s="14"/>
      <c r="P11" s="14">
        <v>0.36066570004812898</v>
      </c>
      <c r="Q11" s="14">
        <v>0.27639814272513602</v>
      </c>
      <c r="R11" s="14">
        <v>0.31739101525561098</v>
      </c>
      <c r="S11" s="14">
        <v>0.31356907523094002</v>
      </c>
      <c r="T11" s="14">
        <v>0.31830706579766699</v>
      </c>
      <c r="U11" s="14"/>
      <c r="V11" s="14">
        <v>0.30548174458265998</v>
      </c>
      <c r="W11" s="14">
        <v>0.30840513714246798</v>
      </c>
      <c r="X11" s="14">
        <v>0.35770327577090399</v>
      </c>
      <c r="Y11" s="14"/>
      <c r="Z11" s="14">
        <v>0.27324454147069499</v>
      </c>
      <c r="AA11" s="14">
        <v>0.35294911278350599</v>
      </c>
      <c r="AB11" s="14"/>
      <c r="AC11" s="14">
        <v>0.31963662445888003</v>
      </c>
      <c r="AD11" s="14">
        <v>0.30801482853518802</v>
      </c>
      <c r="AE11" s="14">
        <v>0.31199053816719302</v>
      </c>
      <c r="AF11" s="14">
        <v>0.311280989821696</v>
      </c>
      <c r="AG11" s="14"/>
      <c r="AH11" s="14">
        <v>0.34803602393411198</v>
      </c>
      <c r="AI11" s="14">
        <v>0.30978897425014301</v>
      </c>
      <c r="AJ11" s="14">
        <v>0.31834149172467802</v>
      </c>
      <c r="AK11" s="14">
        <v>0.28936020733496098</v>
      </c>
      <c r="AL11" s="14"/>
      <c r="AM11" s="14">
        <v>0.338440652216633</v>
      </c>
      <c r="AN11" s="14">
        <v>0.29483040098464203</v>
      </c>
      <c r="AO11" s="14">
        <v>0.30047795428676499</v>
      </c>
      <c r="AP11" s="14">
        <v>0.29727880546754598</v>
      </c>
      <c r="AQ11" s="14"/>
      <c r="AR11" s="14">
        <v>0.30852496245746802</v>
      </c>
      <c r="AS11" s="14">
        <v>0.297095934786898</v>
      </c>
      <c r="AT11" s="14">
        <v>0.306103489972473</v>
      </c>
      <c r="AU11" s="14">
        <v>0.31260213031786499</v>
      </c>
      <c r="AV11" s="14"/>
      <c r="AW11" s="14">
        <v>0.28156763768551502</v>
      </c>
      <c r="AX11" s="14">
        <v>0.33463194572274302</v>
      </c>
      <c r="AY11" s="14">
        <v>0.32380993009595399</v>
      </c>
      <c r="AZ11" s="14">
        <v>0.26453060318703497</v>
      </c>
      <c r="BA11" s="14"/>
      <c r="BB11" s="14">
        <v>0.27380976358690801</v>
      </c>
      <c r="BC11" s="14">
        <v>0.320110147942409</v>
      </c>
      <c r="BD11" s="14">
        <v>0.34329920483500698</v>
      </c>
      <c r="BE11" s="14"/>
      <c r="BF11" s="14">
        <v>0.29144120813851698</v>
      </c>
      <c r="BG11" s="14">
        <v>0.368250762966432</v>
      </c>
      <c r="BH11" s="14">
        <v>0.28455252648761198</v>
      </c>
      <c r="BI11" s="14"/>
      <c r="BJ11" s="14">
        <v>0.311335851952664</v>
      </c>
      <c r="BK11" s="14">
        <v>0.29261174503345</v>
      </c>
      <c r="BL11" s="14">
        <v>0.329248678672178</v>
      </c>
      <c r="BM11" s="14"/>
      <c r="BN11" s="14">
        <v>0.31987011040770102</v>
      </c>
      <c r="BO11" s="14">
        <v>0.29326302503942903</v>
      </c>
      <c r="BP11" s="14">
        <v>0.29558207015857302</v>
      </c>
      <c r="BQ11" s="14">
        <v>0.233278425035987</v>
      </c>
      <c r="BR11" s="14">
        <v>0.30669904683365201</v>
      </c>
      <c r="BS11" s="14">
        <v>0.31301666747433499</v>
      </c>
      <c r="BT11" s="14">
        <v>0.29745560915950597</v>
      </c>
      <c r="BU11" s="14">
        <v>0.34225954846885398</v>
      </c>
      <c r="BV11" s="14"/>
      <c r="BW11" s="14">
        <v>0.30167416555107501</v>
      </c>
      <c r="BX11" s="14">
        <v>0.327513973185033</v>
      </c>
      <c r="BY11" s="14"/>
      <c r="BZ11" s="14">
        <v>0.31746574563762398</v>
      </c>
      <c r="CA11" s="14">
        <v>0.27894348115260098</v>
      </c>
      <c r="CB11" s="14"/>
      <c r="CC11" s="14">
        <v>0.29677924237160602</v>
      </c>
      <c r="CD11" s="14">
        <v>0.308544680827948</v>
      </c>
    </row>
    <row r="12" spans="2:82" x14ac:dyDescent="0.25">
      <c r="B12" s="15" t="s">
        <v>355</v>
      </c>
      <c r="C12" s="14">
        <v>0.266382791804262</v>
      </c>
      <c r="D12" s="14">
        <v>0.242385600826939</v>
      </c>
      <c r="E12" s="14">
        <v>0.289647057773321</v>
      </c>
      <c r="F12" s="14"/>
      <c r="G12" s="14">
        <v>0.27309002592345</v>
      </c>
      <c r="H12" s="14">
        <v>0.26913472093787499</v>
      </c>
      <c r="I12" s="14">
        <v>0.247440817390531</v>
      </c>
      <c r="J12" s="14"/>
      <c r="K12" s="14">
        <v>0.25753312809484302</v>
      </c>
      <c r="L12" s="14">
        <v>0.26829341501368398</v>
      </c>
      <c r="M12" s="14">
        <v>0.25495209798866297</v>
      </c>
      <c r="N12" s="14">
        <v>0.28590392233705703</v>
      </c>
      <c r="O12" s="14"/>
      <c r="P12" s="14">
        <v>0.26443576996599999</v>
      </c>
      <c r="Q12" s="14">
        <v>0.28552503407373497</v>
      </c>
      <c r="R12" s="14">
        <v>0.290874174223194</v>
      </c>
      <c r="S12" s="14">
        <v>0.243947643159661</v>
      </c>
      <c r="T12" s="14">
        <v>0.25649774395709402</v>
      </c>
      <c r="U12" s="14"/>
      <c r="V12" s="14">
        <v>0.25336831070881399</v>
      </c>
      <c r="W12" s="14">
        <v>0.29872827368354499</v>
      </c>
      <c r="X12" s="14">
        <v>0.27300222923392498</v>
      </c>
      <c r="Y12" s="14"/>
      <c r="Z12" s="14">
        <v>0.286426567964784</v>
      </c>
      <c r="AA12" s="14">
        <v>0.24899182422590399</v>
      </c>
      <c r="AB12" s="14"/>
      <c r="AC12" s="14">
        <v>0.32430826424000098</v>
      </c>
      <c r="AD12" s="14">
        <v>0.30284571360158702</v>
      </c>
      <c r="AE12" s="14">
        <v>0.257397294447614</v>
      </c>
      <c r="AF12" s="14">
        <v>0.24617547770722201</v>
      </c>
      <c r="AG12" s="14"/>
      <c r="AH12" s="14">
        <v>0.27095770921874202</v>
      </c>
      <c r="AI12" s="14">
        <v>0.29539355330811201</v>
      </c>
      <c r="AJ12" s="14">
        <v>0.24637298788449</v>
      </c>
      <c r="AK12" s="14">
        <v>0.20825916715129</v>
      </c>
      <c r="AL12" s="14"/>
      <c r="AM12" s="14">
        <v>0.27227368896291099</v>
      </c>
      <c r="AN12" s="14">
        <v>0.29697801026200898</v>
      </c>
      <c r="AO12" s="14">
        <v>0.29085687404060301</v>
      </c>
      <c r="AP12" s="14">
        <v>0.24404725132312999</v>
      </c>
      <c r="AQ12" s="14"/>
      <c r="AR12" s="14">
        <v>0.305553694518168</v>
      </c>
      <c r="AS12" s="14">
        <v>0.261464720516426</v>
      </c>
      <c r="AT12" s="14">
        <v>0.23404581810181299</v>
      </c>
      <c r="AU12" s="14">
        <v>0.24809722452421701</v>
      </c>
      <c r="AV12" s="14"/>
      <c r="AW12" s="14">
        <v>0.33664072264148298</v>
      </c>
      <c r="AX12" s="14">
        <v>0.24404267690189901</v>
      </c>
      <c r="AY12" s="14">
        <v>0.248549307842161</v>
      </c>
      <c r="AZ12" s="14">
        <v>0.26900381019860098</v>
      </c>
      <c r="BA12" s="14"/>
      <c r="BB12" s="14">
        <v>0.25041591220017301</v>
      </c>
      <c r="BC12" s="14">
        <v>0.3088190901956</v>
      </c>
      <c r="BD12" s="14">
        <v>0.25935987193520299</v>
      </c>
      <c r="BE12" s="14"/>
      <c r="BF12" s="14">
        <v>0.26789720715883802</v>
      </c>
      <c r="BG12" s="14">
        <v>0.26679649153802298</v>
      </c>
      <c r="BH12" s="14">
        <v>0.27336841418973701</v>
      </c>
      <c r="BI12" s="14"/>
      <c r="BJ12" s="14">
        <v>0.243985704988743</v>
      </c>
      <c r="BK12" s="14">
        <v>0.32174672584127201</v>
      </c>
      <c r="BL12" s="14">
        <v>0.26569072575144997</v>
      </c>
      <c r="BM12" s="14"/>
      <c r="BN12" s="14">
        <v>0.28860271223720102</v>
      </c>
      <c r="BO12" s="14">
        <v>0.24042831359025599</v>
      </c>
      <c r="BP12" s="14">
        <v>0.20882951841457301</v>
      </c>
      <c r="BQ12" s="14">
        <v>0.25929120965597702</v>
      </c>
      <c r="BR12" s="14">
        <v>0.29818955624247501</v>
      </c>
      <c r="BS12" s="14">
        <v>0.30381153045177201</v>
      </c>
      <c r="BT12" s="14">
        <v>0.233976426978455</v>
      </c>
      <c r="BU12" s="14">
        <v>0.241761171218663</v>
      </c>
      <c r="BV12" s="14"/>
      <c r="BW12" s="14">
        <v>0.26244990696395598</v>
      </c>
      <c r="BX12" s="14">
        <v>0.26958309240732098</v>
      </c>
      <c r="BY12" s="14"/>
      <c r="BZ12" s="14">
        <v>0.26347392255991697</v>
      </c>
      <c r="CA12" s="14">
        <v>0.283828787197207</v>
      </c>
      <c r="CB12" s="14"/>
      <c r="CC12" s="14">
        <v>0.28279915168410302</v>
      </c>
      <c r="CD12" s="14">
        <v>0.25915045140743997</v>
      </c>
    </row>
    <row r="13" spans="2:82" x14ac:dyDescent="0.25">
      <c r="B13" s="15" t="s">
        <v>356</v>
      </c>
      <c r="C13" s="20">
        <v>0.135880035772593</v>
      </c>
      <c r="D13" s="20">
        <v>0.133414919138164</v>
      </c>
      <c r="E13" s="20">
        <v>0.138480904158159</v>
      </c>
      <c r="F13" s="20"/>
      <c r="G13" s="20">
        <v>0.126474426317643</v>
      </c>
      <c r="H13" s="20">
        <v>0.14939408860026601</v>
      </c>
      <c r="I13" s="20">
        <v>0.12765287791871399</v>
      </c>
      <c r="J13" s="20"/>
      <c r="K13" s="20">
        <v>0.112276027660834</v>
      </c>
      <c r="L13" s="20">
        <v>0.12528972268844701</v>
      </c>
      <c r="M13" s="20">
        <v>0.16187508745003801</v>
      </c>
      <c r="N13" s="20">
        <v>0.17053199422385801</v>
      </c>
      <c r="O13" s="20"/>
      <c r="P13" s="20">
        <v>0.113460969789175</v>
      </c>
      <c r="Q13" s="20">
        <v>0.16953264400890999</v>
      </c>
      <c r="R13" s="20">
        <v>0.14178519033724701</v>
      </c>
      <c r="S13" s="20">
        <v>0.121445837969962</v>
      </c>
      <c r="T13" s="20">
        <v>0.14026093152710101</v>
      </c>
      <c r="U13" s="20"/>
      <c r="V13" s="20">
        <v>0.14075217654004199</v>
      </c>
      <c r="W13" s="20">
        <v>0.15111199850672499</v>
      </c>
      <c r="X13" s="20">
        <v>0.103600052300752</v>
      </c>
      <c r="Y13" s="20"/>
      <c r="Z13" s="20">
        <v>0.15766225762154901</v>
      </c>
      <c r="AA13" s="20">
        <v>0.116980707076938</v>
      </c>
      <c r="AB13" s="20"/>
      <c r="AC13" s="20">
        <v>0.15663139639436099</v>
      </c>
      <c r="AD13" s="20">
        <v>0.14345377248906199</v>
      </c>
      <c r="AE13" s="20">
        <v>0.136531081123628</v>
      </c>
      <c r="AF13" s="20">
        <v>0.12928236055357001</v>
      </c>
      <c r="AG13" s="20"/>
      <c r="AH13" s="20">
        <v>0.160795132113557</v>
      </c>
      <c r="AI13" s="20">
        <v>0.14466110806010801</v>
      </c>
      <c r="AJ13" s="20">
        <v>0.111514734968207</v>
      </c>
      <c r="AK13" s="20">
        <v>0.13597420057543699</v>
      </c>
      <c r="AL13" s="20"/>
      <c r="AM13" s="20">
        <v>0.103837322496294</v>
      </c>
      <c r="AN13" s="20">
        <v>0.16081473718224701</v>
      </c>
      <c r="AO13" s="20">
        <v>0.134508240103767</v>
      </c>
      <c r="AP13" s="20">
        <v>0.15035755284567701</v>
      </c>
      <c r="AQ13" s="20"/>
      <c r="AR13" s="20">
        <v>0.127661714064327</v>
      </c>
      <c r="AS13" s="20">
        <v>0.13373086435888201</v>
      </c>
      <c r="AT13" s="20">
        <v>0.159685313285747</v>
      </c>
      <c r="AU13" s="20">
        <v>0.12673764447017</v>
      </c>
      <c r="AV13" s="20"/>
      <c r="AW13" s="20">
        <v>0.14401587790751999</v>
      </c>
      <c r="AX13" s="20">
        <v>0.14070392337788201</v>
      </c>
      <c r="AY13" s="20">
        <v>0.12681318367299799</v>
      </c>
      <c r="AZ13" s="20">
        <v>0.127968444322828</v>
      </c>
      <c r="BA13" s="20"/>
      <c r="BB13" s="20">
        <v>0.13520624699151901</v>
      </c>
      <c r="BC13" s="20">
        <v>0.117946185365294</v>
      </c>
      <c r="BD13" s="20">
        <v>0.13833030659312801</v>
      </c>
      <c r="BE13" s="20"/>
      <c r="BF13" s="20">
        <v>0.15645460188215901</v>
      </c>
      <c r="BG13" s="20">
        <v>9.9440405996325601E-2</v>
      </c>
      <c r="BH13" s="20">
        <v>0.13616113282217099</v>
      </c>
      <c r="BI13" s="20"/>
      <c r="BJ13" s="20">
        <v>0.13490087221456801</v>
      </c>
      <c r="BK13" s="20">
        <v>0.130964805079888</v>
      </c>
      <c r="BL13" s="20">
        <v>0.15775438852520199</v>
      </c>
      <c r="BM13" s="20"/>
      <c r="BN13" s="20">
        <v>0.12795231699552601</v>
      </c>
      <c r="BO13" s="20">
        <v>0.15896346393927199</v>
      </c>
      <c r="BP13" s="20">
        <v>0.112592992588118</v>
      </c>
      <c r="BQ13" s="20">
        <v>0.111642497694353</v>
      </c>
      <c r="BR13" s="20">
        <v>9.7871589801762401E-2</v>
      </c>
      <c r="BS13" s="20">
        <v>0.133485556586075</v>
      </c>
      <c r="BT13" s="20">
        <v>0.18880375579060699</v>
      </c>
      <c r="BU13" s="20">
        <v>0.18108036374574499</v>
      </c>
      <c r="BV13" s="20"/>
      <c r="BW13" s="20">
        <v>0.13763862941567401</v>
      </c>
      <c r="BX13" s="20">
        <v>0.13444901795106601</v>
      </c>
      <c r="BY13" s="20"/>
      <c r="BZ13" s="20">
        <v>0.137167774283776</v>
      </c>
      <c r="CA13" s="20">
        <v>0.14359583301506201</v>
      </c>
      <c r="CB13" s="20"/>
      <c r="CC13" s="20">
        <v>0.12676499711285799</v>
      </c>
      <c r="CD13" s="20">
        <v>0.15357169061888101</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109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6.8727926189028801E-2</v>
      </c>
      <c r="D9" s="14">
        <v>7.2641239842104202E-2</v>
      </c>
      <c r="E9" s="14">
        <v>6.4883275632622694E-2</v>
      </c>
      <c r="F9" s="14"/>
      <c r="G9" s="14">
        <v>8.6633006599761503E-2</v>
      </c>
      <c r="H9" s="14">
        <v>5.0936565767789099E-2</v>
      </c>
      <c r="I9" s="14">
        <v>6.8500201910069294E-2</v>
      </c>
      <c r="J9" s="14"/>
      <c r="K9" s="14">
        <v>5.9265586094483701E-2</v>
      </c>
      <c r="L9" s="14">
        <v>5.1648828477668697E-2</v>
      </c>
      <c r="M9" s="14">
        <v>8.68544570929628E-2</v>
      </c>
      <c r="N9" s="14">
        <v>9.4113509668417999E-2</v>
      </c>
      <c r="O9" s="14"/>
      <c r="P9" s="14">
        <v>7.4925381276044006E-2</v>
      </c>
      <c r="Q9" s="14">
        <v>7.7353533517253506E-2</v>
      </c>
      <c r="R9" s="14">
        <v>6.5065167486899403E-2</v>
      </c>
      <c r="S9" s="14">
        <v>6.7715322568195804E-2</v>
      </c>
      <c r="T9" s="14">
        <v>6.22331158284605E-2</v>
      </c>
      <c r="U9" s="14"/>
      <c r="V9" s="14">
        <v>7.4807784690085602E-2</v>
      </c>
      <c r="W9" s="14">
        <v>6.0336982410589497E-2</v>
      </c>
      <c r="X9" s="14">
        <v>5.8311136545947301E-2</v>
      </c>
      <c r="Y9" s="14"/>
      <c r="Z9" s="14">
        <v>6.6448973412268797E-2</v>
      </c>
      <c r="AA9" s="14">
        <v>7.0705257882210798E-2</v>
      </c>
      <c r="AB9" s="14"/>
      <c r="AC9" s="14">
        <v>4.4215553992977101E-2</v>
      </c>
      <c r="AD9" s="14">
        <v>7.4653020531184999E-2</v>
      </c>
      <c r="AE9" s="14">
        <v>8.2349043397828101E-2</v>
      </c>
      <c r="AF9" s="14">
        <v>5.45475121515736E-2</v>
      </c>
      <c r="AG9" s="14"/>
      <c r="AH9" s="14">
        <v>7.3348255100281201E-2</v>
      </c>
      <c r="AI9" s="14">
        <v>7.1026398237020699E-2</v>
      </c>
      <c r="AJ9" s="14">
        <v>6.5535191759189398E-2</v>
      </c>
      <c r="AK9" s="14">
        <v>5.8823733732350197E-2</v>
      </c>
      <c r="AL9" s="14"/>
      <c r="AM9" s="14">
        <v>7.3907556947290703E-2</v>
      </c>
      <c r="AN9" s="14">
        <v>6.0292699053901902E-2</v>
      </c>
      <c r="AO9" s="14">
        <v>8.5665359776862599E-2</v>
      </c>
      <c r="AP9" s="14">
        <v>6.1960118305477499E-2</v>
      </c>
      <c r="AQ9" s="14"/>
      <c r="AR9" s="14">
        <v>7.29048433066673E-2</v>
      </c>
      <c r="AS9" s="14">
        <v>5.4952460651128403E-2</v>
      </c>
      <c r="AT9" s="14">
        <v>9.7452087170418797E-2</v>
      </c>
      <c r="AU9" s="14">
        <v>5.7599944910921998E-2</v>
      </c>
      <c r="AV9" s="14"/>
      <c r="AW9" s="14">
        <v>8.0797604915677404E-2</v>
      </c>
      <c r="AX9" s="14">
        <v>6.9447091805337799E-2</v>
      </c>
      <c r="AY9" s="14">
        <v>6.2869608456682505E-2</v>
      </c>
      <c r="AZ9" s="14">
        <v>5.4526279726077702E-2</v>
      </c>
      <c r="BA9" s="14"/>
      <c r="BB9" s="14">
        <v>5.1809217301764798E-2</v>
      </c>
      <c r="BC9" s="14">
        <v>6.3829738405214498E-2</v>
      </c>
      <c r="BD9" s="14">
        <v>7.3996196591662303E-2</v>
      </c>
      <c r="BE9" s="14"/>
      <c r="BF9" s="14">
        <v>6.3756443762487097E-2</v>
      </c>
      <c r="BG9" s="14">
        <v>7.8202750321036699E-2</v>
      </c>
      <c r="BH9" s="14">
        <v>6.8907926292074803E-2</v>
      </c>
      <c r="BI9" s="14"/>
      <c r="BJ9" s="14">
        <v>7.4780278487234703E-2</v>
      </c>
      <c r="BK9" s="14">
        <v>5.4807317148773599E-2</v>
      </c>
      <c r="BL9" s="14">
        <v>6.8560862706886494E-2</v>
      </c>
      <c r="BM9" s="14"/>
      <c r="BN9" s="14">
        <v>6.6483850521273299E-2</v>
      </c>
      <c r="BO9" s="14">
        <v>8.4918069409549504E-2</v>
      </c>
      <c r="BP9" s="14">
        <v>3.9747208353301998E-2</v>
      </c>
      <c r="BQ9" s="14">
        <v>6.0866496822775298E-2</v>
      </c>
      <c r="BR9" s="14">
        <v>9.3761598918633601E-2</v>
      </c>
      <c r="BS9" s="14">
        <v>5.3014982175046299E-2</v>
      </c>
      <c r="BT9" s="14">
        <v>8.0865178265811202E-2</v>
      </c>
      <c r="BU9" s="14">
        <v>5.9658632954432703E-2</v>
      </c>
      <c r="BV9" s="14"/>
      <c r="BW9" s="14">
        <v>6.3203093964975296E-2</v>
      </c>
      <c r="BX9" s="14">
        <v>7.3223639797835804E-2</v>
      </c>
      <c r="BY9" s="14"/>
      <c r="BZ9" s="14">
        <v>6.5299838531845802E-2</v>
      </c>
      <c r="CA9" s="14">
        <v>7.4941498291189595E-2</v>
      </c>
      <c r="CB9" s="14"/>
      <c r="CC9" s="14">
        <v>6.7598770087366894E-2</v>
      </c>
      <c r="CD9" s="14">
        <v>7.0631700097805103E-2</v>
      </c>
    </row>
    <row r="10" spans="2:82" ht="30" x14ac:dyDescent="0.25">
      <c r="B10" s="15" t="s">
        <v>102</v>
      </c>
      <c r="C10" s="14">
        <v>0.90538651783873902</v>
      </c>
      <c r="D10" s="14">
        <v>0.90443264253737499</v>
      </c>
      <c r="E10" s="14">
        <v>0.90624586895341297</v>
      </c>
      <c r="F10" s="14"/>
      <c r="G10" s="14">
        <v>0.88610421733124001</v>
      </c>
      <c r="H10" s="14">
        <v>0.92878141027536398</v>
      </c>
      <c r="I10" s="14">
        <v>0.89715105250066796</v>
      </c>
      <c r="J10" s="14"/>
      <c r="K10" s="14">
        <v>0.92912153881414505</v>
      </c>
      <c r="L10" s="14">
        <v>0.91821351920517802</v>
      </c>
      <c r="M10" s="14">
        <v>0.87125020931726205</v>
      </c>
      <c r="N10" s="14">
        <v>0.87532770611117505</v>
      </c>
      <c r="O10" s="14"/>
      <c r="P10" s="14">
        <v>0.88580220552480804</v>
      </c>
      <c r="Q10" s="14">
        <v>0.90413914532838302</v>
      </c>
      <c r="R10" s="14">
        <v>0.90677985352596602</v>
      </c>
      <c r="S10" s="14">
        <v>0.90918248338831398</v>
      </c>
      <c r="T10" s="14">
        <v>0.914151345393732</v>
      </c>
      <c r="U10" s="14"/>
      <c r="V10" s="14">
        <v>0.90801794016850501</v>
      </c>
      <c r="W10" s="14">
        <v>0.90817034985291401</v>
      </c>
      <c r="X10" s="14">
        <v>0.89388504487388398</v>
      </c>
      <c r="Y10" s="14"/>
      <c r="Z10" s="14">
        <v>0.91434428065720497</v>
      </c>
      <c r="AA10" s="14">
        <v>0.89761432154683496</v>
      </c>
      <c r="AB10" s="14"/>
      <c r="AC10" s="14">
        <v>0.92340802711973302</v>
      </c>
      <c r="AD10" s="14">
        <v>0.89306512340495503</v>
      </c>
      <c r="AE10" s="14">
        <v>0.88729028232263296</v>
      </c>
      <c r="AF10" s="14">
        <v>0.93515615215137804</v>
      </c>
      <c r="AG10" s="14"/>
      <c r="AH10" s="14">
        <v>0.88374481865897503</v>
      </c>
      <c r="AI10" s="14">
        <v>0.90507267577706096</v>
      </c>
      <c r="AJ10" s="14">
        <v>0.91007739191688097</v>
      </c>
      <c r="AK10" s="14">
        <v>0.93074905662432905</v>
      </c>
      <c r="AL10" s="14"/>
      <c r="AM10" s="14">
        <v>0.91115509352482205</v>
      </c>
      <c r="AN10" s="14">
        <v>0.91808729779964104</v>
      </c>
      <c r="AO10" s="14">
        <v>0.88569419580628606</v>
      </c>
      <c r="AP10" s="14">
        <v>0.92297442199026902</v>
      </c>
      <c r="AQ10" s="14"/>
      <c r="AR10" s="14">
        <v>0.89947197862858397</v>
      </c>
      <c r="AS10" s="14">
        <v>0.93213295503927995</v>
      </c>
      <c r="AT10" s="14">
        <v>0.89630382934452202</v>
      </c>
      <c r="AU10" s="14">
        <v>0.93097709939306095</v>
      </c>
      <c r="AV10" s="14"/>
      <c r="AW10" s="14">
        <v>0.88835129034186999</v>
      </c>
      <c r="AX10" s="14">
        <v>0.90235559183527203</v>
      </c>
      <c r="AY10" s="14">
        <v>0.91845488427018496</v>
      </c>
      <c r="AZ10" s="14">
        <v>0.90926654571812404</v>
      </c>
      <c r="BA10" s="14"/>
      <c r="BB10" s="14">
        <v>0.93080033434884801</v>
      </c>
      <c r="BC10" s="14">
        <v>0.92559382896660602</v>
      </c>
      <c r="BD10" s="14">
        <v>0.88914085282821897</v>
      </c>
      <c r="BE10" s="14"/>
      <c r="BF10" s="14">
        <v>0.92228735880082202</v>
      </c>
      <c r="BG10" s="14">
        <v>0.88912578006244902</v>
      </c>
      <c r="BH10" s="14">
        <v>0.89655672515249196</v>
      </c>
      <c r="BI10" s="14"/>
      <c r="BJ10" s="14">
        <v>0.90027066599151595</v>
      </c>
      <c r="BK10" s="14">
        <v>0.93029483198979002</v>
      </c>
      <c r="BL10" s="14">
        <v>0.91682328521369705</v>
      </c>
      <c r="BM10" s="14"/>
      <c r="BN10" s="14">
        <v>0.89132845743368605</v>
      </c>
      <c r="BO10" s="14">
        <v>0.89983037407960398</v>
      </c>
      <c r="BP10" s="14">
        <v>0.94453228647946896</v>
      </c>
      <c r="BQ10" s="14">
        <v>0.91488890994524696</v>
      </c>
      <c r="BR10" s="14">
        <v>0.88520567466310196</v>
      </c>
      <c r="BS10" s="14">
        <v>0.92865452931566905</v>
      </c>
      <c r="BT10" s="14">
        <v>0.90989941950929898</v>
      </c>
      <c r="BU10" s="14">
        <v>0.91632464486633802</v>
      </c>
      <c r="BV10" s="14"/>
      <c r="BW10" s="14">
        <v>0.91899897682417597</v>
      </c>
      <c r="BX10" s="14">
        <v>0.89430967158742403</v>
      </c>
      <c r="BY10" s="14"/>
      <c r="BZ10" s="14">
        <v>0.91355510203052304</v>
      </c>
      <c r="CA10" s="14">
        <v>0.90976907251383998</v>
      </c>
      <c r="CB10" s="14"/>
      <c r="CC10" s="14">
        <v>0.91270674461803603</v>
      </c>
      <c r="CD10" s="14">
        <v>0.91140288251632495</v>
      </c>
    </row>
    <row r="11" spans="2:82" x14ac:dyDescent="0.25">
      <c r="B11" s="15" t="s">
        <v>103</v>
      </c>
      <c r="C11" s="20">
        <v>2.58855559722318E-2</v>
      </c>
      <c r="D11" s="20">
        <v>2.29261176205213E-2</v>
      </c>
      <c r="E11" s="20">
        <v>2.8870855413964499E-2</v>
      </c>
      <c r="F11" s="20"/>
      <c r="G11" s="20">
        <v>2.7262776068999101E-2</v>
      </c>
      <c r="H11" s="20">
        <v>2.0282023956847299E-2</v>
      </c>
      <c r="I11" s="20">
        <v>3.4348745589263097E-2</v>
      </c>
      <c r="J11" s="20"/>
      <c r="K11" s="20">
        <v>1.16128750913717E-2</v>
      </c>
      <c r="L11" s="20">
        <v>3.0137652317152899E-2</v>
      </c>
      <c r="M11" s="20">
        <v>4.1895333589774701E-2</v>
      </c>
      <c r="N11" s="20">
        <v>3.0558784220407E-2</v>
      </c>
      <c r="O11" s="20"/>
      <c r="P11" s="20">
        <v>3.9272413199148301E-2</v>
      </c>
      <c r="Q11" s="20">
        <v>1.85073211543633E-2</v>
      </c>
      <c r="R11" s="20">
        <v>2.8154978987134399E-2</v>
      </c>
      <c r="S11" s="20">
        <v>2.31021940434901E-2</v>
      </c>
      <c r="T11" s="20">
        <v>2.36155387778079E-2</v>
      </c>
      <c r="U11" s="20"/>
      <c r="V11" s="20">
        <v>1.71742751414092E-2</v>
      </c>
      <c r="W11" s="20">
        <v>3.1492667736495998E-2</v>
      </c>
      <c r="X11" s="20">
        <v>4.7803818580168897E-2</v>
      </c>
      <c r="Y11" s="20"/>
      <c r="Z11" s="20">
        <v>1.92067459305258E-2</v>
      </c>
      <c r="AA11" s="20">
        <v>3.1680420570954299E-2</v>
      </c>
      <c r="AB11" s="20"/>
      <c r="AC11" s="20">
        <v>3.2376418887289898E-2</v>
      </c>
      <c r="AD11" s="20">
        <v>3.2281856063860102E-2</v>
      </c>
      <c r="AE11" s="20">
        <v>3.0360674279538799E-2</v>
      </c>
      <c r="AF11" s="20">
        <v>1.0296335697048501E-2</v>
      </c>
      <c r="AG11" s="20"/>
      <c r="AH11" s="20">
        <v>4.29069262407435E-2</v>
      </c>
      <c r="AI11" s="20">
        <v>2.3900925985918801E-2</v>
      </c>
      <c r="AJ11" s="20">
        <v>2.4387416323929299E-2</v>
      </c>
      <c r="AK11" s="20">
        <v>1.0427209643321099E-2</v>
      </c>
      <c r="AL11" s="20"/>
      <c r="AM11" s="20">
        <v>1.49373495278877E-2</v>
      </c>
      <c r="AN11" s="20">
        <v>2.1620003146457199E-2</v>
      </c>
      <c r="AO11" s="20">
        <v>2.8640444416851599E-2</v>
      </c>
      <c r="AP11" s="20">
        <v>1.5065459704253201E-2</v>
      </c>
      <c r="AQ11" s="20"/>
      <c r="AR11" s="20">
        <v>2.7623178064749E-2</v>
      </c>
      <c r="AS11" s="20">
        <v>1.2914584309591699E-2</v>
      </c>
      <c r="AT11" s="20">
        <v>6.2440834850590503E-3</v>
      </c>
      <c r="AU11" s="20">
        <v>1.1422955696017E-2</v>
      </c>
      <c r="AV11" s="20"/>
      <c r="AW11" s="20">
        <v>3.0851104742452801E-2</v>
      </c>
      <c r="AX11" s="20">
        <v>2.8197316359390202E-2</v>
      </c>
      <c r="AY11" s="20">
        <v>1.8675507273132899E-2</v>
      </c>
      <c r="AZ11" s="20">
        <v>3.6207174555798097E-2</v>
      </c>
      <c r="BA11" s="20"/>
      <c r="BB11" s="20">
        <v>1.7390448349387501E-2</v>
      </c>
      <c r="BC11" s="20">
        <v>1.05764326281795E-2</v>
      </c>
      <c r="BD11" s="20">
        <v>3.68629505801185E-2</v>
      </c>
      <c r="BE11" s="20"/>
      <c r="BF11" s="20">
        <v>1.3956197436690699E-2</v>
      </c>
      <c r="BG11" s="20">
        <v>3.2671469616514903E-2</v>
      </c>
      <c r="BH11" s="20">
        <v>3.4535348555432797E-2</v>
      </c>
      <c r="BI11" s="20"/>
      <c r="BJ11" s="20">
        <v>2.4949055521249399E-2</v>
      </c>
      <c r="BK11" s="20">
        <v>1.48978508614366E-2</v>
      </c>
      <c r="BL11" s="20">
        <v>1.4615852079416699E-2</v>
      </c>
      <c r="BM11" s="20"/>
      <c r="BN11" s="20">
        <v>4.2187692045041199E-2</v>
      </c>
      <c r="BO11" s="20">
        <v>1.52515565108462E-2</v>
      </c>
      <c r="BP11" s="20">
        <v>1.57205051672289E-2</v>
      </c>
      <c r="BQ11" s="20">
        <v>2.4244593231977401E-2</v>
      </c>
      <c r="BR11" s="20">
        <v>2.1032726418264602E-2</v>
      </c>
      <c r="BS11" s="20">
        <v>1.8330488509284801E-2</v>
      </c>
      <c r="BT11" s="20">
        <v>9.2354022248893296E-3</v>
      </c>
      <c r="BU11" s="20">
        <v>2.4016722179229399E-2</v>
      </c>
      <c r="BV11" s="20"/>
      <c r="BW11" s="20">
        <v>1.7797929210848301E-2</v>
      </c>
      <c r="BX11" s="20">
        <v>3.2466688614740703E-2</v>
      </c>
      <c r="BY11" s="20"/>
      <c r="BZ11" s="20">
        <v>2.1145059437631598E-2</v>
      </c>
      <c r="CA11" s="20">
        <v>1.5289429194970399E-2</v>
      </c>
      <c r="CB11" s="20"/>
      <c r="CC11" s="20">
        <v>1.9694485294596699E-2</v>
      </c>
      <c r="CD11" s="20">
        <v>1.7965417385870298E-2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CD18"/>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362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352</v>
      </c>
      <c r="C9" s="14">
        <v>0.23080326125566999</v>
      </c>
      <c r="D9" s="14">
        <v>0.21949973334498901</v>
      </c>
      <c r="E9" s="14">
        <v>0.24200034561936301</v>
      </c>
      <c r="F9" s="14"/>
      <c r="G9" s="14">
        <v>0.22577765197213601</v>
      </c>
      <c r="H9" s="14">
        <v>0.228621698622863</v>
      </c>
      <c r="I9" s="14">
        <v>0.245235623018145</v>
      </c>
      <c r="J9" s="14"/>
      <c r="K9" s="14">
        <v>0.22120187884857601</v>
      </c>
      <c r="L9" s="14">
        <v>0.20357556276479399</v>
      </c>
      <c r="M9" s="14">
        <v>0.249498093552874</v>
      </c>
      <c r="N9" s="14">
        <v>0.26236366430529201</v>
      </c>
      <c r="O9" s="14"/>
      <c r="P9" s="14">
        <v>0.195767962424268</v>
      </c>
      <c r="Q9" s="14">
        <v>0.27009470618647502</v>
      </c>
      <c r="R9" s="14">
        <v>0.21771980639362201</v>
      </c>
      <c r="S9" s="14">
        <v>0.235332799337853</v>
      </c>
      <c r="T9" s="14">
        <v>0.232473242012804</v>
      </c>
      <c r="U9" s="14"/>
      <c r="V9" s="14">
        <v>0.22587037357047299</v>
      </c>
      <c r="W9" s="14">
        <v>0.24003804177669799</v>
      </c>
      <c r="X9" s="14">
        <v>0.236609678835699</v>
      </c>
      <c r="Y9" s="14"/>
      <c r="Z9" s="14">
        <v>0.23965622889320501</v>
      </c>
      <c r="AA9" s="14">
        <v>0.22312199042508399</v>
      </c>
      <c r="AB9" s="14"/>
      <c r="AC9" s="14">
        <v>0.26507012682828501</v>
      </c>
      <c r="AD9" s="14">
        <v>0.24917897205883599</v>
      </c>
      <c r="AE9" s="14">
        <v>0.215475137559797</v>
      </c>
      <c r="AF9" s="14">
        <v>0.22117422926407301</v>
      </c>
      <c r="AG9" s="14"/>
      <c r="AH9" s="14">
        <v>0.242409684488229</v>
      </c>
      <c r="AI9" s="14">
        <v>0.23560253974534101</v>
      </c>
      <c r="AJ9" s="14">
        <v>0.224011612846788</v>
      </c>
      <c r="AK9" s="14">
        <v>0.223399181732684</v>
      </c>
      <c r="AL9" s="14"/>
      <c r="AM9" s="14">
        <v>0.22822288640865901</v>
      </c>
      <c r="AN9" s="14">
        <v>0.221893284972841</v>
      </c>
      <c r="AO9" s="14">
        <v>0.19092426247132699</v>
      </c>
      <c r="AP9" s="14">
        <v>0.25369715634832002</v>
      </c>
      <c r="AQ9" s="14"/>
      <c r="AR9" s="14">
        <v>0.21150067826402499</v>
      </c>
      <c r="AS9" s="14">
        <v>0.230979740239352</v>
      </c>
      <c r="AT9" s="14">
        <v>0.22130520450706101</v>
      </c>
      <c r="AU9" s="14">
        <v>0.24824781648827901</v>
      </c>
      <c r="AV9" s="14"/>
      <c r="AW9" s="14">
        <v>0.23144699054800899</v>
      </c>
      <c r="AX9" s="14">
        <v>0.23900692346899999</v>
      </c>
      <c r="AY9" s="14">
        <v>0.21579450242716799</v>
      </c>
      <c r="AZ9" s="14">
        <v>0.26536198366083202</v>
      </c>
      <c r="BA9" s="14"/>
      <c r="BB9" s="14">
        <v>0.24555824960908201</v>
      </c>
      <c r="BC9" s="14">
        <v>0.235586933872207</v>
      </c>
      <c r="BD9" s="14">
        <v>0.268368736809727</v>
      </c>
      <c r="BE9" s="14"/>
      <c r="BF9" s="14">
        <v>0.24580333416904099</v>
      </c>
      <c r="BG9" s="14">
        <v>0.181834836981868</v>
      </c>
      <c r="BH9" s="14">
        <v>0.27395372597697998</v>
      </c>
      <c r="BI9" s="14"/>
      <c r="BJ9" s="14">
        <v>0.23692678653864399</v>
      </c>
      <c r="BK9" s="14">
        <v>0.21604095900464201</v>
      </c>
      <c r="BL9" s="14">
        <v>0.25139088953428501</v>
      </c>
      <c r="BM9" s="14"/>
      <c r="BN9" s="14">
        <v>0.24017364238875</v>
      </c>
      <c r="BO9" s="14">
        <v>0.23639987618570299</v>
      </c>
      <c r="BP9" s="14">
        <v>0.24098714833072801</v>
      </c>
      <c r="BQ9" s="14">
        <v>0.20977418484312399</v>
      </c>
      <c r="BR9" s="14">
        <v>0.19565942703414499</v>
      </c>
      <c r="BS9" s="14">
        <v>0.24376985485863301</v>
      </c>
      <c r="BT9" s="14">
        <v>0.22438109275440701</v>
      </c>
      <c r="BU9" s="14">
        <v>0.23077990035061</v>
      </c>
      <c r="BV9" s="14"/>
      <c r="BW9" s="14">
        <v>0.25905961757972601</v>
      </c>
      <c r="BX9" s="14">
        <v>0.20781025793725399</v>
      </c>
      <c r="BY9" s="14"/>
      <c r="BZ9" s="14">
        <v>0.253530900170298</v>
      </c>
      <c r="CA9" s="14">
        <v>0.21572218303175</v>
      </c>
      <c r="CB9" s="14"/>
      <c r="CC9" s="14">
        <v>0.23831323553143799</v>
      </c>
      <c r="CD9" s="14">
        <v>0.23930008516867499</v>
      </c>
    </row>
    <row r="10" spans="2:82" x14ac:dyDescent="0.25">
      <c r="B10" s="15" t="s">
        <v>353</v>
      </c>
      <c r="C10" s="14">
        <v>0.44374326005303399</v>
      </c>
      <c r="D10" s="14">
        <v>0.43274840188246499</v>
      </c>
      <c r="E10" s="14">
        <v>0.454519415243539</v>
      </c>
      <c r="F10" s="14"/>
      <c r="G10" s="14">
        <v>0.44252499982266302</v>
      </c>
      <c r="H10" s="14">
        <v>0.44124648582265302</v>
      </c>
      <c r="I10" s="14">
        <v>0.45118261656069197</v>
      </c>
      <c r="J10" s="14"/>
      <c r="K10" s="14">
        <v>0.48937978230277501</v>
      </c>
      <c r="L10" s="14">
        <v>0.447863395366559</v>
      </c>
      <c r="M10" s="14">
        <v>0.43638694088113</v>
      </c>
      <c r="N10" s="14">
        <v>0.36925759272634401</v>
      </c>
      <c r="O10" s="14"/>
      <c r="P10" s="14">
        <v>0.41425325707319299</v>
      </c>
      <c r="Q10" s="14">
        <v>0.43409669151293101</v>
      </c>
      <c r="R10" s="14">
        <v>0.477946812188149</v>
      </c>
      <c r="S10" s="14">
        <v>0.43623829279252102</v>
      </c>
      <c r="T10" s="14">
        <v>0.44418574265432298</v>
      </c>
      <c r="U10" s="14"/>
      <c r="V10" s="14">
        <v>0.43974554867523402</v>
      </c>
      <c r="W10" s="14">
        <v>0.46886690841992901</v>
      </c>
      <c r="X10" s="14">
        <v>0.42922153580198102</v>
      </c>
      <c r="Y10" s="14"/>
      <c r="Z10" s="14">
        <v>0.46580557448440801</v>
      </c>
      <c r="AA10" s="14">
        <v>0.42460090923516303</v>
      </c>
      <c r="AB10" s="14"/>
      <c r="AC10" s="14">
        <v>0.34824993752246203</v>
      </c>
      <c r="AD10" s="14">
        <v>0.42378365544551</v>
      </c>
      <c r="AE10" s="14">
        <v>0.45563762860854901</v>
      </c>
      <c r="AF10" s="14">
        <v>0.48483535061381799</v>
      </c>
      <c r="AG10" s="14"/>
      <c r="AH10" s="14">
        <v>0.41671910757944203</v>
      </c>
      <c r="AI10" s="14">
        <v>0.43697919858190498</v>
      </c>
      <c r="AJ10" s="14">
        <v>0.46404518169935</v>
      </c>
      <c r="AK10" s="14">
        <v>0.46289585504354203</v>
      </c>
      <c r="AL10" s="14"/>
      <c r="AM10" s="14">
        <v>0.453132240246857</v>
      </c>
      <c r="AN10" s="14">
        <v>0.454291195895766</v>
      </c>
      <c r="AO10" s="14">
        <v>0.45072174328740799</v>
      </c>
      <c r="AP10" s="14">
        <v>0.451605443962867</v>
      </c>
      <c r="AQ10" s="14"/>
      <c r="AR10" s="14">
        <v>0.45393748716096399</v>
      </c>
      <c r="AS10" s="14">
        <v>0.44927860687468801</v>
      </c>
      <c r="AT10" s="14">
        <v>0.50383286097097901</v>
      </c>
      <c r="AU10" s="14">
        <v>0.415805586720361</v>
      </c>
      <c r="AV10" s="14"/>
      <c r="AW10" s="14">
        <v>0.43802483985118801</v>
      </c>
      <c r="AX10" s="14">
        <v>0.42605840733481398</v>
      </c>
      <c r="AY10" s="14">
        <v>0.47901239888646002</v>
      </c>
      <c r="AZ10" s="14">
        <v>0.36734224089685102</v>
      </c>
      <c r="BA10" s="14"/>
      <c r="BB10" s="14">
        <v>0.45935913984515803</v>
      </c>
      <c r="BC10" s="14">
        <v>0.45366690765209899</v>
      </c>
      <c r="BD10" s="14">
        <v>0.371253813912861</v>
      </c>
      <c r="BE10" s="14"/>
      <c r="BF10" s="14">
        <v>0.46242169111028902</v>
      </c>
      <c r="BG10" s="14">
        <v>0.42959619892579398</v>
      </c>
      <c r="BH10" s="14">
        <v>0.43733567456608702</v>
      </c>
      <c r="BI10" s="14"/>
      <c r="BJ10" s="14">
        <v>0.43798687971515599</v>
      </c>
      <c r="BK10" s="14">
        <v>0.47559721191209697</v>
      </c>
      <c r="BL10" s="14">
        <v>0.43771084568796098</v>
      </c>
      <c r="BM10" s="14"/>
      <c r="BN10" s="14">
        <v>0.377023042129362</v>
      </c>
      <c r="BO10" s="14">
        <v>0.41714445103523101</v>
      </c>
      <c r="BP10" s="14">
        <v>0.48749599215544998</v>
      </c>
      <c r="BQ10" s="14">
        <v>0.46861797887541101</v>
      </c>
      <c r="BR10" s="14">
        <v>0.46824993654581698</v>
      </c>
      <c r="BS10" s="14">
        <v>0.48974977194376001</v>
      </c>
      <c r="BT10" s="14">
        <v>0.45076860664645502</v>
      </c>
      <c r="BU10" s="14">
        <v>0.462041381515987</v>
      </c>
      <c r="BV10" s="14"/>
      <c r="BW10" s="14">
        <v>0.45326186057009599</v>
      </c>
      <c r="BX10" s="14">
        <v>0.435997703238649</v>
      </c>
      <c r="BY10" s="14"/>
      <c r="BZ10" s="14">
        <v>0.467860146142214</v>
      </c>
      <c r="CA10" s="14">
        <v>0.42894574377414801</v>
      </c>
      <c r="CB10" s="14"/>
      <c r="CC10" s="14">
        <v>0.48299349633764499</v>
      </c>
      <c r="CD10" s="14">
        <v>0.42005953319249101</v>
      </c>
    </row>
    <row r="11" spans="2:82" x14ac:dyDescent="0.25">
      <c r="B11" s="15" t="s">
        <v>354</v>
      </c>
      <c r="C11" s="14">
        <v>0.24105436858524901</v>
      </c>
      <c r="D11" s="14">
        <v>0.24976701248498701</v>
      </c>
      <c r="E11" s="14">
        <v>0.23258255161784</v>
      </c>
      <c r="F11" s="14"/>
      <c r="G11" s="14">
        <v>0.23765472144595401</v>
      </c>
      <c r="H11" s="14">
        <v>0.249956230190505</v>
      </c>
      <c r="I11" s="14">
        <v>0.23003618411716001</v>
      </c>
      <c r="J11" s="14"/>
      <c r="K11" s="14">
        <v>0.20683102175989301</v>
      </c>
      <c r="L11" s="14">
        <v>0.27408730817726601</v>
      </c>
      <c r="M11" s="14">
        <v>0.20658297808359499</v>
      </c>
      <c r="N11" s="14">
        <v>0.28347967590694101</v>
      </c>
      <c r="O11" s="14"/>
      <c r="P11" s="14">
        <v>0.28627458338295902</v>
      </c>
      <c r="Q11" s="14">
        <v>0.236883700231032</v>
      </c>
      <c r="R11" s="14">
        <v>0.23259917814827299</v>
      </c>
      <c r="S11" s="14">
        <v>0.23409252528499599</v>
      </c>
      <c r="T11" s="14">
        <v>0.23135198264283699</v>
      </c>
      <c r="U11" s="14"/>
      <c r="V11" s="14">
        <v>0.23479847437356099</v>
      </c>
      <c r="W11" s="14">
        <v>0.22299195528547699</v>
      </c>
      <c r="X11" s="14">
        <v>0.28087204565325502</v>
      </c>
      <c r="Y11" s="14"/>
      <c r="Z11" s="14">
        <v>0.19891220205167201</v>
      </c>
      <c r="AA11" s="14">
        <v>0.27761898824562597</v>
      </c>
      <c r="AB11" s="14"/>
      <c r="AC11" s="14">
        <v>0.30928704985682198</v>
      </c>
      <c r="AD11" s="14">
        <v>0.24406146264470999</v>
      </c>
      <c r="AE11" s="14">
        <v>0.23190384517648099</v>
      </c>
      <c r="AF11" s="14">
        <v>0.218317640926465</v>
      </c>
      <c r="AG11" s="14"/>
      <c r="AH11" s="14">
        <v>0.267187027397009</v>
      </c>
      <c r="AI11" s="14">
        <v>0.241417899136463</v>
      </c>
      <c r="AJ11" s="14">
        <v>0.22334728153150199</v>
      </c>
      <c r="AK11" s="14">
        <v>0.23736117636618401</v>
      </c>
      <c r="AL11" s="14"/>
      <c r="AM11" s="14">
        <v>0.22952952425614101</v>
      </c>
      <c r="AN11" s="14">
        <v>0.23716387199495201</v>
      </c>
      <c r="AO11" s="14">
        <v>0.22730914320728299</v>
      </c>
      <c r="AP11" s="14">
        <v>0.21870636593925699</v>
      </c>
      <c r="AQ11" s="14"/>
      <c r="AR11" s="14">
        <v>0.24716836289226099</v>
      </c>
      <c r="AS11" s="14">
        <v>0.21453096557888299</v>
      </c>
      <c r="AT11" s="14">
        <v>0.22626454607646099</v>
      </c>
      <c r="AU11" s="14">
        <v>0.24369579039876799</v>
      </c>
      <c r="AV11" s="14"/>
      <c r="AW11" s="14">
        <v>0.23784606658697499</v>
      </c>
      <c r="AX11" s="14">
        <v>0.248670311952153</v>
      </c>
      <c r="AY11" s="14">
        <v>0.230372322958912</v>
      </c>
      <c r="AZ11" s="14">
        <v>0.26707932049351202</v>
      </c>
      <c r="BA11" s="14"/>
      <c r="BB11" s="14">
        <v>0.21075081486018499</v>
      </c>
      <c r="BC11" s="14">
        <v>0.24020239031565599</v>
      </c>
      <c r="BD11" s="14">
        <v>0.28632753169913</v>
      </c>
      <c r="BE11" s="14"/>
      <c r="BF11" s="14">
        <v>0.212756573321572</v>
      </c>
      <c r="BG11" s="14">
        <v>0.31461810834853299</v>
      </c>
      <c r="BH11" s="14">
        <v>0.18014513952477701</v>
      </c>
      <c r="BI11" s="14"/>
      <c r="BJ11" s="14">
        <v>0.24017139903120599</v>
      </c>
      <c r="BK11" s="14">
        <v>0.216999999034244</v>
      </c>
      <c r="BL11" s="14">
        <v>0.23748441319463601</v>
      </c>
      <c r="BM11" s="14"/>
      <c r="BN11" s="14">
        <v>0.27045944218304802</v>
      </c>
      <c r="BO11" s="14">
        <v>0.25734462324208601</v>
      </c>
      <c r="BP11" s="14">
        <v>0.20696650552674001</v>
      </c>
      <c r="BQ11" s="14">
        <v>0.17304762595673101</v>
      </c>
      <c r="BR11" s="14">
        <v>0.26426396283997899</v>
      </c>
      <c r="BS11" s="14">
        <v>0.20500960320328901</v>
      </c>
      <c r="BT11" s="14">
        <v>0.18984144813950801</v>
      </c>
      <c r="BU11" s="14">
        <v>0.23476478805357201</v>
      </c>
      <c r="BV11" s="14"/>
      <c r="BW11" s="14">
        <v>0.224294391901564</v>
      </c>
      <c r="BX11" s="14">
        <v>0.25469243978894701</v>
      </c>
      <c r="BY11" s="14"/>
      <c r="BZ11" s="14">
        <v>0.21482059791539401</v>
      </c>
      <c r="CA11" s="14">
        <v>0.23583346510964501</v>
      </c>
      <c r="CB11" s="14"/>
      <c r="CC11" s="14">
        <v>0.19307237404883101</v>
      </c>
      <c r="CD11" s="14">
        <v>0.25524773176858401</v>
      </c>
    </row>
    <row r="12" spans="2:82" x14ac:dyDescent="0.25">
      <c r="B12" s="15" t="s">
        <v>355</v>
      </c>
      <c r="C12" s="14">
        <v>6.4510077086347997E-2</v>
      </c>
      <c r="D12" s="14">
        <v>7.2035468816608605E-2</v>
      </c>
      <c r="E12" s="14">
        <v>5.7049134624558399E-2</v>
      </c>
      <c r="F12" s="14"/>
      <c r="G12" s="14">
        <v>7.1780715549475502E-2</v>
      </c>
      <c r="H12" s="14">
        <v>6.3729824082386602E-2</v>
      </c>
      <c r="I12" s="14">
        <v>5.1513080204368102E-2</v>
      </c>
      <c r="J12" s="14"/>
      <c r="K12" s="14">
        <v>6.6722335021354495E-2</v>
      </c>
      <c r="L12" s="14">
        <v>6.0303052745630602E-2</v>
      </c>
      <c r="M12" s="14">
        <v>8.1484292850940193E-2</v>
      </c>
      <c r="N12" s="14">
        <v>5.4511179736720101E-2</v>
      </c>
      <c r="O12" s="14"/>
      <c r="P12" s="14">
        <v>8.56570029925285E-2</v>
      </c>
      <c r="Q12" s="14">
        <v>4.0610772041492299E-2</v>
      </c>
      <c r="R12" s="14">
        <v>4.9892674614642502E-2</v>
      </c>
      <c r="S12" s="14">
        <v>7.2918582392205999E-2</v>
      </c>
      <c r="T12" s="14">
        <v>7.44394449008179E-2</v>
      </c>
      <c r="U12" s="14"/>
      <c r="V12" s="14">
        <v>7.49425443516233E-2</v>
      </c>
      <c r="W12" s="14">
        <v>5.3626421737428501E-2</v>
      </c>
      <c r="X12" s="14">
        <v>4.2805087157888701E-2</v>
      </c>
      <c r="Y12" s="14"/>
      <c r="Z12" s="14">
        <v>7.5272356246545505E-2</v>
      </c>
      <c r="AA12" s="14">
        <v>5.51721935236247E-2</v>
      </c>
      <c r="AB12" s="14"/>
      <c r="AC12" s="14">
        <v>4.4199239256683599E-2</v>
      </c>
      <c r="AD12" s="14">
        <v>6.6108350997357998E-2</v>
      </c>
      <c r="AE12" s="14">
        <v>7.7435663771569505E-2</v>
      </c>
      <c r="AF12" s="14">
        <v>5.63816150164776E-2</v>
      </c>
      <c r="AG12" s="14"/>
      <c r="AH12" s="14">
        <v>4.9435906305868603E-2</v>
      </c>
      <c r="AI12" s="14">
        <v>6.7078075436310503E-2</v>
      </c>
      <c r="AJ12" s="14">
        <v>6.9914349021529196E-2</v>
      </c>
      <c r="AK12" s="14">
        <v>5.1886267065695199E-2</v>
      </c>
      <c r="AL12" s="14"/>
      <c r="AM12" s="14">
        <v>6.8544208068965204E-2</v>
      </c>
      <c r="AN12" s="14">
        <v>7.3800254608227006E-2</v>
      </c>
      <c r="AO12" s="14">
        <v>9.9133094368247604E-2</v>
      </c>
      <c r="AP12" s="14">
        <v>5.8301680190999003E-2</v>
      </c>
      <c r="AQ12" s="14"/>
      <c r="AR12" s="14">
        <v>7.1634223482235401E-2</v>
      </c>
      <c r="AS12" s="14">
        <v>8.4088220966722096E-2</v>
      </c>
      <c r="AT12" s="14">
        <v>3.6500430701739202E-2</v>
      </c>
      <c r="AU12" s="14">
        <v>6.9452627263663302E-2</v>
      </c>
      <c r="AV12" s="14"/>
      <c r="AW12" s="14">
        <v>8.0873631312633296E-2</v>
      </c>
      <c r="AX12" s="14">
        <v>6.0661574192083102E-2</v>
      </c>
      <c r="AY12" s="14">
        <v>5.7639475483272001E-2</v>
      </c>
      <c r="AZ12" s="14">
        <v>7.2751823860878098E-2</v>
      </c>
      <c r="BA12" s="14"/>
      <c r="BB12" s="14">
        <v>6.6845860010929806E-2</v>
      </c>
      <c r="BC12" s="14">
        <v>6.5320950972457395E-2</v>
      </c>
      <c r="BD12" s="14">
        <v>3.7277327200568401E-2</v>
      </c>
      <c r="BE12" s="14"/>
      <c r="BF12" s="14">
        <v>5.8053484043023199E-2</v>
      </c>
      <c r="BG12" s="14">
        <v>5.9674263308861303E-2</v>
      </c>
      <c r="BH12" s="14">
        <v>8.39996735474558E-2</v>
      </c>
      <c r="BI12" s="14"/>
      <c r="BJ12" s="14">
        <v>6.1920692183809301E-2</v>
      </c>
      <c r="BK12" s="14">
        <v>7.8206877069405198E-2</v>
      </c>
      <c r="BL12" s="14">
        <v>4.9137975531766E-2</v>
      </c>
      <c r="BM12" s="14"/>
      <c r="BN12" s="14">
        <v>9.1680032056471503E-2</v>
      </c>
      <c r="BO12" s="14">
        <v>5.4412955317825799E-2</v>
      </c>
      <c r="BP12" s="14">
        <v>4.8448392689729398E-2</v>
      </c>
      <c r="BQ12" s="14">
        <v>0.13596969863564201</v>
      </c>
      <c r="BR12" s="14">
        <v>5.49654978963438E-2</v>
      </c>
      <c r="BS12" s="14">
        <v>5.53264419368832E-2</v>
      </c>
      <c r="BT12" s="14">
        <v>9.9066592080897506E-2</v>
      </c>
      <c r="BU12" s="14">
        <v>3.6276790414812798E-2</v>
      </c>
      <c r="BV12" s="14"/>
      <c r="BW12" s="14">
        <v>4.7836247796809103E-2</v>
      </c>
      <c r="BX12" s="14">
        <v>7.8078047697572497E-2</v>
      </c>
      <c r="BY12" s="14"/>
      <c r="BZ12" s="14">
        <v>5.14171530808177E-2</v>
      </c>
      <c r="CA12" s="14">
        <v>9.0438009858225907E-2</v>
      </c>
      <c r="CB12" s="14"/>
      <c r="CC12" s="14">
        <v>6.5771821134930394E-2</v>
      </c>
      <c r="CD12" s="14">
        <v>6.7558492599247996E-2</v>
      </c>
    </row>
    <row r="13" spans="2:82" x14ac:dyDescent="0.25">
      <c r="B13" s="15" t="s">
        <v>356</v>
      </c>
      <c r="C13" s="20">
        <v>1.9889033019699E-2</v>
      </c>
      <c r="D13" s="20">
        <v>2.5949383470950299E-2</v>
      </c>
      <c r="E13" s="20">
        <v>1.3848552894699301E-2</v>
      </c>
      <c r="F13" s="20"/>
      <c r="G13" s="20">
        <v>2.2261911209772101E-2</v>
      </c>
      <c r="H13" s="20">
        <v>1.6445761281592801E-2</v>
      </c>
      <c r="I13" s="20">
        <v>2.20324960996355E-2</v>
      </c>
      <c r="J13" s="20"/>
      <c r="K13" s="20">
        <v>1.5864982067401199E-2</v>
      </c>
      <c r="L13" s="20">
        <v>1.41706809457508E-2</v>
      </c>
      <c r="M13" s="20">
        <v>2.6047694631461199E-2</v>
      </c>
      <c r="N13" s="20">
        <v>3.0387887324702999E-2</v>
      </c>
      <c r="O13" s="20"/>
      <c r="P13" s="20">
        <v>1.8047194127051799E-2</v>
      </c>
      <c r="Q13" s="20">
        <v>1.8314130028068702E-2</v>
      </c>
      <c r="R13" s="20">
        <v>2.1841528655313899E-2</v>
      </c>
      <c r="S13" s="20">
        <v>2.1417800192423599E-2</v>
      </c>
      <c r="T13" s="20">
        <v>1.75495877892182E-2</v>
      </c>
      <c r="U13" s="20"/>
      <c r="V13" s="20">
        <v>2.4643059029108301E-2</v>
      </c>
      <c r="W13" s="20">
        <v>1.44766727804674E-2</v>
      </c>
      <c r="X13" s="20">
        <v>1.04916525511758E-2</v>
      </c>
      <c r="Y13" s="20"/>
      <c r="Z13" s="20">
        <v>2.03536383241694E-2</v>
      </c>
      <c r="AA13" s="20">
        <v>1.9485918570502001E-2</v>
      </c>
      <c r="AB13" s="20"/>
      <c r="AC13" s="20">
        <v>3.3193646535746697E-2</v>
      </c>
      <c r="AD13" s="20">
        <v>1.6867558853586598E-2</v>
      </c>
      <c r="AE13" s="20">
        <v>1.9547724883603599E-2</v>
      </c>
      <c r="AF13" s="20">
        <v>1.9291164179166799E-2</v>
      </c>
      <c r="AG13" s="20"/>
      <c r="AH13" s="20">
        <v>2.4248274229451802E-2</v>
      </c>
      <c r="AI13" s="20">
        <v>1.89222870999806E-2</v>
      </c>
      <c r="AJ13" s="20">
        <v>1.86815749008306E-2</v>
      </c>
      <c r="AK13" s="20">
        <v>2.44575197918954E-2</v>
      </c>
      <c r="AL13" s="20"/>
      <c r="AM13" s="20">
        <v>2.0571141019378E-2</v>
      </c>
      <c r="AN13" s="20">
        <v>1.2851392528213299E-2</v>
      </c>
      <c r="AO13" s="20">
        <v>3.19117566657343E-2</v>
      </c>
      <c r="AP13" s="20">
        <v>1.7689353558556699E-2</v>
      </c>
      <c r="AQ13" s="20"/>
      <c r="AR13" s="20">
        <v>1.57592482005144E-2</v>
      </c>
      <c r="AS13" s="20">
        <v>2.1122466340354699E-2</v>
      </c>
      <c r="AT13" s="20">
        <v>1.2096957743760199E-2</v>
      </c>
      <c r="AU13" s="20">
        <v>2.2798179128929199E-2</v>
      </c>
      <c r="AV13" s="20"/>
      <c r="AW13" s="20">
        <v>1.18084717011947E-2</v>
      </c>
      <c r="AX13" s="20">
        <v>2.5602783051949601E-2</v>
      </c>
      <c r="AY13" s="20">
        <v>1.71813002441869E-2</v>
      </c>
      <c r="AZ13" s="20">
        <v>2.7464631087925701E-2</v>
      </c>
      <c r="BA13" s="20"/>
      <c r="BB13" s="20">
        <v>1.74859356746454E-2</v>
      </c>
      <c r="BC13" s="20">
        <v>5.2228171875817004E-3</v>
      </c>
      <c r="BD13" s="20">
        <v>3.6772590377712501E-2</v>
      </c>
      <c r="BE13" s="20"/>
      <c r="BF13" s="20">
        <v>2.0964917356074E-2</v>
      </c>
      <c r="BG13" s="20">
        <v>1.4276592434944099E-2</v>
      </c>
      <c r="BH13" s="20">
        <v>2.4565786384699601E-2</v>
      </c>
      <c r="BI13" s="20"/>
      <c r="BJ13" s="20">
        <v>2.2994242531184501E-2</v>
      </c>
      <c r="BK13" s="20">
        <v>1.3154952979610999E-2</v>
      </c>
      <c r="BL13" s="20">
        <v>2.42758760513518E-2</v>
      </c>
      <c r="BM13" s="20"/>
      <c r="BN13" s="20">
        <v>2.0663841242368398E-2</v>
      </c>
      <c r="BO13" s="20">
        <v>3.4698094219154499E-2</v>
      </c>
      <c r="BP13" s="20">
        <v>1.6101961297353001E-2</v>
      </c>
      <c r="BQ13" s="20">
        <v>1.25905116890918E-2</v>
      </c>
      <c r="BR13" s="20">
        <v>1.68611756837149E-2</v>
      </c>
      <c r="BS13" s="20">
        <v>6.1443280574345104E-3</v>
      </c>
      <c r="BT13" s="20">
        <v>3.59422603787325E-2</v>
      </c>
      <c r="BU13" s="20">
        <v>3.6137139665018199E-2</v>
      </c>
      <c r="BV13" s="20"/>
      <c r="BW13" s="20">
        <v>1.55478821518051E-2</v>
      </c>
      <c r="BX13" s="20">
        <v>2.34215513375776E-2</v>
      </c>
      <c r="BY13" s="20"/>
      <c r="BZ13" s="20">
        <v>1.2371202691277E-2</v>
      </c>
      <c r="CA13" s="20">
        <v>2.90605982262311E-2</v>
      </c>
      <c r="CB13" s="20"/>
      <c r="CC13" s="20">
        <v>1.9849072947155901E-2</v>
      </c>
      <c r="CD13" s="20">
        <v>1.78341572710017E-2</v>
      </c>
    </row>
    <row r="14" spans="2:82" x14ac:dyDescent="0.25">
      <c r="B14" s="16"/>
    </row>
    <row r="15" spans="2:82" x14ac:dyDescent="0.25">
      <c r="B15" t="s">
        <v>105</v>
      </c>
    </row>
    <row r="16" spans="2:82" x14ac:dyDescent="0.25">
      <c r="B16" t="s">
        <v>106</v>
      </c>
    </row>
    <row r="18" spans="2:2" x14ac:dyDescent="0.25">
      <c r="B18"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CD19"/>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368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363</v>
      </c>
      <c r="C9" s="14">
        <v>2.6907958728692699E-2</v>
      </c>
      <c r="D9" s="14">
        <v>2.4843846513104E-2</v>
      </c>
      <c r="E9" s="14">
        <v>2.8998953481842601E-2</v>
      </c>
      <c r="F9" s="14"/>
      <c r="G9" s="14">
        <v>3.7103517100866998E-2</v>
      </c>
      <c r="H9" s="14">
        <v>2.28008212624741E-2</v>
      </c>
      <c r="I9" s="14">
        <v>1.47158958645166E-2</v>
      </c>
      <c r="J9" s="14"/>
      <c r="K9" s="14">
        <v>1.88596312355815E-2</v>
      </c>
      <c r="L9" s="14">
        <v>2.1319848550578498E-2</v>
      </c>
      <c r="M9" s="14">
        <v>2.89609181244187E-2</v>
      </c>
      <c r="N9" s="14">
        <v>4.47290923885773E-2</v>
      </c>
      <c r="O9" s="14"/>
      <c r="P9" s="14">
        <v>1.7862458013404199E-2</v>
      </c>
      <c r="Q9" s="14">
        <v>2.7863918619101102E-2</v>
      </c>
      <c r="R9" s="14">
        <v>1.52441487688585E-2</v>
      </c>
      <c r="S9" s="14">
        <v>3.81581467118111E-2</v>
      </c>
      <c r="T9" s="14">
        <v>2.93781594976615E-2</v>
      </c>
      <c r="U9" s="14"/>
      <c r="V9" s="14">
        <v>2.6319090099420499E-2</v>
      </c>
      <c r="W9" s="14">
        <v>1.70752561828574E-2</v>
      </c>
      <c r="X9" s="14">
        <v>3.9520505289978802E-2</v>
      </c>
      <c r="Y9" s="14"/>
      <c r="Z9" s="14">
        <v>3.9684854723597403E-2</v>
      </c>
      <c r="AA9" s="14">
        <v>1.58220943576317E-2</v>
      </c>
      <c r="AB9" s="14"/>
      <c r="AC9" s="14">
        <v>6.6779841918292296E-2</v>
      </c>
      <c r="AD9" s="14">
        <v>3.3800273468764699E-2</v>
      </c>
      <c r="AE9" s="14">
        <v>3.2257219153128E-2</v>
      </c>
      <c r="AF9" s="14">
        <v>1.3278697451282E-2</v>
      </c>
      <c r="AG9" s="14"/>
      <c r="AH9" s="14">
        <v>4.9423850356132497E-2</v>
      </c>
      <c r="AI9" s="14">
        <v>2.5031425037196499E-2</v>
      </c>
      <c r="AJ9" s="14">
        <v>2.8011517174857399E-2</v>
      </c>
      <c r="AK9" s="14">
        <v>6.9120770751616104E-3</v>
      </c>
      <c r="AL9" s="14"/>
      <c r="AM9" s="14">
        <v>2.6412427790913299E-2</v>
      </c>
      <c r="AN9" s="14">
        <v>1.3047541980417601E-2</v>
      </c>
      <c r="AO9" s="14">
        <v>3.8194847051426499E-2</v>
      </c>
      <c r="AP9" s="14">
        <v>2.6586387807496701E-2</v>
      </c>
      <c r="AQ9" s="14"/>
      <c r="AR9" s="14">
        <v>1.7375943825076599E-2</v>
      </c>
      <c r="AS9" s="14">
        <v>2.9124267643789999E-2</v>
      </c>
      <c r="AT9" s="14">
        <v>3.6647715239141003E-2</v>
      </c>
      <c r="AU9" s="14">
        <v>2.2935986428198499E-2</v>
      </c>
      <c r="AV9" s="14"/>
      <c r="AW9" s="14">
        <v>4.0195651770545703E-2</v>
      </c>
      <c r="AX9" s="14">
        <v>2.698699783742E-2</v>
      </c>
      <c r="AY9" s="14">
        <v>1.8679545281841702E-2</v>
      </c>
      <c r="AZ9" s="14">
        <v>2.76467315315512E-2</v>
      </c>
      <c r="BA9" s="14"/>
      <c r="BB9" s="14">
        <v>1.7638967659085798E-2</v>
      </c>
      <c r="BC9" s="14">
        <v>2.0995059924136399E-2</v>
      </c>
      <c r="BD9" s="14">
        <v>4.6085534415848201E-2</v>
      </c>
      <c r="BE9" s="14"/>
      <c r="BF9" s="14">
        <v>1.59654730539639E-2</v>
      </c>
      <c r="BG9" s="14">
        <v>2.05694446545618E-2</v>
      </c>
      <c r="BH9" s="14">
        <v>5.6559435563879698E-2</v>
      </c>
      <c r="BI9" s="14"/>
      <c r="BJ9" s="14">
        <v>2.1901694300574301E-2</v>
      </c>
      <c r="BK9" s="14">
        <v>2.2733136072445901E-2</v>
      </c>
      <c r="BL9" s="14">
        <v>2.94400576805629E-2</v>
      </c>
      <c r="BM9" s="14"/>
      <c r="BN9" s="14">
        <v>2.4914060949323701E-2</v>
      </c>
      <c r="BO9" s="14">
        <v>3.8516474830644402E-2</v>
      </c>
      <c r="BP9" s="14">
        <v>7.9175199404982605E-3</v>
      </c>
      <c r="BQ9" s="14">
        <v>4.9278671406925101E-2</v>
      </c>
      <c r="BR9" s="14">
        <v>2.9687379653220901E-2</v>
      </c>
      <c r="BS9" s="14">
        <v>2.46259293092068E-2</v>
      </c>
      <c r="BT9" s="14">
        <v>3.5630241439937899E-2</v>
      </c>
      <c r="BU9" s="14">
        <v>1.19768116505357E-2</v>
      </c>
      <c r="BV9" s="14"/>
      <c r="BW9" s="14">
        <v>3.4509911218492E-2</v>
      </c>
      <c r="BX9" s="14">
        <v>2.0722033097666102E-2</v>
      </c>
      <c r="BY9" s="14"/>
      <c r="BZ9" s="14">
        <v>2.57092588772562E-2</v>
      </c>
      <c r="CA9" s="14">
        <v>3.1714536655938798E-2</v>
      </c>
      <c r="CB9" s="14"/>
      <c r="CC9" s="14">
        <v>3.5285049500220801E-2</v>
      </c>
      <c r="CD9" s="14">
        <v>2.02628283873975E-2</v>
      </c>
    </row>
    <row r="10" spans="2:82" x14ac:dyDescent="0.25">
      <c r="B10" s="15" t="s">
        <v>364</v>
      </c>
      <c r="C10" s="14">
        <v>0.14134226148401699</v>
      </c>
      <c r="D10" s="14">
        <v>0.148920978648997</v>
      </c>
      <c r="E10" s="14">
        <v>0.13390475325036499</v>
      </c>
      <c r="F10" s="14"/>
      <c r="G10" s="14">
        <v>0.19045940913630299</v>
      </c>
      <c r="H10" s="14">
        <v>0.117393668911253</v>
      </c>
      <c r="I10" s="14">
        <v>9.0942229937272107E-2</v>
      </c>
      <c r="J10" s="14"/>
      <c r="K10" s="14">
        <v>0.146546069841448</v>
      </c>
      <c r="L10" s="14">
        <v>0.15311378340093601</v>
      </c>
      <c r="M10" s="14">
        <v>0.16552510438144999</v>
      </c>
      <c r="N10" s="14">
        <v>9.8637805086232405E-2</v>
      </c>
      <c r="O10" s="14"/>
      <c r="P10" s="14">
        <v>0.1602660739582</v>
      </c>
      <c r="Q10" s="14">
        <v>0.156501598809483</v>
      </c>
      <c r="R10" s="14">
        <v>0.123788848998058</v>
      </c>
      <c r="S10" s="14">
        <v>0.15053968748032701</v>
      </c>
      <c r="T10" s="14">
        <v>0.118925606597846</v>
      </c>
      <c r="U10" s="14"/>
      <c r="V10" s="14">
        <v>0.16478054288402399</v>
      </c>
      <c r="W10" s="14">
        <v>0.121775083817732</v>
      </c>
      <c r="X10" s="14">
        <v>8.7253915234448601E-2</v>
      </c>
      <c r="Y10" s="14"/>
      <c r="Z10" s="14">
        <v>0.16645408164449199</v>
      </c>
      <c r="AA10" s="14">
        <v>0.11955400927311</v>
      </c>
      <c r="AB10" s="14"/>
      <c r="AC10" s="14">
        <v>7.6764959170755695E-2</v>
      </c>
      <c r="AD10" s="14">
        <v>0.13451984738709299</v>
      </c>
      <c r="AE10" s="14">
        <v>0.14528817648876099</v>
      </c>
      <c r="AF10" s="14">
        <v>0.170126711602996</v>
      </c>
      <c r="AG10" s="14"/>
      <c r="AH10" s="14">
        <v>7.8955965888826599E-2</v>
      </c>
      <c r="AI10" s="14">
        <v>0.142407394364958</v>
      </c>
      <c r="AJ10" s="14">
        <v>0.15243865594733599</v>
      </c>
      <c r="AK10" s="14">
        <v>0.15950875815841301</v>
      </c>
      <c r="AL10" s="14"/>
      <c r="AM10" s="14">
        <v>0.13068674512134901</v>
      </c>
      <c r="AN10" s="14">
        <v>0.14860523714975099</v>
      </c>
      <c r="AO10" s="14">
        <v>0.21062892111937401</v>
      </c>
      <c r="AP10" s="14">
        <v>0.14051056496196099</v>
      </c>
      <c r="AQ10" s="14"/>
      <c r="AR10" s="14">
        <v>0.151769463053013</v>
      </c>
      <c r="AS10" s="14">
        <v>0.16880118451892301</v>
      </c>
      <c r="AT10" s="14">
        <v>0.17118117722033499</v>
      </c>
      <c r="AU10" s="14">
        <v>0.10987335779018501</v>
      </c>
      <c r="AV10" s="14"/>
      <c r="AW10" s="14">
        <v>0.15973399490708901</v>
      </c>
      <c r="AX10" s="14">
        <v>0.15065648740502099</v>
      </c>
      <c r="AY10" s="14">
        <v>0.12630785244654999</v>
      </c>
      <c r="AZ10" s="14">
        <v>0.100060886478488</v>
      </c>
      <c r="BA10" s="14"/>
      <c r="BB10" s="14">
        <v>0.12831572496264301</v>
      </c>
      <c r="BC10" s="14">
        <v>9.1371145830788994E-2</v>
      </c>
      <c r="BD10" s="14">
        <v>0.12920395865794901</v>
      </c>
      <c r="BE10" s="14"/>
      <c r="BF10" s="14">
        <v>0.134816542225939</v>
      </c>
      <c r="BG10" s="14">
        <v>0.13142084373158899</v>
      </c>
      <c r="BH10" s="14">
        <v>0.19083542107547399</v>
      </c>
      <c r="BI10" s="14"/>
      <c r="BJ10" s="14">
        <v>0.14873490722969299</v>
      </c>
      <c r="BK10" s="14">
        <v>0.15028855116124901</v>
      </c>
      <c r="BL10" s="14">
        <v>0.152594799982503</v>
      </c>
      <c r="BM10" s="14"/>
      <c r="BN10" s="14">
        <v>0.12225751356452599</v>
      </c>
      <c r="BO10" s="14">
        <v>0.16828925433226599</v>
      </c>
      <c r="BP10" s="14">
        <v>0.18400057610113399</v>
      </c>
      <c r="BQ10" s="14">
        <v>0.22161468856946501</v>
      </c>
      <c r="BR10" s="14">
        <v>0.18197898224985201</v>
      </c>
      <c r="BS10" s="14">
        <v>0.123078794571391</v>
      </c>
      <c r="BT10" s="14">
        <v>0.14286577912722101</v>
      </c>
      <c r="BU10" s="14">
        <v>0.126458105385956</v>
      </c>
      <c r="BV10" s="14"/>
      <c r="BW10" s="14">
        <v>0.152080468535331</v>
      </c>
      <c r="BX10" s="14">
        <v>0.132604276036314</v>
      </c>
      <c r="BY10" s="14"/>
      <c r="BZ10" s="14">
        <v>0.13083038868871</v>
      </c>
      <c r="CA10" s="14">
        <v>0.17573476084086401</v>
      </c>
      <c r="CB10" s="14"/>
      <c r="CC10" s="14">
        <v>0.20996300448680399</v>
      </c>
      <c r="CD10" s="14">
        <v>8.1998557923673804E-2</v>
      </c>
    </row>
    <row r="11" spans="2:82" x14ac:dyDescent="0.25">
      <c r="B11" s="15" t="s">
        <v>365</v>
      </c>
      <c r="C11" s="14">
        <v>0.58891430088112096</v>
      </c>
      <c r="D11" s="14">
        <v>0.58771476054653804</v>
      </c>
      <c r="E11" s="14">
        <v>0.59037959768445103</v>
      </c>
      <c r="F11" s="14"/>
      <c r="G11" s="14">
        <v>0.52810018164707595</v>
      </c>
      <c r="H11" s="14">
        <v>0.61841151254358595</v>
      </c>
      <c r="I11" s="14">
        <v>0.65162640829321095</v>
      </c>
      <c r="J11" s="14"/>
      <c r="K11" s="14">
        <v>0.61665556034008795</v>
      </c>
      <c r="L11" s="14">
        <v>0.57903021461414195</v>
      </c>
      <c r="M11" s="14">
        <v>0.55897848080734702</v>
      </c>
      <c r="N11" s="14">
        <v>0.57762035850035098</v>
      </c>
      <c r="O11" s="14"/>
      <c r="P11" s="14">
        <v>0.554203750631998</v>
      </c>
      <c r="Q11" s="14">
        <v>0.56851721297798496</v>
      </c>
      <c r="R11" s="14">
        <v>0.56752271664576404</v>
      </c>
      <c r="S11" s="14">
        <v>0.60724744125784702</v>
      </c>
      <c r="T11" s="14">
        <v>0.63333384409537097</v>
      </c>
      <c r="U11" s="14"/>
      <c r="V11" s="14">
        <v>0.56660195939399305</v>
      </c>
      <c r="W11" s="14">
        <v>0.61138593067948299</v>
      </c>
      <c r="X11" s="14">
        <v>0.63621385137168096</v>
      </c>
      <c r="Y11" s="14"/>
      <c r="Z11" s="14">
        <v>0.54578016245077299</v>
      </c>
      <c r="AA11" s="14">
        <v>0.62633960422491397</v>
      </c>
      <c r="AB11" s="14"/>
      <c r="AC11" s="14">
        <v>0.54394835709969103</v>
      </c>
      <c r="AD11" s="14">
        <v>0.58999223924114297</v>
      </c>
      <c r="AE11" s="14">
        <v>0.58539117816168795</v>
      </c>
      <c r="AF11" s="14">
        <v>0.58527890246626502</v>
      </c>
      <c r="AG11" s="14"/>
      <c r="AH11" s="14">
        <v>0.61889300836842098</v>
      </c>
      <c r="AI11" s="14">
        <v>0.58495342786964699</v>
      </c>
      <c r="AJ11" s="14">
        <v>0.59666062843716805</v>
      </c>
      <c r="AK11" s="14">
        <v>0.57315136453301496</v>
      </c>
      <c r="AL11" s="14"/>
      <c r="AM11" s="14">
        <v>0.66257144444371197</v>
      </c>
      <c r="AN11" s="14">
        <v>0.62061570703142499</v>
      </c>
      <c r="AO11" s="14">
        <v>0.479944461647418</v>
      </c>
      <c r="AP11" s="14">
        <v>0.56817282616443399</v>
      </c>
      <c r="AQ11" s="14"/>
      <c r="AR11" s="14">
        <v>0.58260573104321201</v>
      </c>
      <c r="AS11" s="14">
        <v>0.55050150103006101</v>
      </c>
      <c r="AT11" s="14">
        <v>0.53494695650469504</v>
      </c>
      <c r="AU11" s="14">
        <v>0.76352437225384295</v>
      </c>
      <c r="AV11" s="14"/>
      <c r="AW11" s="14">
        <v>0.47750681820538499</v>
      </c>
      <c r="AX11" s="14">
        <v>0.57835241182812502</v>
      </c>
      <c r="AY11" s="14">
        <v>0.64782259829242494</v>
      </c>
      <c r="AZ11" s="14">
        <v>0.71718962607840997</v>
      </c>
      <c r="BA11" s="14"/>
      <c r="BB11" s="14">
        <v>0.65313783792511604</v>
      </c>
      <c r="BC11" s="14">
        <v>0.70130989031888602</v>
      </c>
      <c r="BD11" s="14">
        <v>0.62102615124570604</v>
      </c>
      <c r="BE11" s="14"/>
      <c r="BF11" s="14">
        <v>0.59598645258558103</v>
      </c>
      <c r="BG11" s="14">
        <v>0.62778969671334195</v>
      </c>
      <c r="BH11" s="14">
        <v>0.53334850062233397</v>
      </c>
      <c r="BI11" s="14"/>
      <c r="BJ11" s="14">
        <v>0.57380023248282497</v>
      </c>
      <c r="BK11" s="14">
        <v>0.60628793057617303</v>
      </c>
      <c r="BL11" s="14">
        <v>0.68567478533232296</v>
      </c>
      <c r="BM11" s="14"/>
      <c r="BN11" s="14">
        <v>0.60216924212668999</v>
      </c>
      <c r="BO11" s="14">
        <v>0.55251440898925297</v>
      </c>
      <c r="BP11" s="14">
        <v>0.54509026388960102</v>
      </c>
      <c r="BQ11" s="14">
        <v>0.49472099317859303</v>
      </c>
      <c r="BR11" s="14">
        <v>0.58021053072468398</v>
      </c>
      <c r="BS11" s="14">
        <v>0.618040345661237</v>
      </c>
      <c r="BT11" s="14">
        <v>0.61281090138400296</v>
      </c>
      <c r="BU11" s="14">
        <v>0.57817369295048004</v>
      </c>
      <c r="BV11" s="14"/>
      <c r="BW11" s="14">
        <v>0.593156728184011</v>
      </c>
      <c r="BX11" s="14">
        <v>0.58546211674475201</v>
      </c>
      <c r="BY11" s="14"/>
      <c r="BZ11" s="14">
        <v>0.61673627293615196</v>
      </c>
      <c r="CA11" s="14">
        <v>0.54160001066623498</v>
      </c>
      <c r="CB11" s="14"/>
      <c r="CC11" s="14">
        <v>0.55032875327610697</v>
      </c>
      <c r="CD11" s="14">
        <v>0.62739028045811895</v>
      </c>
    </row>
    <row r="12" spans="2:82" x14ac:dyDescent="0.25">
      <c r="B12" s="15" t="s">
        <v>366</v>
      </c>
      <c r="C12" s="14">
        <v>0.114204352218471</v>
      </c>
      <c r="D12" s="14">
        <v>0.122373652524844</v>
      </c>
      <c r="E12" s="14">
        <v>0.105809723228407</v>
      </c>
      <c r="F12" s="14"/>
      <c r="G12" s="14">
        <v>0.129934293169857</v>
      </c>
      <c r="H12" s="14">
        <v>0.115021333162243</v>
      </c>
      <c r="I12" s="14">
        <v>8.1069141123420105E-2</v>
      </c>
      <c r="J12" s="14"/>
      <c r="K12" s="14">
        <v>0.120421143587085</v>
      </c>
      <c r="L12" s="14">
        <v>0.14123525795940201</v>
      </c>
      <c r="M12" s="14">
        <v>0.10086796212728399</v>
      </c>
      <c r="N12" s="14">
        <v>8.0455689846730599E-2</v>
      </c>
      <c r="O12" s="14"/>
      <c r="P12" s="14">
        <v>0.14274409195316001</v>
      </c>
      <c r="Q12" s="14">
        <v>0.111876242669364</v>
      </c>
      <c r="R12" s="14">
        <v>0.134788427184483</v>
      </c>
      <c r="S12" s="14">
        <v>0.101598202191476</v>
      </c>
      <c r="T12" s="14">
        <v>8.7242439089408499E-2</v>
      </c>
      <c r="U12" s="14"/>
      <c r="V12" s="14">
        <v>0.13460022665614399</v>
      </c>
      <c r="W12" s="14">
        <v>0.116678383355967</v>
      </c>
      <c r="X12" s="14">
        <v>4.5880316062843499E-2</v>
      </c>
      <c r="Y12" s="14"/>
      <c r="Z12" s="14">
        <v>0.13349781343452199</v>
      </c>
      <c r="AA12" s="14">
        <v>9.74643948473886E-2</v>
      </c>
      <c r="AB12" s="14"/>
      <c r="AC12" s="14">
        <v>8.0494421645250197E-2</v>
      </c>
      <c r="AD12" s="14">
        <v>9.3436290617809004E-2</v>
      </c>
      <c r="AE12" s="14">
        <v>0.127892063794625</v>
      </c>
      <c r="AF12" s="14">
        <v>0.128845409408678</v>
      </c>
      <c r="AG12" s="14"/>
      <c r="AH12" s="14">
        <v>6.1169351838891099E-2</v>
      </c>
      <c r="AI12" s="14">
        <v>0.10839050874198999</v>
      </c>
      <c r="AJ12" s="14">
        <v>0.118939271875495</v>
      </c>
      <c r="AK12" s="14">
        <v>0.16297093759766601</v>
      </c>
      <c r="AL12" s="14"/>
      <c r="AM12" s="14">
        <v>8.6075532424790005E-2</v>
      </c>
      <c r="AN12" s="14">
        <v>0.100107268286915</v>
      </c>
      <c r="AO12" s="14">
        <v>0.115060343504843</v>
      </c>
      <c r="AP12" s="14">
        <v>0.15366420498014</v>
      </c>
      <c r="AQ12" s="14"/>
      <c r="AR12" s="14">
        <v>0.12223503157148401</v>
      </c>
      <c r="AS12" s="14">
        <v>0.14606339759175399</v>
      </c>
      <c r="AT12" s="14">
        <v>0.14659064348942799</v>
      </c>
      <c r="AU12" s="14">
        <v>5.2086934805077499E-2</v>
      </c>
      <c r="AV12" s="14"/>
      <c r="AW12" s="14">
        <v>0.12242777518023699</v>
      </c>
      <c r="AX12" s="14">
        <v>0.113407474368334</v>
      </c>
      <c r="AY12" s="14">
        <v>0.116673515623421</v>
      </c>
      <c r="AZ12" s="14">
        <v>7.2625495392121195E-2</v>
      </c>
      <c r="BA12" s="14"/>
      <c r="BB12" s="14">
        <v>9.3312387009724496E-2</v>
      </c>
      <c r="BC12" s="14">
        <v>6.9610192768493701E-2</v>
      </c>
      <c r="BD12" s="14">
        <v>7.3467403751735993E-2</v>
      </c>
      <c r="BE12" s="14"/>
      <c r="BF12" s="14">
        <v>0.132578744584226</v>
      </c>
      <c r="BG12" s="14">
        <v>8.6673639452985604E-2</v>
      </c>
      <c r="BH12" s="14">
        <v>0.123272528753922</v>
      </c>
      <c r="BI12" s="14"/>
      <c r="BJ12" s="14">
        <v>0.13012316266947599</v>
      </c>
      <c r="BK12" s="14">
        <v>0.116151524857037</v>
      </c>
      <c r="BL12" s="14">
        <v>8.3311966349613104E-2</v>
      </c>
      <c r="BM12" s="14"/>
      <c r="BN12" s="14">
        <v>0.106068008806849</v>
      </c>
      <c r="BO12" s="14">
        <v>0.108603119065003</v>
      </c>
      <c r="BP12" s="14">
        <v>0.119503385187556</v>
      </c>
      <c r="BQ12" s="14">
        <v>0.159506618718502</v>
      </c>
      <c r="BR12" s="14">
        <v>0.11112643266291999</v>
      </c>
      <c r="BS12" s="14">
        <v>0.12144093188371601</v>
      </c>
      <c r="BT12" s="14">
        <v>7.2839545629029195E-2</v>
      </c>
      <c r="BU12" s="14">
        <v>0.14423001515109199</v>
      </c>
      <c r="BV12" s="14"/>
      <c r="BW12" s="14">
        <v>0.117429095843805</v>
      </c>
      <c r="BX12" s="14">
        <v>0.111580286325899</v>
      </c>
      <c r="BY12" s="14"/>
      <c r="BZ12" s="14">
        <v>0.12011299049317101</v>
      </c>
      <c r="CA12" s="14">
        <v>0.11837227217770201</v>
      </c>
      <c r="CB12" s="14"/>
      <c r="CC12" s="14">
        <v>0.112336037315461</v>
      </c>
      <c r="CD12" s="14">
        <v>0.12707585911421801</v>
      </c>
    </row>
    <row r="13" spans="2:82" x14ac:dyDescent="0.25">
      <c r="B13" s="15" t="s">
        <v>367</v>
      </c>
      <c r="C13" s="14">
        <v>6.7967547460724698E-2</v>
      </c>
      <c r="D13" s="14">
        <v>6.6091042437199002E-2</v>
      </c>
      <c r="E13" s="14">
        <v>6.9911955856337096E-2</v>
      </c>
      <c r="F13" s="14"/>
      <c r="G13" s="14">
        <v>5.9546266020992E-2</v>
      </c>
      <c r="H13" s="14">
        <v>6.3871343539499803E-2</v>
      </c>
      <c r="I13" s="14">
        <v>9.3033811896042498E-2</v>
      </c>
      <c r="J13" s="14"/>
      <c r="K13" s="14">
        <v>6.1065257961363702E-2</v>
      </c>
      <c r="L13" s="14">
        <v>5.6780012258677903E-2</v>
      </c>
      <c r="M13" s="14">
        <v>6.7910530390283302E-2</v>
      </c>
      <c r="N13" s="14">
        <v>9.4601333245630706E-2</v>
      </c>
      <c r="O13" s="14"/>
      <c r="P13" s="14">
        <v>6.4213126309543206E-2</v>
      </c>
      <c r="Q13" s="14">
        <v>7.1777052832054197E-2</v>
      </c>
      <c r="R13" s="14">
        <v>8.8944594420766299E-2</v>
      </c>
      <c r="S13" s="14">
        <v>5.1195969431824702E-2</v>
      </c>
      <c r="T13" s="14">
        <v>6.8750568858408995E-2</v>
      </c>
      <c r="U13" s="14"/>
      <c r="V13" s="14">
        <v>7.18897825728812E-2</v>
      </c>
      <c r="W13" s="14">
        <v>7.4734597205330697E-2</v>
      </c>
      <c r="X13" s="14">
        <v>4.7970904443887998E-2</v>
      </c>
      <c r="Y13" s="14"/>
      <c r="Z13" s="14">
        <v>6.04816232955473E-2</v>
      </c>
      <c r="AA13" s="14">
        <v>7.4462704032422597E-2</v>
      </c>
      <c r="AB13" s="14"/>
      <c r="AC13" s="14">
        <v>7.7257999869444302E-2</v>
      </c>
      <c r="AD13" s="14">
        <v>6.9487346006442602E-2</v>
      </c>
      <c r="AE13" s="14">
        <v>5.7321362541074797E-2</v>
      </c>
      <c r="AF13" s="14">
        <v>7.1262217590145893E-2</v>
      </c>
      <c r="AG13" s="14"/>
      <c r="AH13" s="14">
        <v>7.3085387943206598E-2</v>
      </c>
      <c r="AI13" s="14">
        <v>6.6971421016755697E-2</v>
      </c>
      <c r="AJ13" s="14">
        <v>7.0065367631285194E-2</v>
      </c>
      <c r="AK13" s="14">
        <v>6.9658308895717794E-2</v>
      </c>
      <c r="AL13" s="14"/>
      <c r="AM13" s="14">
        <v>4.7233939315906803E-2</v>
      </c>
      <c r="AN13" s="14">
        <v>7.4293679658814393E-2</v>
      </c>
      <c r="AO13" s="14">
        <v>9.8594695840661301E-2</v>
      </c>
      <c r="AP13" s="14">
        <v>7.2343002132745401E-2</v>
      </c>
      <c r="AQ13" s="14"/>
      <c r="AR13" s="14">
        <v>6.4563538886316704E-2</v>
      </c>
      <c r="AS13" s="14">
        <v>6.4813633956463904E-2</v>
      </c>
      <c r="AT13" s="14">
        <v>7.3902933860376996E-2</v>
      </c>
      <c r="AU13" s="14">
        <v>3.4474497949790801E-2</v>
      </c>
      <c r="AV13" s="14"/>
      <c r="AW13" s="14">
        <v>9.7707671824253703E-2</v>
      </c>
      <c r="AX13" s="14">
        <v>6.1728243209127301E-2</v>
      </c>
      <c r="AY13" s="14">
        <v>5.6176099446117699E-2</v>
      </c>
      <c r="AZ13" s="14">
        <v>7.3154861161727494E-2</v>
      </c>
      <c r="BA13" s="14"/>
      <c r="BB13" s="14">
        <v>7.8477626362590994E-2</v>
      </c>
      <c r="BC13" s="14">
        <v>6.8793389745423997E-2</v>
      </c>
      <c r="BD13" s="14">
        <v>5.6193751992909297E-2</v>
      </c>
      <c r="BE13" s="14"/>
      <c r="BF13" s="14">
        <v>8.4260586831948606E-2</v>
      </c>
      <c r="BG13" s="14">
        <v>4.9517008663516798E-2</v>
      </c>
      <c r="BH13" s="14">
        <v>5.8693857557141897E-2</v>
      </c>
      <c r="BI13" s="14"/>
      <c r="BJ13" s="14">
        <v>7.8091802655924997E-2</v>
      </c>
      <c r="BK13" s="14">
        <v>6.62682056057569E-2</v>
      </c>
      <c r="BL13" s="14">
        <v>1.4948447010760601E-2</v>
      </c>
      <c r="BM13" s="14"/>
      <c r="BN13" s="14">
        <v>6.7119473419116504E-2</v>
      </c>
      <c r="BO13" s="14">
        <v>7.7701512976655299E-2</v>
      </c>
      <c r="BP13" s="14">
        <v>8.8139110942551502E-2</v>
      </c>
      <c r="BQ13" s="14">
        <v>2.4812847046873001E-2</v>
      </c>
      <c r="BR13" s="14">
        <v>6.7440351278234806E-2</v>
      </c>
      <c r="BS13" s="14">
        <v>6.1312085498863203E-2</v>
      </c>
      <c r="BT13" s="14">
        <v>6.3001004884121095E-2</v>
      </c>
      <c r="BU13" s="14">
        <v>6.5993721392805696E-2</v>
      </c>
      <c r="BV13" s="14"/>
      <c r="BW13" s="14">
        <v>6.2295381948522202E-2</v>
      </c>
      <c r="BX13" s="14">
        <v>7.2583150369640803E-2</v>
      </c>
      <c r="BY13" s="14"/>
      <c r="BZ13" s="14">
        <v>5.5679728731564002E-2</v>
      </c>
      <c r="CA13" s="14">
        <v>9.0779840813751095E-2</v>
      </c>
      <c r="CB13" s="14"/>
      <c r="CC13" s="14">
        <v>4.0779239522638198E-2</v>
      </c>
      <c r="CD13" s="14">
        <v>0.100141248707453</v>
      </c>
    </row>
    <row r="14" spans="2:82" x14ac:dyDescent="0.25">
      <c r="B14" s="15" t="s">
        <v>131</v>
      </c>
      <c r="C14" s="20">
        <v>6.0663579226973602E-2</v>
      </c>
      <c r="D14" s="20">
        <v>5.0055719329318897E-2</v>
      </c>
      <c r="E14" s="20">
        <v>7.0995016498597296E-2</v>
      </c>
      <c r="F14" s="20"/>
      <c r="G14" s="20">
        <v>5.4856332924905597E-2</v>
      </c>
      <c r="H14" s="20">
        <v>6.2501320580944694E-2</v>
      </c>
      <c r="I14" s="20">
        <v>6.8612512885537394E-2</v>
      </c>
      <c r="J14" s="20"/>
      <c r="K14" s="20">
        <v>3.6452337034434297E-2</v>
      </c>
      <c r="L14" s="20">
        <v>4.85208832162633E-2</v>
      </c>
      <c r="M14" s="20">
        <v>7.7757004169216895E-2</v>
      </c>
      <c r="N14" s="20">
        <v>0.103955720932478</v>
      </c>
      <c r="O14" s="20"/>
      <c r="P14" s="20">
        <v>6.0710499133694897E-2</v>
      </c>
      <c r="Q14" s="20">
        <v>6.3463974092013306E-2</v>
      </c>
      <c r="R14" s="20">
        <v>6.9711263982070101E-2</v>
      </c>
      <c r="S14" s="20">
        <v>5.1260552926715101E-2</v>
      </c>
      <c r="T14" s="20">
        <v>6.2369381861304703E-2</v>
      </c>
      <c r="U14" s="20"/>
      <c r="V14" s="20">
        <v>3.5808398393537798E-2</v>
      </c>
      <c r="W14" s="20">
        <v>5.8350748758629903E-2</v>
      </c>
      <c r="X14" s="20">
        <v>0.14316050759716101</v>
      </c>
      <c r="Y14" s="20"/>
      <c r="Z14" s="20">
        <v>5.41014644510684E-2</v>
      </c>
      <c r="AA14" s="20">
        <v>6.6357193264532502E-2</v>
      </c>
      <c r="AB14" s="20"/>
      <c r="AC14" s="20">
        <v>0.154754420296567</v>
      </c>
      <c r="AD14" s="20">
        <v>7.8764003278747705E-2</v>
      </c>
      <c r="AE14" s="20">
        <v>5.18499998607235E-2</v>
      </c>
      <c r="AF14" s="20">
        <v>3.1208061480634E-2</v>
      </c>
      <c r="AG14" s="20"/>
      <c r="AH14" s="20">
        <v>0.118472435604522</v>
      </c>
      <c r="AI14" s="20">
        <v>7.2245822969453102E-2</v>
      </c>
      <c r="AJ14" s="20">
        <v>3.3884558933858798E-2</v>
      </c>
      <c r="AK14" s="20">
        <v>2.77985537400267E-2</v>
      </c>
      <c r="AL14" s="20"/>
      <c r="AM14" s="20">
        <v>4.7019910903329E-2</v>
      </c>
      <c r="AN14" s="20">
        <v>4.3330565892676198E-2</v>
      </c>
      <c r="AO14" s="20">
        <v>5.7576730836277699E-2</v>
      </c>
      <c r="AP14" s="20">
        <v>3.8723013953221697E-2</v>
      </c>
      <c r="AQ14" s="20"/>
      <c r="AR14" s="20">
        <v>6.1450291620898899E-2</v>
      </c>
      <c r="AS14" s="20">
        <v>4.0696015259008199E-2</v>
      </c>
      <c r="AT14" s="20">
        <v>3.6730573686024198E-2</v>
      </c>
      <c r="AU14" s="20">
        <v>1.71048507729058E-2</v>
      </c>
      <c r="AV14" s="20"/>
      <c r="AW14" s="20">
        <v>0.102428088112489</v>
      </c>
      <c r="AX14" s="20">
        <v>6.8868385351972303E-2</v>
      </c>
      <c r="AY14" s="20">
        <v>3.4340388909645102E-2</v>
      </c>
      <c r="AZ14" s="20">
        <v>9.3223993577024808E-3</v>
      </c>
      <c r="BA14" s="20"/>
      <c r="BB14" s="20">
        <v>2.9117456080838901E-2</v>
      </c>
      <c r="BC14" s="20">
        <v>4.7920321412270497E-2</v>
      </c>
      <c r="BD14" s="20">
        <v>7.4023199935851797E-2</v>
      </c>
      <c r="BE14" s="20"/>
      <c r="BF14" s="20">
        <v>3.6392200718340303E-2</v>
      </c>
      <c r="BG14" s="20">
        <v>8.4029366784004703E-2</v>
      </c>
      <c r="BH14" s="20">
        <v>3.7290256427247898E-2</v>
      </c>
      <c r="BI14" s="20"/>
      <c r="BJ14" s="20">
        <v>4.7348200661506197E-2</v>
      </c>
      <c r="BK14" s="20">
        <v>3.8270651727338602E-2</v>
      </c>
      <c r="BL14" s="20">
        <v>3.4029943644237899E-2</v>
      </c>
      <c r="BM14" s="20"/>
      <c r="BN14" s="20">
        <v>7.7471701133494705E-2</v>
      </c>
      <c r="BO14" s="20">
        <v>5.4375229806177899E-2</v>
      </c>
      <c r="BP14" s="20">
        <v>5.5349143938658599E-2</v>
      </c>
      <c r="BQ14" s="20">
        <v>5.0066181079642703E-2</v>
      </c>
      <c r="BR14" s="20">
        <v>2.9556323431088299E-2</v>
      </c>
      <c r="BS14" s="20">
        <v>5.15019130755862E-2</v>
      </c>
      <c r="BT14" s="20">
        <v>7.2852527535688105E-2</v>
      </c>
      <c r="BU14" s="20">
        <v>7.3167653469130803E-2</v>
      </c>
      <c r="BV14" s="20"/>
      <c r="BW14" s="20">
        <v>4.0528414269839302E-2</v>
      </c>
      <c r="BX14" s="20">
        <v>7.70481374257284E-2</v>
      </c>
      <c r="BY14" s="20"/>
      <c r="BZ14" s="20">
        <v>5.0931360273146702E-2</v>
      </c>
      <c r="CA14" s="20">
        <v>4.1798578845509901E-2</v>
      </c>
      <c r="CB14" s="20"/>
      <c r="CC14" s="20">
        <v>5.1307915898769499E-2</v>
      </c>
      <c r="CD14" s="20">
        <v>4.3131225409139398E-2</v>
      </c>
    </row>
    <row r="15" spans="2:82" x14ac:dyDescent="0.25">
      <c r="B15" s="16"/>
    </row>
    <row r="16" spans="2:82" x14ac:dyDescent="0.25">
      <c r="B16" t="s">
        <v>105</v>
      </c>
    </row>
    <row r="17" spans="2:2" x14ac:dyDescent="0.25">
      <c r="B17" t="s">
        <v>106</v>
      </c>
    </row>
    <row r="19" spans="2:2" x14ac:dyDescent="0.25">
      <c r="B19"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CD34"/>
  <sheetViews>
    <sheetView showGridLines="0" topLeftCell="A29" workbookViewId="0">
      <pane xSplit="2" topLeftCell="C1" activePane="topRight" state="frozen"/>
      <selection pane="topRight" activeCell="B34" sqref="B34"/>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388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1263</v>
      </c>
      <c r="D7" s="10">
        <v>632</v>
      </c>
      <c r="E7" s="10">
        <v>628</v>
      </c>
      <c r="F7" s="10"/>
      <c r="G7" s="10">
        <v>491</v>
      </c>
      <c r="H7" s="10">
        <v>487</v>
      </c>
      <c r="I7" s="10">
        <v>285</v>
      </c>
      <c r="J7" s="10"/>
      <c r="K7" s="10">
        <v>433</v>
      </c>
      <c r="L7" s="10">
        <v>370</v>
      </c>
      <c r="M7" s="10">
        <v>184</v>
      </c>
      <c r="N7" s="10">
        <v>263</v>
      </c>
      <c r="O7" s="10"/>
      <c r="P7" s="10">
        <v>160</v>
      </c>
      <c r="Q7" s="10">
        <v>209</v>
      </c>
      <c r="R7" s="10">
        <v>275</v>
      </c>
      <c r="S7" s="10">
        <v>425</v>
      </c>
      <c r="T7" s="10">
        <v>194</v>
      </c>
      <c r="U7" s="10"/>
      <c r="V7" s="10">
        <v>761</v>
      </c>
      <c r="W7" s="10">
        <v>284</v>
      </c>
      <c r="X7" s="10">
        <v>218</v>
      </c>
      <c r="Y7" s="10"/>
      <c r="Z7" s="10">
        <v>564</v>
      </c>
      <c r="AA7" s="10">
        <v>699</v>
      </c>
      <c r="AB7" s="10"/>
      <c r="AC7" s="10">
        <v>50</v>
      </c>
      <c r="AD7" s="10">
        <v>388</v>
      </c>
      <c r="AE7" s="10">
        <v>352</v>
      </c>
      <c r="AF7" s="10">
        <v>412</v>
      </c>
      <c r="AG7" s="10"/>
      <c r="AH7" s="10">
        <v>102</v>
      </c>
      <c r="AI7" s="10">
        <v>662</v>
      </c>
      <c r="AJ7" s="10">
        <v>324</v>
      </c>
      <c r="AK7" s="10">
        <v>169</v>
      </c>
      <c r="AL7" s="10"/>
      <c r="AM7" s="10">
        <v>234</v>
      </c>
      <c r="AN7" s="10">
        <v>141</v>
      </c>
      <c r="AO7" s="10">
        <v>200</v>
      </c>
      <c r="AP7" s="10">
        <v>495</v>
      </c>
      <c r="AQ7" s="10"/>
      <c r="AR7" s="10">
        <v>390</v>
      </c>
      <c r="AS7" s="10">
        <v>374</v>
      </c>
      <c r="AT7" s="10">
        <v>103</v>
      </c>
      <c r="AU7" s="10">
        <v>121</v>
      </c>
      <c r="AV7" s="10"/>
      <c r="AW7" s="10">
        <v>262</v>
      </c>
      <c r="AX7" s="10">
        <v>507</v>
      </c>
      <c r="AY7" s="10">
        <v>426</v>
      </c>
      <c r="AZ7" s="10">
        <v>68</v>
      </c>
      <c r="BA7" s="10"/>
      <c r="BB7" s="10">
        <v>238</v>
      </c>
      <c r="BC7" s="10">
        <v>104</v>
      </c>
      <c r="BD7" s="10">
        <v>69</v>
      </c>
      <c r="BE7" s="10"/>
      <c r="BF7" s="10">
        <v>647</v>
      </c>
      <c r="BG7" s="10">
        <v>296</v>
      </c>
      <c r="BH7" s="10">
        <v>264</v>
      </c>
      <c r="BI7" s="10"/>
      <c r="BJ7" s="10">
        <v>627</v>
      </c>
      <c r="BK7" s="10">
        <v>321</v>
      </c>
      <c r="BL7" s="10">
        <v>153</v>
      </c>
      <c r="BM7" s="10"/>
      <c r="BN7" s="10">
        <v>186</v>
      </c>
      <c r="BO7" s="10">
        <v>140</v>
      </c>
      <c r="BP7" s="10">
        <v>83</v>
      </c>
      <c r="BQ7" s="10">
        <v>52</v>
      </c>
      <c r="BR7" s="10">
        <v>142</v>
      </c>
      <c r="BS7" s="10">
        <v>318</v>
      </c>
      <c r="BT7" s="10">
        <v>79</v>
      </c>
      <c r="BU7" s="10">
        <v>115</v>
      </c>
      <c r="BV7" s="10"/>
      <c r="BW7" s="10">
        <v>810</v>
      </c>
      <c r="BX7" s="10">
        <v>453</v>
      </c>
      <c r="BY7" s="10"/>
      <c r="BZ7" s="10">
        <v>1129</v>
      </c>
      <c r="CA7" s="10">
        <v>105</v>
      </c>
      <c r="CB7" s="10"/>
      <c r="CC7" s="10">
        <v>677</v>
      </c>
      <c r="CD7" s="10">
        <v>557</v>
      </c>
    </row>
    <row r="8" spans="2:82" ht="30" customHeight="1" x14ac:dyDescent="0.25">
      <c r="B8" s="11" t="s">
        <v>20</v>
      </c>
      <c r="C8" s="11">
        <v>1261</v>
      </c>
      <c r="D8" s="11">
        <v>633</v>
      </c>
      <c r="E8" s="11">
        <v>627</v>
      </c>
      <c r="F8" s="11"/>
      <c r="G8" s="11">
        <v>485</v>
      </c>
      <c r="H8" s="11">
        <v>496</v>
      </c>
      <c r="I8" s="11">
        <v>279</v>
      </c>
      <c r="J8" s="11"/>
      <c r="K8" s="11">
        <v>432</v>
      </c>
      <c r="L8" s="11">
        <v>369</v>
      </c>
      <c r="M8" s="11">
        <v>184</v>
      </c>
      <c r="N8" s="11">
        <v>264</v>
      </c>
      <c r="O8" s="11"/>
      <c r="P8" s="11">
        <v>160</v>
      </c>
      <c r="Q8" s="11">
        <v>207</v>
      </c>
      <c r="R8" s="11">
        <v>275</v>
      </c>
      <c r="S8" s="11">
        <v>423</v>
      </c>
      <c r="T8" s="11">
        <v>195</v>
      </c>
      <c r="U8" s="11"/>
      <c r="V8" s="11">
        <v>761</v>
      </c>
      <c r="W8" s="11">
        <v>283</v>
      </c>
      <c r="X8" s="11">
        <v>217</v>
      </c>
      <c r="Y8" s="11"/>
      <c r="Z8" s="11">
        <v>562</v>
      </c>
      <c r="AA8" s="11">
        <v>699</v>
      </c>
      <c r="AB8" s="11"/>
      <c r="AC8" s="11">
        <v>49</v>
      </c>
      <c r="AD8" s="11">
        <v>387</v>
      </c>
      <c r="AE8" s="11">
        <v>351</v>
      </c>
      <c r="AF8" s="11">
        <v>412</v>
      </c>
      <c r="AG8" s="11"/>
      <c r="AH8" s="11">
        <v>101</v>
      </c>
      <c r="AI8" s="11">
        <v>661</v>
      </c>
      <c r="AJ8" s="11">
        <v>324</v>
      </c>
      <c r="AK8" s="11">
        <v>169</v>
      </c>
      <c r="AL8" s="11"/>
      <c r="AM8" s="11">
        <v>234</v>
      </c>
      <c r="AN8" s="11">
        <v>140</v>
      </c>
      <c r="AO8" s="11">
        <v>200</v>
      </c>
      <c r="AP8" s="11">
        <v>494</v>
      </c>
      <c r="AQ8" s="11"/>
      <c r="AR8" s="11">
        <v>390</v>
      </c>
      <c r="AS8" s="11">
        <v>373</v>
      </c>
      <c r="AT8" s="11">
        <v>102</v>
      </c>
      <c r="AU8" s="11">
        <v>121</v>
      </c>
      <c r="AV8" s="11"/>
      <c r="AW8" s="11">
        <v>261</v>
      </c>
      <c r="AX8" s="11">
        <v>507</v>
      </c>
      <c r="AY8" s="11">
        <v>425</v>
      </c>
      <c r="AZ8" s="11">
        <v>67</v>
      </c>
      <c r="BA8" s="11"/>
      <c r="BB8" s="11">
        <v>237</v>
      </c>
      <c r="BC8" s="11">
        <v>103</v>
      </c>
      <c r="BD8" s="11">
        <v>69</v>
      </c>
      <c r="BE8" s="11"/>
      <c r="BF8" s="11">
        <v>646</v>
      </c>
      <c r="BG8" s="11">
        <v>295</v>
      </c>
      <c r="BH8" s="11">
        <v>264</v>
      </c>
      <c r="BI8" s="11"/>
      <c r="BJ8" s="11">
        <v>626</v>
      </c>
      <c r="BK8" s="11">
        <v>321</v>
      </c>
      <c r="BL8" s="11">
        <v>153</v>
      </c>
      <c r="BM8" s="11"/>
      <c r="BN8" s="11">
        <v>186</v>
      </c>
      <c r="BO8" s="11">
        <v>140</v>
      </c>
      <c r="BP8" s="11">
        <v>83</v>
      </c>
      <c r="BQ8" s="11">
        <v>52</v>
      </c>
      <c r="BR8" s="11">
        <v>141</v>
      </c>
      <c r="BS8" s="11">
        <v>318</v>
      </c>
      <c r="BT8" s="11">
        <v>79</v>
      </c>
      <c r="BU8" s="11">
        <v>114</v>
      </c>
      <c r="BV8" s="11"/>
      <c r="BW8" s="11">
        <v>808</v>
      </c>
      <c r="BX8" s="11">
        <v>453</v>
      </c>
      <c r="BY8" s="11"/>
      <c r="BZ8" s="11">
        <v>1127</v>
      </c>
      <c r="CA8" s="11">
        <v>105</v>
      </c>
      <c r="CB8" s="11"/>
      <c r="CC8" s="11">
        <v>675</v>
      </c>
      <c r="CD8" s="11">
        <v>556</v>
      </c>
    </row>
    <row r="9" spans="2:82" ht="30" x14ac:dyDescent="0.25">
      <c r="B9" s="15" t="s">
        <v>369</v>
      </c>
      <c r="C9" s="14">
        <v>0.32465581839080698</v>
      </c>
      <c r="D9" s="14">
        <v>0.325950723225157</v>
      </c>
      <c r="E9" s="14">
        <v>0.32278658398904098</v>
      </c>
      <c r="F9" s="14"/>
      <c r="G9" s="14">
        <v>0.32486234072140002</v>
      </c>
      <c r="H9" s="14">
        <v>0.31546544531100901</v>
      </c>
      <c r="I9" s="14">
        <v>0.34063215476939601</v>
      </c>
      <c r="J9" s="14"/>
      <c r="K9" s="14">
        <v>0.37940790909023397</v>
      </c>
      <c r="L9" s="14">
        <v>0.28345693435330899</v>
      </c>
      <c r="M9" s="14">
        <v>0.31503772413635101</v>
      </c>
      <c r="N9" s="14">
        <v>0.28885029757284297</v>
      </c>
      <c r="O9" s="14"/>
      <c r="P9" s="14">
        <v>0.33058722924373701</v>
      </c>
      <c r="Q9" s="14">
        <v>0.33361661790564301</v>
      </c>
      <c r="R9" s="14">
        <v>0.31647162408985702</v>
      </c>
      <c r="S9" s="14">
        <v>0.319414763876259</v>
      </c>
      <c r="T9" s="14">
        <v>0.333184959608682</v>
      </c>
      <c r="U9" s="14"/>
      <c r="V9" s="14">
        <v>0.32370717535656102</v>
      </c>
      <c r="W9" s="14">
        <v>0.33412133682523198</v>
      </c>
      <c r="X9" s="14">
        <v>0.31561073060323502</v>
      </c>
      <c r="Y9" s="14"/>
      <c r="Z9" s="14">
        <v>0.34479353742698399</v>
      </c>
      <c r="AA9" s="14">
        <v>0.30845146108019</v>
      </c>
      <c r="AB9" s="14"/>
      <c r="AC9" s="14">
        <v>0.35108667730725501</v>
      </c>
      <c r="AD9" s="14">
        <v>0.26401271312864899</v>
      </c>
      <c r="AE9" s="14">
        <v>0.35566806518048999</v>
      </c>
      <c r="AF9" s="14">
        <v>0.35397946930421997</v>
      </c>
      <c r="AG9" s="14"/>
      <c r="AH9" s="14">
        <v>0.27828173864606398</v>
      </c>
      <c r="AI9" s="14">
        <v>0.28066267232717401</v>
      </c>
      <c r="AJ9" s="14">
        <v>0.42973847305568602</v>
      </c>
      <c r="AK9" s="14">
        <v>0.31987660836956999</v>
      </c>
      <c r="AL9" s="14"/>
      <c r="AM9" s="14">
        <v>0.320152721183182</v>
      </c>
      <c r="AN9" s="14">
        <v>0.30538576131883499</v>
      </c>
      <c r="AO9" s="14">
        <v>0.33931590523921401</v>
      </c>
      <c r="AP9" s="14">
        <v>0.34060444683079499</v>
      </c>
      <c r="AQ9" s="14"/>
      <c r="AR9" s="14">
        <v>0.23168345528012699</v>
      </c>
      <c r="AS9" s="14">
        <v>0.37411521078374499</v>
      </c>
      <c r="AT9" s="14">
        <v>0.38202843837072098</v>
      </c>
      <c r="AU9" s="14">
        <v>0.40413507761602602</v>
      </c>
      <c r="AV9" s="14"/>
      <c r="AW9" s="14">
        <v>0.31098480517322602</v>
      </c>
      <c r="AX9" s="14">
        <v>0.29268937623977198</v>
      </c>
      <c r="AY9" s="14">
        <v>0.35919490270061399</v>
      </c>
      <c r="AZ9" s="14">
        <v>0.40031019639915999</v>
      </c>
      <c r="BA9" s="14"/>
      <c r="BB9" s="14">
        <v>0.39496451109462</v>
      </c>
      <c r="BC9" s="14">
        <v>0.41689174180830701</v>
      </c>
      <c r="BD9" s="14">
        <v>0.23202815174399899</v>
      </c>
      <c r="BE9" s="14"/>
      <c r="BF9" s="14">
        <v>0.33705896919419098</v>
      </c>
      <c r="BG9" s="14">
        <v>0.29440470855880502</v>
      </c>
      <c r="BH9" s="14">
        <v>0.34408559209114498</v>
      </c>
      <c r="BI9" s="14"/>
      <c r="BJ9" s="14">
        <v>0.323054104073215</v>
      </c>
      <c r="BK9" s="14">
        <v>0.32387640159580899</v>
      </c>
      <c r="BL9" s="14">
        <v>0.37776944697216802</v>
      </c>
      <c r="BM9" s="14"/>
      <c r="BN9" s="14">
        <v>0.33252005926001499</v>
      </c>
      <c r="BO9" s="14">
        <v>0.27787213085186202</v>
      </c>
      <c r="BP9" s="14">
        <v>0.38609741481979698</v>
      </c>
      <c r="BQ9" s="14">
        <v>0.34617477549939402</v>
      </c>
      <c r="BR9" s="14">
        <v>0.35310522428014002</v>
      </c>
      <c r="BS9" s="14">
        <v>0.33817010000326497</v>
      </c>
      <c r="BT9" s="14">
        <v>0.32919172882190201</v>
      </c>
      <c r="BU9" s="14">
        <v>0.30847292096877899</v>
      </c>
      <c r="BV9" s="14"/>
      <c r="BW9" s="14">
        <v>0.33213882793452498</v>
      </c>
      <c r="BX9" s="14">
        <v>0.31129540063656502</v>
      </c>
      <c r="BY9" s="14"/>
      <c r="BZ9" s="14">
        <v>0.33414067859255903</v>
      </c>
      <c r="CA9" s="14">
        <v>0.25624459487242002</v>
      </c>
      <c r="CB9" s="14"/>
      <c r="CC9" s="14">
        <v>0.33442355094109599</v>
      </c>
      <c r="CD9" s="14">
        <v>0.31909272198461403</v>
      </c>
    </row>
    <row r="10" spans="2:82" ht="45" x14ac:dyDescent="0.25">
      <c r="B10" s="15" t="s">
        <v>370</v>
      </c>
      <c r="C10" s="14">
        <v>0.267746756849014</v>
      </c>
      <c r="D10" s="14">
        <v>0.259866551545823</v>
      </c>
      <c r="E10" s="14">
        <v>0.27559168565515701</v>
      </c>
      <c r="F10" s="14"/>
      <c r="G10" s="14">
        <v>0.26394544460508801</v>
      </c>
      <c r="H10" s="14">
        <v>0.28783239667005001</v>
      </c>
      <c r="I10" s="14">
        <v>0.23865051920755401</v>
      </c>
      <c r="J10" s="14"/>
      <c r="K10" s="14">
        <v>0.25873882316363001</v>
      </c>
      <c r="L10" s="14">
        <v>0.27804677092324898</v>
      </c>
      <c r="M10" s="14">
        <v>0.22342993417151399</v>
      </c>
      <c r="N10" s="14">
        <v>0.28944625566367699</v>
      </c>
      <c r="O10" s="14"/>
      <c r="P10" s="14">
        <v>0.23714679455605001</v>
      </c>
      <c r="Q10" s="14">
        <v>0.29007996196129598</v>
      </c>
      <c r="R10" s="14">
        <v>0.26179626846564202</v>
      </c>
      <c r="S10" s="14">
        <v>0.25240856744518297</v>
      </c>
      <c r="T10" s="14">
        <v>0.31089902591597302</v>
      </c>
      <c r="U10" s="14"/>
      <c r="V10" s="14">
        <v>0.25049340659969499</v>
      </c>
      <c r="W10" s="14">
        <v>0.27193191417851598</v>
      </c>
      <c r="X10" s="14">
        <v>0.32289642487591103</v>
      </c>
      <c r="Y10" s="14"/>
      <c r="Z10" s="14">
        <v>0.25865058563950799</v>
      </c>
      <c r="AA10" s="14">
        <v>0.27506623569230199</v>
      </c>
      <c r="AB10" s="14"/>
      <c r="AC10" s="14">
        <v>0.32523194323607402</v>
      </c>
      <c r="AD10" s="14">
        <v>0.290940151295981</v>
      </c>
      <c r="AE10" s="14">
        <v>0.236267842798629</v>
      </c>
      <c r="AF10" s="14">
        <v>0.24726584011470501</v>
      </c>
      <c r="AG10" s="14"/>
      <c r="AH10" s="14">
        <v>0.25913474488981803</v>
      </c>
      <c r="AI10" s="14">
        <v>0.28050050140797</v>
      </c>
      <c r="AJ10" s="14">
        <v>0.27426264183169102</v>
      </c>
      <c r="AK10" s="14">
        <v>0.218942865420787</v>
      </c>
      <c r="AL10" s="14"/>
      <c r="AM10" s="14">
        <v>0.25244741263638498</v>
      </c>
      <c r="AN10" s="14">
        <v>0.26349141814935401</v>
      </c>
      <c r="AO10" s="14">
        <v>0.225145759106437</v>
      </c>
      <c r="AP10" s="14">
        <v>0.27616102710588902</v>
      </c>
      <c r="AQ10" s="14"/>
      <c r="AR10" s="14">
        <v>0.25315395257395701</v>
      </c>
      <c r="AS10" s="14">
        <v>0.27552305910688701</v>
      </c>
      <c r="AT10" s="14">
        <v>0.224237141394592</v>
      </c>
      <c r="AU10" s="14">
        <v>0.22238886866901</v>
      </c>
      <c r="AV10" s="14"/>
      <c r="AW10" s="14">
        <v>0.29131095996356299</v>
      </c>
      <c r="AX10" s="14">
        <v>0.283643534829709</v>
      </c>
      <c r="AY10" s="14">
        <v>0.23456189298406699</v>
      </c>
      <c r="AZ10" s="14">
        <v>0.26613002489038201</v>
      </c>
      <c r="BA10" s="14"/>
      <c r="BB10" s="14">
        <v>0.25656742717449499</v>
      </c>
      <c r="BC10" s="14">
        <v>0.241761425210229</v>
      </c>
      <c r="BD10" s="14">
        <v>0.21633765738289701</v>
      </c>
      <c r="BE10" s="14"/>
      <c r="BF10" s="14">
        <v>0.24217125033852899</v>
      </c>
      <c r="BG10" s="14">
        <v>0.28155848673066702</v>
      </c>
      <c r="BH10" s="14">
        <v>0.29970049557780998</v>
      </c>
      <c r="BI10" s="14"/>
      <c r="BJ10" s="14">
        <v>0.22428586473421899</v>
      </c>
      <c r="BK10" s="14">
        <v>0.31414177577014202</v>
      </c>
      <c r="BL10" s="14">
        <v>0.32634440336829901</v>
      </c>
      <c r="BM10" s="14"/>
      <c r="BN10" s="14">
        <v>0.27462740555731102</v>
      </c>
      <c r="BO10" s="14">
        <v>0.19245306846701901</v>
      </c>
      <c r="BP10" s="14">
        <v>0.21603706933157801</v>
      </c>
      <c r="BQ10" s="14">
        <v>0.32699480637189898</v>
      </c>
      <c r="BR10" s="14">
        <v>0.248982032065001</v>
      </c>
      <c r="BS10" s="14">
        <v>0.32425814180533602</v>
      </c>
      <c r="BT10" s="14">
        <v>0.25448762178915402</v>
      </c>
      <c r="BU10" s="14">
        <v>0.28326651700326599</v>
      </c>
      <c r="BV10" s="14"/>
      <c r="BW10" s="14">
        <v>0.30754269573179199</v>
      </c>
      <c r="BX10" s="14">
        <v>0.19669374464985401</v>
      </c>
      <c r="BY10" s="14"/>
      <c r="BZ10" s="14">
        <v>0.27377054212837199</v>
      </c>
      <c r="CA10" s="14">
        <v>0.20015501868458199</v>
      </c>
      <c r="CB10" s="14"/>
      <c r="CC10" s="14">
        <v>0.28842649980865798</v>
      </c>
      <c r="CD10" s="14">
        <v>0.24208313637398499</v>
      </c>
    </row>
    <row r="11" spans="2:82" x14ac:dyDescent="0.25">
      <c r="B11" s="15" t="s">
        <v>371</v>
      </c>
      <c r="C11" s="14">
        <v>0.22444602676639</v>
      </c>
      <c r="D11" s="14">
        <v>0.24727053310168901</v>
      </c>
      <c r="E11" s="14">
        <v>0.200707485394993</v>
      </c>
      <c r="F11" s="14"/>
      <c r="G11" s="14">
        <v>0.27741436608852399</v>
      </c>
      <c r="H11" s="14">
        <v>0.210029032828801</v>
      </c>
      <c r="I11" s="14">
        <v>0.15804434766325301</v>
      </c>
      <c r="J11" s="14"/>
      <c r="K11" s="14">
        <v>0.181445071196118</v>
      </c>
      <c r="L11" s="14">
        <v>0.25575773449670602</v>
      </c>
      <c r="M11" s="14">
        <v>0.22818994288387801</v>
      </c>
      <c r="N11" s="14">
        <v>0.24827344403972601</v>
      </c>
      <c r="O11" s="14"/>
      <c r="P11" s="14">
        <v>0.22520908253996499</v>
      </c>
      <c r="Q11" s="14">
        <v>0.25381302975352699</v>
      </c>
      <c r="R11" s="14">
        <v>0.22872804100074601</v>
      </c>
      <c r="S11" s="14">
        <v>0.20564089299723201</v>
      </c>
      <c r="T11" s="14">
        <v>0.227447093933557</v>
      </c>
      <c r="U11" s="14"/>
      <c r="V11" s="14">
        <v>0.23097302210597401</v>
      </c>
      <c r="W11" s="14">
        <v>0.18684061504576299</v>
      </c>
      <c r="X11" s="14">
        <v>0.25068987975308898</v>
      </c>
      <c r="Y11" s="14"/>
      <c r="Z11" s="14">
        <v>0.23289994474462</v>
      </c>
      <c r="AA11" s="14">
        <v>0.21764335426173501</v>
      </c>
      <c r="AB11" s="14"/>
      <c r="AC11" s="14">
        <v>0.20487695026085401</v>
      </c>
      <c r="AD11" s="14">
        <v>0.256694471769641</v>
      </c>
      <c r="AE11" s="14">
        <v>0.217222406807666</v>
      </c>
      <c r="AF11" s="14">
        <v>0.20670542481454501</v>
      </c>
      <c r="AG11" s="14"/>
      <c r="AH11" s="14">
        <v>0.20066054290443799</v>
      </c>
      <c r="AI11" s="14">
        <v>0.25441885481915499</v>
      </c>
      <c r="AJ11" s="14">
        <v>0.20761846130894501</v>
      </c>
      <c r="AK11" s="14">
        <v>0.16075502592663601</v>
      </c>
      <c r="AL11" s="14"/>
      <c r="AM11" s="14">
        <v>0.18029799086453799</v>
      </c>
      <c r="AN11" s="14">
        <v>0.22411459333452899</v>
      </c>
      <c r="AO11" s="14">
        <v>0.26433784180674602</v>
      </c>
      <c r="AP11" s="14">
        <v>0.231785506874816</v>
      </c>
      <c r="AQ11" s="14"/>
      <c r="AR11" s="14">
        <v>0.22261060531747001</v>
      </c>
      <c r="AS11" s="14">
        <v>0.240687064038765</v>
      </c>
      <c r="AT11" s="14">
        <v>0.208897925438223</v>
      </c>
      <c r="AU11" s="14">
        <v>0.14043064468772701</v>
      </c>
      <c r="AV11" s="14"/>
      <c r="AW11" s="14">
        <v>0.294962413506835</v>
      </c>
      <c r="AX11" s="14">
        <v>0.23389850337634199</v>
      </c>
      <c r="AY11" s="14">
        <v>0.18578166592364401</v>
      </c>
      <c r="AZ11" s="14">
        <v>0.123899953930248</v>
      </c>
      <c r="BA11" s="14"/>
      <c r="BB11" s="14">
        <v>0.151694132977754</v>
      </c>
      <c r="BC11" s="14">
        <v>0.166867920749729</v>
      </c>
      <c r="BD11" s="14">
        <v>0.26148261204527901</v>
      </c>
      <c r="BE11" s="14"/>
      <c r="BF11" s="14">
        <v>0.177332424210915</v>
      </c>
      <c r="BG11" s="14">
        <v>0.259755777824281</v>
      </c>
      <c r="BH11" s="14">
        <v>0.29148361534890199</v>
      </c>
      <c r="BI11" s="14"/>
      <c r="BJ11" s="14">
        <v>0.23388399809694799</v>
      </c>
      <c r="BK11" s="14">
        <v>0.24023414325207901</v>
      </c>
      <c r="BL11" s="14">
        <v>0.17038570449898499</v>
      </c>
      <c r="BM11" s="14"/>
      <c r="BN11" s="14">
        <v>0.17742514732787901</v>
      </c>
      <c r="BO11" s="14">
        <v>0.24224044783103499</v>
      </c>
      <c r="BP11" s="14">
        <v>0.205466161863782</v>
      </c>
      <c r="BQ11" s="14">
        <v>0.25153668642911298</v>
      </c>
      <c r="BR11" s="14">
        <v>0.25080781275487701</v>
      </c>
      <c r="BS11" s="14">
        <v>0.22674554369674799</v>
      </c>
      <c r="BT11" s="14">
        <v>0.25472757049782502</v>
      </c>
      <c r="BU11" s="14">
        <v>0.248404347228801</v>
      </c>
      <c r="BV11" s="14"/>
      <c r="BW11" s="14">
        <v>0.24233916322148399</v>
      </c>
      <c r="BX11" s="14">
        <v>0.192499017133826</v>
      </c>
      <c r="BY11" s="14"/>
      <c r="BZ11" s="14">
        <v>0.22539132445972601</v>
      </c>
      <c r="CA11" s="14">
        <v>0.18986418760519899</v>
      </c>
      <c r="CB11" s="14"/>
      <c r="CC11" s="14">
        <v>0.24948611507582799</v>
      </c>
      <c r="CD11" s="14">
        <v>0.189436123343005</v>
      </c>
    </row>
    <row r="12" spans="2:82" ht="30" x14ac:dyDescent="0.25">
      <c r="B12" s="15" t="s">
        <v>372</v>
      </c>
      <c r="C12" s="14">
        <v>0.21635932714776299</v>
      </c>
      <c r="D12" s="14">
        <v>0.217046026942362</v>
      </c>
      <c r="E12" s="14">
        <v>0.214958328923956</v>
      </c>
      <c r="F12" s="14"/>
      <c r="G12" s="14">
        <v>0.23602810196583901</v>
      </c>
      <c r="H12" s="14">
        <v>0.21004700445866201</v>
      </c>
      <c r="I12" s="14">
        <v>0.193406616609681</v>
      </c>
      <c r="J12" s="14"/>
      <c r="K12" s="14">
        <v>0.26884180090327298</v>
      </c>
      <c r="L12" s="14">
        <v>0.21250919464854001</v>
      </c>
      <c r="M12" s="14">
        <v>0.163406599185246</v>
      </c>
      <c r="N12" s="14">
        <v>0.17186392483974999</v>
      </c>
      <c r="O12" s="14"/>
      <c r="P12" s="14">
        <v>0.25625615488623699</v>
      </c>
      <c r="Q12" s="14">
        <v>0.26376569622804202</v>
      </c>
      <c r="R12" s="14">
        <v>0.16753405946857899</v>
      </c>
      <c r="S12" s="14">
        <v>0.21417080336379801</v>
      </c>
      <c r="T12" s="14">
        <v>0.20682822822159799</v>
      </c>
      <c r="U12" s="14"/>
      <c r="V12" s="14">
        <v>0.225082899265652</v>
      </c>
      <c r="W12" s="14">
        <v>0.20880676567159101</v>
      </c>
      <c r="X12" s="14">
        <v>0.19558419503789501</v>
      </c>
      <c r="Y12" s="14"/>
      <c r="Z12" s="14">
        <v>0.20897337136135699</v>
      </c>
      <c r="AA12" s="14">
        <v>0.22230263514745999</v>
      </c>
      <c r="AB12" s="14"/>
      <c r="AC12" s="14">
        <v>0.18485544752604599</v>
      </c>
      <c r="AD12" s="14">
        <v>0.156273749882161</v>
      </c>
      <c r="AE12" s="14">
        <v>0.24321798605394199</v>
      </c>
      <c r="AF12" s="14">
        <v>0.254306632249228</v>
      </c>
      <c r="AG12" s="14"/>
      <c r="AH12" s="14">
        <v>0.151497603386573</v>
      </c>
      <c r="AI12" s="14">
        <v>0.185990023672471</v>
      </c>
      <c r="AJ12" s="14">
        <v>0.26707737344754401</v>
      </c>
      <c r="AK12" s="14">
        <v>0.28362539344205201</v>
      </c>
      <c r="AL12" s="14"/>
      <c r="AM12" s="14">
        <v>0.17071179716284199</v>
      </c>
      <c r="AN12" s="14">
        <v>0.243428898237671</v>
      </c>
      <c r="AO12" s="14">
        <v>0.21932526976531599</v>
      </c>
      <c r="AP12" s="14">
        <v>0.25432461365453102</v>
      </c>
      <c r="AQ12" s="14"/>
      <c r="AR12" s="14">
        <v>0.14747933099879701</v>
      </c>
      <c r="AS12" s="14">
        <v>0.28652257928931402</v>
      </c>
      <c r="AT12" s="14">
        <v>0.265852817059679</v>
      </c>
      <c r="AU12" s="14">
        <v>0.18164859625764601</v>
      </c>
      <c r="AV12" s="14"/>
      <c r="AW12" s="14">
        <v>0.18763226092409499</v>
      </c>
      <c r="AX12" s="14">
        <v>0.220562468728699</v>
      </c>
      <c r="AY12" s="14">
        <v>0.21742335237106999</v>
      </c>
      <c r="AZ12" s="14">
        <v>0.28936649810935899</v>
      </c>
      <c r="BA12" s="14"/>
      <c r="BB12" s="14">
        <v>0.22777409230149501</v>
      </c>
      <c r="BC12" s="14">
        <v>0.21601308641973199</v>
      </c>
      <c r="BD12" s="14">
        <v>0.20221594342427701</v>
      </c>
      <c r="BE12" s="14"/>
      <c r="BF12" s="14">
        <v>0.243880638348491</v>
      </c>
      <c r="BG12" s="14">
        <v>0.184201521795928</v>
      </c>
      <c r="BH12" s="14">
        <v>0.18153276712181299</v>
      </c>
      <c r="BI12" s="14"/>
      <c r="BJ12" s="14">
        <v>0.225600159087609</v>
      </c>
      <c r="BK12" s="14">
        <v>0.236929621475024</v>
      </c>
      <c r="BL12" s="14">
        <v>0.182395410704078</v>
      </c>
      <c r="BM12" s="14"/>
      <c r="BN12" s="14">
        <v>0.204101960705182</v>
      </c>
      <c r="BO12" s="14">
        <v>0.14166408806346401</v>
      </c>
      <c r="BP12" s="14">
        <v>0.20534138044806</v>
      </c>
      <c r="BQ12" s="14">
        <v>0.26874859012762198</v>
      </c>
      <c r="BR12" s="14">
        <v>0.24243040153234499</v>
      </c>
      <c r="BS12" s="14">
        <v>0.26532609953679898</v>
      </c>
      <c r="BT12" s="14">
        <v>0.16622362624343701</v>
      </c>
      <c r="BU12" s="14">
        <v>0.22154021978247401</v>
      </c>
      <c r="BV12" s="14"/>
      <c r="BW12" s="14">
        <v>0.24493941050052101</v>
      </c>
      <c r="BX12" s="14">
        <v>0.165331481892043</v>
      </c>
      <c r="BY12" s="14"/>
      <c r="BZ12" s="14">
        <v>0.22155189207741699</v>
      </c>
      <c r="CA12" s="14">
        <v>0.191253711520944</v>
      </c>
      <c r="CB12" s="14"/>
      <c r="CC12" s="14">
        <v>0.222423606437433</v>
      </c>
      <c r="CD12" s="14">
        <v>0.21477427778942801</v>
      </c>
    </row>
    <row r="13" spans="2:82" ht="30" x14ac:dyDescent="0.25">
      <c r="B13" s="15" t="s">
        <v>373</v>
      </c>
      <c r="C13" s="14">
        <v>0.177650361469532</v>
      </c>
      <c r="D13" s="14">
        <v>0.19902131369670201</v>
      </c>
      <c r="E13" s="14">
        <v>0.15635737406186201</v>
      </c>
      <c r="F13" s="14"/>
      <c r="G13" s="14">
        <v>0.12872905255768199</v>
      </c>
      <c r="H13" s="14">
        <v>0.22268701272570801</v>
      </c>
      <c r="I13" s="14">
        <v>0.18259679615252</v>
      </c>
      <c r="J13" s="14"/>
      <c r="K13" s="14">
        <v>0.12787288950068801</v>
      </c>
      <c r="L13" s="14">
        <v>0.22846895397227299</v>
      </c>
      <c r="M13" s="14">
        <v>0.19163491705681299</v>
      </c>
      <c r="N13" s="14">
        <v>0.17184284386437901</v>
      </c>
      <c r="O13" s="14"/>
      <c r="P13" s="14">
        <v>0.156756267490539</v>
      </c>
      <c r="Q13" s="14">
        <v>0.169716810982073</v>
      </c>
      <c r="R13" s="14">
        <v>0.21127453160389101</v>
      </c>
      <c r="S13" s="14">
        <v>0.16065940294689399</v>
      </c>
      <c r="T13" s="14">
        <v>0.19273759685267799</v>
      </c>
      <c r="U13" s="14"/>
      <c r="V13" s="14">
        <v>0.177216497884611</v>
      </c>
      <c r="W13" s="14">
        <v>0.187411059994087</v>
      </c>
      <c r="X13" s="14">
        <v>0.16641048967768199</v>
      </c>
      <c r="Y13" s="14"/>
      <c r="Z13" s="14">
        <v>0.15914673483121</v>
      </c>
      <c r="AA13" s="14">
        <v>0.19253980237646801</v>
      </c>
      <c r="AB13" s="14"/>
      <c r="AC13" s="14">
        <v>0.18166267604771</v>
      </c>
      <c r="AD13" s="14">
        <v>0.17854006352721799</v>
      </c>
      <c r="AE13" s="14">
        <v>0.194890550213034</v>
      </c>
      <c r="AF13" s="14">
        <v>0.15876570610884699</v>
      </c>
      <c r="AG13" s="14"/>
      <c r="AH13" s="14">
        <v>0.16804516172398401</v>
      </c>
      <c r="AI13" s="14">
        <v>0.19566592925298401</v>
      </c>
      <c r="AJ13" s="14">
        <v>0.168011517685004</v>
      </c>
      <c r="AK13" s="14">
        <v>0.13697574176452301</v>
      </c>
      <c r="AL13" s="14"/>
      <c r="AM13" s="14">
        <v>0.20134443217836701</v>
      </c>
      <c r="AN13" s="14">
        <v>0.135515830063894</v>
      </c>
      <c r="AO13" s="14">
        <v>0.181473743533832</v>
      </c>
      <c r="AP13" s="14">
        <v>0.181235927352838</v>
      </c>
      <c r="AQ13" s="14"/>
      <c r="AR13" s="14">
        <v>0.21728267282466901</v>
      </c>
      <c r="AS13" s="14">
        <v>0.16374102139833699</v>
      </c>
      <c r="AT13" s="14">
        <v>0.14630133880003501</v>
      </c>
      <c r="AU13" s="14">
        <v>0.17427967217762499</v>
      </c>
      <c r="AV13" s="14"/>
      <c r="AW13" s="14">
        <v>0.207061857748707</v>
      </c>
      <c r="AX13" s="14">
        <v>0.17522940739231499</v>
      </c>
      <c r="AY13" s="14">
        <v>0.17891315236882199</v>
      </c>
      <c r="AZ13" s="14">
        <v>7.3900131227126298E-2</v>
      </c>
      <c r="BA13" s="14"/>
      <c r="BB13" s="14">
        <v>0.185208820854733</v>
      </c>
      <c r="BC13" s="14">
        <v>0.15519370166376101</v>
      </c>
      <c r="BD13" s="14">
        <v>0.14443443032092201</v>
      </c>
      <c r="BE13" s="14"/>
      <c r="BF13" s="14">
        <v>0.16509897098884499</v>
      </c>
      <c r="BG13" s="14">
        <v>0.196914718045784</v>
      </c>
      <c r="BH13" s="14">
        <v>0.19778248772860099</v>
      </c>
      <c r="BI13" s="14"/>
      <c r="BJ13" s="14">
        <v>0.20387842636139999</v>
      </c>
      <c r="BK13" s="14">
        <v>0.13147908323287799</v>
      </c>
      <c r="BL13" s="14">
        <v>0.17696376826443799</v>
      </c>
      <c r="BM13" s="14"/>
      <c r="BN13" s="14">
        <v>0.16189703605994399</v>
      </c>
      <c r="BO13" s="14">
        <v>0.17915883766309401</v>
      </c>
      <c r="BP13" s="14">
        <v>0.15792245659780799</v>
      </c>
      <c r="BQ13" s="14">
        <v>0.116730128036141</v>
      </c>
      <c r="BR13" s="14">
        <v>0.28478436193023698</v>
      </c>
      <c r="BS13" s="14">
        <v>0.117249767830182</v>
      </c>
      <c r="BT13" s="14">
        <v>0.24096285223290101</v>
      </c>
      <c r="BU13" s="14">
        <v>0.15778632041270699</v>
      </c>
      <c r="BV13" s="14"/>
      <c r="BW13" s="14">
        <v>0.21261083671130501</v>
      </c>
      <c r="BX13" s="14">
        <v>0.11523074922821699</v>
      </c>
      <c r="BY13" s="14"/>
      <c r="BZ13" s="14">
        <v>0.183574367054606</v>
      </c>
      <c r="CA13" s="14">
        <v>0.10554524015064499</v>
      </c>
      <c r="CB13" s="14"/>
      <c r="CC13" s="14">
        <v>0.19620448962335199</v>
      </c>
      <c r="CD13" s="14">
        <v>0.153512960378413</v>
      </c>
    </row>
    <row r="14" spans="2:82" ht="30" x14ac:dyDescent="0.25">
      <c r="B14" s="15" t="s">
        <v>374</v>
      </c>
      <c r="C14" s="14">
        <v>0.176097257322505</v>
      </c>
      <c r="D14" s="14">
        <v>0.16434179222374201</v>
      </c>
      <c r="E14" s="14">
        <v>0.188246383818678</v>
      </c>
      <c r="F14" s="14"/>
      <c r="G14" s="14">
        <v>0.17585054999888999</v>
      </c>
      <c r="H14" s="14">
        <v>0.16484394520658799</v>
      </c>
      <c r="I14" s="14">
        <v>0.19652773852449501</v>
      </c>
      <c r="J14" s="14"/>
      <c r="K14" s="14">
        <v>0.21715291448513899</v>
      </c>
      <c r="L14" s="14">
        <v>0.17377546225855101</v>
      </c>
      <c r="M14" s="14">
        <v>0.12536371333534099</v>
      </c>
      <c r="N14" s="14">
        <v>0.14088574909903101</v>
      </c>
      <c r="O14" s="14"/>
      <c r="P14" s="14">
        <v>0.193554546545604</v>
      </c>
      <c r="Q14" s="14">
        <v>0.14963947273501599</v>
      </c>
      <c r="R14" s="14">
        <v>0.19978471388041499</v>
      </c>
      <c r="S14" s="14">
        <v>0.16482220472311701</v>
      </c>
      <c r="T14" s="14">
        <v>0.180900326663234</v>
      </c>
      <c r="U14" s="14"/>
      <c r="V14" s="14">
        <v>0.17207442668356299</v>
      </c>
      <c r="W14" s="14">
        <v>0.190601429171642</v>
      </c>
      <c r="X14" s="14">
        <v>0.171264690906754</v>
      </c>
      <c r="Y14" s="14"/>
      <c r="Z14" s="14">
        <v>0.17444903796978101</v>
      </c>
      <c r="AA14" s="14">
        <v>0.17742354136042501</v>
      </c>
      <c r="AB14" s="14"/>
      <c r="AC14" s="14">
        <v>0.20305884934674401</v>
      </c>
      <c r="AD14" s="14">
        <v>0.15262341528454701</v>
      </c>
      <c r="AE14" s="14">
        <v>0.151064039053114</v>
      </c>
      <c r="AF14" s="14">
        <v>0.21068513135957201</v>
      </c>
      <c r="AG14" s="14"/>
      <c r="AH14" s="14">
        <v>0.157826316285852</v>
      </c>
      <c r="AI14" s="14">
        <v>0.15427935296301801</v>
      </c>
      <c r="AJ14" s="14">
        <v>0.20376941162165799</v>
      </c>
      <c r="AK14" s="14">
        <v>0.224848165985644</v>
      </c>
      <c r="AL14" s="14"/>
      <c r="AM14" s="14">
        <v>0.153033560012136</v>
      </c>
      <c r="AN14" s="14">
        <v>0.14950099136254499</v>
      </c>
      <c r="AO14" s="14">
        <v>0.15511103851604799</v>
      </c>
      <c r="AP14" s="14">
        <v>0.21083142731985799</v>
      </c>
      <c r="AQ14" s="14"/>
      <c r="AR14" s="14">
        <v>0.131305735420678</v>
      </c>
      <c r="AS14" s="14">
        <v>0.21150802138488001</v>
      </c>
      <c r="AT14" s="14">
        <v>0.22440271356313801</v>
      </c>
      <c r="AU14" s="14">
        <v>0.16430927330880299</v>
      </c>
      <c r="AV14" s="14"/>
      <c r="AW14" s="14">
        <v>0.156775609258685</v>
      </c>
      <c r="AX14" s="14">
        <v>0.16148225535871999</v>
      </c>
      <c r="AY14" s="14">
        <v>0.19566860303679201</v>
      </c>
      <c r="AZ14" s="14">
        <v>0.237504930332289</v>
      </c>
      <c r="BA14" s="14"/>
      <c r="BB14" s="14">
        <v>0.24823468851450101</v>
      </c>
      <c r="BC14" s="14">
        <v>0.18460288169372599</v>
      </c>
      <c r="BD14" s="14">
        <v>0.116647533393233</v>
      </c>
      <c r="BE14" s="14"/>
      <c r="BF14" s="14">
        <v>0.19522596320668201</v>
      </c>
      <c r="BG14" s="14">
        <v>0.158586967625165</v>
      </c>
      <c r="BH14" s="14">
        <v>0.155581023171005</v>
      </c>
      <c r="BI14" s="14"/>
      <c r="BJ14" s="14">
        <v>0.16456206000389501</v>
      </c>
      <c r="BK14" s="14">
        <v>0.196363602846958</v>
      </c>
      <c r="BL14" s="14">
        <v>0.149833158858687</v>
      </c>
      <c r="BM14" s="14"/>
      <c r="BN14" s="14">
        <v>0.14536081306406001</v>
      </c>
      <c r="BO14" s="14">
        <v>0.12843161332732</v>
      </c>
      <c r="BP14" s="14">
        <v>0.239963871058545</v>
      </c>
      <c r="BQ14" s="14">
        <v>0.192930302823584</v>
      </c>
      <c r="BR14" s="14">
        <v>0.19893987562582499</v>
      </c>
      <c r="BS14" s="14">
        <v>0.21456663732526501</v>
      </c>
      <c r="BT14" s="14">
        <v>0.16384154813007901</v>
      </c>
      <c r="BU14" s="14">
        <v>0.14896366762713301</v>
      </c>
      <c r="BV14" s="14"/>
      <c r="BW14" s="14">
        <v>0.199408280775177</v>
      </c>
      <c r="BX14" s="14">
        <v>0.134476969417337</v>
      </c>
      <c r="BY14" s="14"/>
      <c r="BZ14" s="14">
        <v>0.18379486853284199</v>
      </c>
      <c r="CA14" s="14">
        <v>9.4628520704218802E-2</v>
      </c>
      <c r="CB14" s="14"/>
      <c r="CC14" s="14">
        <v>0.18072677935696199</v>
      </c>
      <c r="CD14" s="14">
        <v>0.170687139218092</v>
      </c>
    </row>
    <row r="15" spans="2:82" ht="30" x14ac:dyDescent="0.25">
      <c r="B15" s="15" t="s">
        <v>375</v>
      </c>
      <c r="C15" s="14">
        <v>0.16929255960561901</v>
      </c>
      <c r="D15" s="14">
        <v>0.13663506681752199</v>
      </c>
      <c r="E15" s="14">
        <v>0.201995790977721</v>
      </c>
      <c r="F15" s="14"/>
      <c r="G15" s="14">
        <v>0.166028849204713</v>
      </c>
      <c r="H15" s="14">
        <v>0.17512254500112001</v>
      </c>
      <c r="I15" s="14">
        <v>0.164600572537522</v>
      </c>
      <c r="J15" s="14"/>
      <c r="K15" s="14">
        <v>0.189197147928195</v>
      </c>
      <c r="L15" s="14">
        <v>0.13334749612022501</v>
      </c>
      <c r="M15" s="14">
        <v>0.19199803866782</v>
      </c>
      <c r="N15" s="14">
        <v>0.16803181387916899</v>
      </c>
      <c r="O15" s="14"/>
      <c r="P15" s="14">
        <v>0.19364558384314101</v>
      </c>
      <c r="Q15" s="14">
        <v>0.16067673110813599</v>
      </c>
      <c r="R15" s="14">
        <v>0.16329382820176699</v>
      </c>
      <c r="S15" s="14">
        <v>0.157750049038379</v>
      </c>
      <c r="T15" s="14">
        <v>0.19192131012365399</v>
      </c>
      <c r="U15" s="14"/>
      <c r="V15" s="14">
        <v>0.150396945027399</v>
      </c>
      <c r="W15" s="14">
        <v>0.25077497219171901</v>
      </c>
      <c r="X15" s="14">
        <v>0.129128910757595</v>
      </c>
      <c r="Y15" s="14"/>
      <c r="Z15" s="14">
        <v>0.19616008691515599</v>
      </c>
      <c r="AA15" s="14">
        <v>0.147672881041508</v>
      </c>
      <c r="AB15" s="14"/>
      <c r="AC15" s="14">
        <v>0.122739558564658</v>
      </c>
      <c r="AD15" s="14">
        <v>0.15316819570089499</v>
      </c>
      <c r="AE15" s="14">
        <v>0.19960838197751599</v>
      </c>
      <c r="AF15" s="14">
        <v>0.167284712653194</v>
      </c>
      <c r="AG15" s="14"/>
      <c r="AH15" s="14">
        <v>0.16189537816812499</v>
      </c>
      <c r="AI15" s="14">
        <v>0.183183042383078</v>
      </c>
      <c r="AJ15" s="14">
        <v>0.15726828782239199</v>
      </c>
      <c r="AK15" s="14">
        <v>0.141870605637929</v>
      </c>
      <c r="AL15" s="14"/>
      <c r="AM15" s="14">
        <v>0.22214425692564699</v>
      </c>
      <c r="AN15" s="14">
        <v>0.16386387731743901</v>
      </c>
      <c r="AO15" s="14">
        <v>0.15996860601080001</v>
      </c>
      <c r="AP15" s="14">
        <v>0.162706852980948</v>
      </c>
      <c r="AQ15" s="14"/>
      <c r="AR15" s="14">
        <v>0.16278511141754801</v>
      </c>
      <c r="AS15" s="14">
        <v>0.16819901250751099</v>
      </c>
      <c r="AT15" s="14">
        <v>0.136240852126113</v>
      </c>
      <c r="AU15" s="14">
        <v>0.24020492529829099</v>
      </c>
      <c r="AV15" s="14"/>
      <c r="AW15" s="14">
        <v>0.176356656051084</v>
      </c>
      <c r="AX15" s="14">
        <v>0.17401115145746801</v>
      </c>
      <c r="AY15" s="14">
        <v>0.14386865514080399</v>
      </c>
      <c r="AZ15" s="14">
        <v>0.26679018447111402</v>
      </c>
      <c r="BA15" s="14"/>
      <c r="BB15" s="14">
        <v>0.18060488485982901</v>
      </c>
      <c r="BC15" s="14">
        <v>0.24187652094859299</v>
      </c>
      <c r="BD15" s="14">
        <v>8.7156108400681706E-2</v>
      </c>
      <c r="BE15" s="14"/>
      <c r="BF15" s="14">
        <v>0.19450773336228799</v>
      </c>
      <c r="BG15" s="14">
        <v>0.12770651475775199</v>
      </c>
      <c r="BH15" s="14">
        <v>0.15964157620160499</v>
      </c>
      <c r="BI15" s="14"/>
      <c r="BJ15" s="14">
        <v>0.158525876301291</v>
      </c>
      <c r="BK15" s="14">
        <v>0.15608957932946799</v>
      </c>
      <c r="BL15" s="14">
        <v>0.27455230918441798</v>
      </c>
      <c r="BM15" s="14"/>
      <c r="BN15" s="14">
        <v>0.161949695247186</v>
      </c>
      <c r="BO15" s="14">
        <v>0.15664144995345999</v>
      </c>
      <c r="BP15" s="14">
        <v>0.18070557618837199</v>
      </c>
      <c r="BQ15" s="14">
        <v>0.17340240932643899</v>
      </c>
      <c r="BR15" s="14">
        <v>0.14048880421363499</v>
      </c>
      <c r="BS15" s="14">
        <v>0.20860120143824001</v>
      </c>
      <c r="BT15" s="14">
        <v>0.12788621874442699</v>
      </c>
      <c r="BU15" s="14">
        <v>0.23806794917587101</v>
      </c>
      <c r="BV15" s="14"/>
      <c r="BW15" s="14">
        <v>0.16403759215524</v>
      </c>
      <c r="BX15" s="14">
        <v>0.178674955820916</v>
      </c>
      <c r="BY15" s="14"/>
      <c r="BZ15" s="14">
        <v>0.17423063462953201</v>
      </c>
      <c r="CA15" s="14">
        <v>0.144435785765615</v>
      </c>
      <c r="CB15" s="14"/>
      <c r="CC15" s="14">
        <v>0.18065164616392501</v>
      </c>
      <c r="CD15" s="14">
        <v>0.16081173958945</v>
      </c>
    </row>
    <row r="16" spans="2:82" ht="30" x14ac:dyDescent="0.25">
      <c r="B16" s="15" t="s">
        <v>376</v>
      </c>
      <c r="C16" s="14">
        <v>0.13228118182259799</v>
      </c>
      <c r="D16" s="14">
        <v>0.145307390865484</v>
      </c>
      <c r="E16" s="14">
        <v>0.119340754967162</v>
      </c>
      <c r="F16" s="14"/>
      <c r="G16" s="14">
        <v>0.14865329407514599</v>
      </c>
      <c r="H16" s="14">
        <v>0.12767127643203399</v>
      </c>
      <c r="I16" s="14">
        <v>0.112030154192114</v>
      </c>
      <c r="J16" s="14"/>
      <c r="K16" s="14">
        <v>0.15024298215183901</v>
      </c>
      <c r="L16" s="14">
        <v>0.12703631271227001</v>
      </c>
      <c r="M16" s="14">
        <v>0.114263534897744</v>
      </c>
      <c r="N16" s="14">
        <v>0.114099651196627</v>
      </c>
      <c r="O16" s="14"/>
      <c r="P16" s="14">
        <v>0.112629252676593</v>
      </c>
      <c r="Q16" s="14">
        <v>0.192103843616211</v>
      </c>
      <c r="R16" s="14">
        <v>0.101762247984325</v>
      </c>
      <c r="S16" s="14">
        <v>0.12241059794817601</v>
      </c>
      <c r="T16" s="14">
        <v>0.149416276255221</v>
      </c>
      <c r="U16" s="14"/>
      <c r="V16" s="14">
        <v>0.15353624570734101</v>
      </c>
      <c r="W16" s="14">
        <v>9.5087393020755306E-2</v>
      </c>
      <c r="X16" s="14">
        <v>0.106237059212916</v>
      </c>
      <c r="Y16" s="14"/>
      <c r="Z16" s="14">
        <v>0.13846093526955799</v>
      </c>
      <c r="AA16" s="14">
        <v>0.12730847698119199</v>
      </c>
      <c r="AB16" s="14"/>
      <c r="AC16" s="14">
        <v>0.10071582716616</v>
      </c>
      <c r="AD16" s="14">
        <v>0.11611710943565701</v>
      </c>
      <c r="AE16" s="14">
        <v>0.12234934784897</v>
      </c>
      <c r="AF16" s="14">
        <v>0.157380243997919</v>
      </c>
      <c r="AG16" s="14"/>
      <c r="AH16" s="14">
        <v>3.9321461945186403E-2</v>
      </c>
      <c r="AI16" s="14">
        <v>0.121013931411471</v>
      </c>
      <c r="AJ16" s="14">
        <v>0.16635565216905199</v>
      </c>
      <c r="AK16" s="14">
        <v>0.16527046873830001</v>
      </c>
      <c r="AL16" s="14"/>
      <c r="AM16" s="14">
        <v>8.9899270852818097E-2</v>
      </c>
      <c r="AN16" s="14">
        <v>0.17028747786381099</v>
      </c>
      <c r="AO16" s="14">
        <v>0.17402482068163599</v>
      </c>
      <c r="AP16" s="14">
        <v>0.14169225844283501</v>
      </c>
      <c r="AQ16" s="14"/>
      <c r="AR16" s="14">
        <v>0.10745385542284</v>
      </c>
      <c r="AS16" s="14">
        <v>0.16534222444097399</v>
      </c>
      <c r="AT16" s="14">
        <v>0.23531326815281201</v>
      </c>
      <c r="AU16" s="14">
        <v>7.5149316842195502E-2</v>
      </c>
      <c r="AV16" s="14"/>
      <c r="AW16" s="14">
        <v>0.14122838445039801</v>
      </c>
      <c r="AX16" s="14">
        <v>0.11671236632338</v>
      </c>
      <c r="AY16" s="14">
        <v>0.142782004840209</v>
      </c>
      <c r="AZ16" s="14">
        <v>0.14851502449207199</v>
      </c>
      <c r="BA16" s="14"/>
      <c r="BB16" s="14">
        <v>0.15103681447756201</v>
      </c>
      <c r="BC16" s="14">
        <v>9.6245697232376207E-2</v>
      </c>
      <c r="BD16" s="14">
        <v>0.13039359203886999</v>
      </c>
      <c r="BE16" s="14"/>
      <c r="BF16" s="14">
        <v>0.140605233778096</v>
      </c>
      <c r="BG16" s="14">
        <v>0.108304529352515</v>
      </c>
      <c r="BH16" s="14">
        <v>0.132901658762971</v>
      </c>
      <c r="BI16" s="14"/>
      <c r="BJ16" s="14">
        <v>0.15577194883248799</v>
      </c>
      <c r="BK16" s="14">
        <v>0.121848609806897</v>
      </c>
      <c r="BL16" s="14">
        <v>9.2286786450627503E-2</v>
      </c>
      <c r="BM16" s="14"/>
      <c r="BN16" s="14">
        <v>0.107611944075322</v>
      </c>
      <c r="BO16" s="14">
        <v>0.13471584588909599</v>
      </c>
      <c r="BP16" s="14">
        <v>0.146550981514809</v>
      </c>
      <c r="BQ16" s="14">
        <v>0.24791910114070601</v>
      </c>
      <c r="BR16" s="14">
        <v>0.16163968833865799</v>
      </c>
      <c r="BS16" s="14">
        <v>0.10736181733382701</v>
      </c>
      <c r="BT16" s="14">
        <v>0.16442636476514599</v>
      </c>
      <c r="BU16" s="14">
        <v>0.14838821383930301</v>
      </c>
      <c r="BV16" s="14"/>
      <c r="BW16" s="14">
        <v>0.14847447741151501</v>
      </c>
      <c r="BX16" s="14">
        <v>0.103369125433802</v>
      </c>
      <c r="BY16" s="14"/>
      <c r="BZ16" s="14">
        <v>0.13820558641960701</v>
      </c>
      <c r="CA16" s="14">
        <v>0.105435571755869</v>
      </c>
      <c r="CB16" s="14"/>
      <c r="CC16" s="14">
        <v>0.16139027520409599</v>
      </c>
      <c r="CD16" s="14">
        <v>0.103875625220451</v>
      </c>
    </row>
    <row r="17" spans="2:82" ht="30" x14ac:dyDescent="0.25">
      <c r="B17" s="15" t="s">
        <v>377</v>
      </c>
      <c r="C17" s="14">
        <v>8.5725537585543299E-2</v>
      </c>
      <c r="D17" s="14">
        <v>8.5068419939525103E-2</v>
      </c>
      <c r="E17" s="14">
        <v>8.6010827902208306E-2</v>
      </c>
      <c r="F17" s="14"/>
      <c r="G17" s="14">
        <v>9.2427215266949206E-2</v>
      </c>
      <c r="H17" s="14">
        <v>7.6070107832079306E-2</v>
      </c>
      <c r="I17" s="14">
        <v>9.1243849448755507E-2</v>
      </c>
      <c r="J17" s="14"/>
      <c r="K17" s="14">
        <v>0.123245658832652</v>
      </c>
      <c r="L17" s="14">
        <v>5.1046638863205401E-2</v>
      </c>
      <c r="M17" s="14">
        <v>9.2773240925944397E-2</v>
      </c>
      <c r="N17" s="14">
        <v>6.8330948069287398E-2</v>
      </c>
      <c r="O17" s="14"/>
      <c r="P17" s="14">
        <v>0.10623777489137599</v>
      </c>
      <c r="Q17" s="14">
        <v>8.2410901889391194E-2</v>
      </c>
      <c r="R17" s="14">
        <v>0.113038257770861</v>
      </c>
      <c r="S17" s="14">
        <v>5.8716461188477197E-2</v>
      </c>
      <c r="T17" s="14">
        <v>9.2507413267315194E-2</v>
      </c>
      <c r="U17" s="14"/>
      <c r="V17" s="14">
        <v>9.4518769828572005E-2</v>
      </c>
      <c r="W17" s="14">
        <v>8.4067756895922399E-2</v>
      </c>
      <c r="X17" s="14">
        <v>5.6996878516011998E-2</v>
      </c>
      <c r="Y17" s="14"/>
      <c r="Z17" s="14">
        <v>0.105264733897789</v>
      </c>
      <c r="AA17" s="14">
        <v>7.0002797684508497E-2</v>
      </c>
      <c r="AB17" s="14"/>
      <c r="AC17" s="14">
        <v>4.0717184324789303E-2</v>
      </c>
      <c r="AD17" s="14">
        <v>5.15200155578424E-2</v>
      </c>
      <c r="AE17" s="14">
        <v>8.3396650796904601E-2</v>
      </c>
      <c r="AF17" s="14">
        <v>0.125956205825805</v>
      </c>
      <c r="AG17" s="14"/>
      <c r="AH17" s="14">
        <v>5.9516954178078701E-2</v>
      </c>
      <c r="AI17" s="14">
        <v>6.4781675898083702E-2</v>
      </c>
      <c r="AJ17" s="14">
        <v>9.6198991026322803E-2</v>
      </c>
      <c r="AK17" s="14">
        <v>0.165899103374892</v>
      </c>
      <c r="AL17" s="14"/>
      <c r="AM17" s="14">
        <v>6.0147939565303898E-2</v>
      </c>
      <c r="AN17" s="14">
        <v>0.116552857098058</v>
      </c>
      <c r="AO17" s="14">
        <v>6.4206206627802298E-2</v>
      </c>
      <c r="AP17" s="14">
        <v>0.106953554263319</v>
      </c>
      <c r="AQ17" s="14"/>
      <c r="AR17" s="14">
        <v>5.6164686669936702E-2</v>
      </c>
      <c r="AS17" s="14">
        <v>0.10683209834945399</v>
      </c>
      <c r="AT17" s="14">
        <v>0.16986298164793501</v>
      </c>
      <c r="AU17" s="14">
        <v>7.3842449580082001E-2</v>
      </c>
      <c r="AV17" s="14"/>
      <c r="AW17" s="14">
        <v>6.4599909714323001E-2</v>
      </c>
      <c r="AX17" s="14">
        <v>6.5020580898201105E-2</v>
      </c>
      <c r="AY17" s="14">
        <v>0.11035396446210401</v>
      </c>
      <c r="AZ17" s="14">
        <v>0.16805119709629901</v>
      </c>
      <c r="BA17" s="14"/>
      <c r="BB17" s="14">
        <v>0.10917079242245201</v>
      </c>
      <c r="BC17" s="14">
        <v>0.11901282660955299</v>
      </c>
      <c r="BD17" s="14">
        <v>0.100486089778097</v>
      </c>
      <c r="BE17" s="14"/>
      <c r="BF17" s="14">
        <v>9.5994414358393398E-2</v>
      </c>
      <c r="BG17" s="14">
        <v>5.8537206488092297E-2</v>
      </c>
      <c r="BH17" s="14">
        <v>9.7845645170269904E-2</v>
      </c>
      <c r="BI17" s="14"/>
      <c r="BJ17" s="14">
        <v>7.8156551550327399E-2</v>
      </c>
      <c r="BK17" s="14">
        <v>0.114599815840136</v>
      </c>
      <c r="BL17" s="14">
        <v>6.5085922508203206E-2</v>
      </c>
      <c r="BM17" s="14"/>
      <c r="BN17" s="14">
        <v>4.8349717952833299E-2</v>
      </c>
      <c r="BO17" s="14">
        <v>5.73896187027816E-2</v>
      </c>
      <c r="BP17" s="14">
        <v>0.120594836011891</v>
      </c>
      <c r="BQ17" s="14">
        <v>0.114123078016325</v>
      </c>
      <c r="BR17" s="14">
        <v>8.7522300123375293E-2</v>
      </c>
      <c r="BS17" s="14">
        <v>0.112910260624633</v>
      </c>
      <c r="BT17" s="14">
        <v>0.100736356093538</v>
      </c>
      <c r="BU17" s="14">
        <v>4.3660229645298997E-2</v>
      </c>
      <c r="BV17" s="14"/>
      <c r="BW17" s="14">
        <v>8.9518096759872295E-2</v>
      </c>
      <c r="BX17" s="14">
        <v>7.8954174455416401E-2</v>
      </c>
      <c r="BY17" s="14"/>
      <c r="BZ17" s="14">
        <v>7.9955882699840497E-2</v>
      </c>
      <c r="CA17" s="14">
        <v>0.16135923393662399</v>
      </c>
      <c r="CB17" s="14"/>
      <c r="CC17" s="14">
        <v>8.6370280172047606E-2</v>
      </c>
      <c r="CD17" s="14">
        <v>8.7536091925733195E-2</v>
      </c>
    </row>
    <row r="18" spans="2:82" ht="30" x14ac:dyDescent="0.25">
      <c r="B18" s="15" t="s">
        <v>378</v>
      </c>
      <c r="C18" s="14">
        <v>8.2429863703450304E-2</v>
      </c>
      <c r="D18" s="14">
        <v>0.11697847109088801</v>
      </c>
      <c r="E18" s="14">
        <v>4.7680841985438503E-2</v>
      </c>
      <c r="F18" s="14"/>
      <c r="G18" s="14">
        <v>8.1779843597006893E-2</v>
      </c>
      <c r="H18" s="14">
        <v>7.2020031606497698E-2</v>
      </c>
      <c r="I18" s="14">
        <v>0.102061839291578</v>
      </c>
      <c r="J18" s="14"/>
      <c r="K18" s="14">
        <v>5.3168183871774001E-2</v>
      </c>
      <c r="L18" s="14">
        <v>9.2177362228159601E-2</v>
      </c>
      <c r="M18" s="14">
        <v>0.12479022774524599</v>
      </c>
      <c r="N18" s="14">
        <v>7.9822459566106493E-2</v>
      </c>
      <c r="O18" s="14"/>
      <c r="P18" s="14">
        <v>6.9047296395494701E-2</v>
      </c>
      <c r="Q18" s="14">
        <v>7.2185968561988903E-2</v>
      </c>
      <c r="R18" s="14">
        <v>0.105461578058916</v>
      </c>
      <c r="S18" s="14">
        <v>7.5332563365729299E-2</v>
      </c>
      <c r="T18" s="14">
        <v>8.72449936173159E-2</v>
      </c>
      <c r="U18" s="14"/>
      <c r="V18" s="14">
        <v>8.66456682027585E-2</v>
      </c>
      <c r="W18" s="14">
        <v>8.0782686727124103E-2</v>
      </c>
      <c r="X18" s="14">
        <v>6.9770943409582301E-2</v>
      </c>
      <c r="Y18" s="14"/>
      <c r="Z18" s="14">
        <v>7.1072322219582804E-2</v>
      </c>
      <c r="AA18" s="14">
        <v>9.1569014967013002E-2</v>
      </c>
      <c r="AB18" s="14"/>
      <c r="AC18" s="14">
        <v>8.1140141161493096E-2</v>
      </c>
      <c r="AD18" s="14">
        <v>7.7635647571379293E-2</v>
      </c>
      <c r="AE18" s="14">
        <v>9.0764257886437993E-2</v>
      </c>
      <c r="AF18" s="14">
        <v>8.4967898846950607E-2</v>
      </c>
      <c r="AG18" s="14"/>
      <c r="AH18" s="14">
        <v>8.8807927279108398E-2</v>
      </c>
      <c r="AI18" s="14">
        <v>7.8524407204284302E-2</v>
      </c>
      <c r="AJ18" s="14">
        <v>9.2690520627578293E-2</v>
      </c>
      <c r="AK18" s="14">
        <v>7.6806913153177295E-2</v>
      </c>
      <c r="AL18" s="14"/>
      <c r="AM18" s="14">
        <v>0.10196372838548</v>
      </c>
      <c r="AN18" s="14">
        <v>6.4402013306174996E-2</v>
      </c>
      <c r="AO18" s="14">
        <v>7.98224717255724E-2</v>
      </c>
      <c r="AP18" s="14">
        <v>8.0935542194989205E-2</v>
      </c>
      <c r="AQ18" s="14"/>
      <c r="AR18" s="14">
        <v>9.5176910090670502E-2</v>
      </c>
      <c r="AS18" s="14">
        <v>6.9744089744548696E-2</v>
      </c>
      <c r="AT18" s="14">
        <v>0.107308563032529</v>
      </c>
      <c r="AU18" s="14">
        <v>8.1808962489030995E-2</v>
      </c>
      <c r="AV18" s="14"/>
      <c r="AW18" s="14">
        <v>9.2109177421208693E-2</v>
      </c>
      <c r="AX18" s="14">
        <v>7.0983659573183699E-2</v>
      </c>
      <c r="AY18" s="14">
        <v>9.1382016247193304E-2</v>
      </c>
      <c r="AZ18" s="14">
        <v>7.4572210035944594E-2</v>
      </c>
      <c r="BA18" s="14"/>
      <c r="BB18" s="14">
        <v>0.118070610986808</v>
      </c>
      <c r="BC18" s="14">
        <v>5.7530206912404701E-2</v>
      </c>
      <c r="BD18" s="14">
        <v>8.8070267761135301E-2</v>
      </c>
      <c r="BE18" s="14"/>
      <c r="BF18" s="14">
        <v>8.1888085366685098E-2</v>
      </c>
      <c r="BG18" s="14">
        <v>8.1390420925037399E-2</v>
      </c>
      <c r="BH18" s="14">
        <v>8.3346857918108405E-2</v>
      </c>
      <c r="BI18" s="14"/>
      <c r="BJ18" s="14">
        <v>9.6008168292894394E-2</v>
      </c>
      <c r="BK18" s="14">
        <v>6.8320957956520198E-2</v>
      </c>
      <c r="BL18" s="14">
        <v>8.3869929273118607E-2</v>
      </c>
      <c r="BM18" s="14"/>
      <c r="BN18" s="14">
        <v>5.9271430628838703E-2</v>
      </c>
      <c r="BO18" s="14">
        <v>0.114202385285358</v>
      </c>
      <c r="BP18" s="14">
        <v>7.32907781152905E-2</v>
      </c>
      <c r="BQ18" s="14">
        <v>7.6789077585326299E-2</v>
      </c>
      <c r="BR18" s="14">
        <v>9.1532762524716996E-2</v>
      </c>
      <c r="BS18" s="14">
        <v>7.5482170795887302E-2</v>
      </c>
      <c r="BT18" s="14">
        <v>0.12577292843668</v>
      </c>
      <c r="BU18" s="14">
        <v>7.0680945760001404E-2</v>
      </c>
      <c r="BV18" s="14"/>
      <c r="BW18" s="14">
        <v>9.4078971398299793E-2</v>
      </c>
      <c r="BX18" s="14">
        <v>6.1631153724788099E-2</v>
      </c>
      <c r="BY18" s="14"/>
      <c r="BZ18" s="14">
        <v>8.3419303327589595E-2</v>
      </c>
      <c r="CA18" s="14">
        <v>9.4691344098441099E-2</v>
      </c>
      <c r="CB18" s="14"/>
      <c r="CC18" s="14">
        <v>9.4634361425696104E-2</v>
      </c>
      <c r="CD18" s="14">
        <v>7.1933179342026199E-2</v>
      </c>
    </row>
    <row r="19" spans="2:82" ht="75" x14ac:dyDescent="0.25">
      <c r="B19" s="15" t="s">
        <v>379</v>
      </c>
      <c r="C19" s="14">
        <v>7.9726801798524594E-2</v>
      </c>
      <c r="D19" s="14">
        <v>6.81806155865428E-2</v>
      </c>
      <c r="E19" s="14">
        <v>9.0973161660952997E-2</v>
      </c>
      <c r="F19" s="14"/>
      <c r="G19" s="14">
        <v>0.104792979903612</v>
      </c>
      <c r="H19" s="14">
        <v>7.6354387859149497E-2</v>
      </c>
      <c r="I19" s="14">
        <v>4.2171240188332203E-2</v>
      </c>
      <c r="J19" s="14"/>
      <c r="K19" s="14">
        <v>8.5717306913974695E-2</v>
      </c>
      <c r="L19" s="14">
        <v>8.5473120860774798E-2</v>
      </c>
      <c r="M19" s="14">
        <v>5.4004305497291002E-2</v>
      </c>
      <c r="N19" s="14">
        <v>8.3736871463362006E-2</v>
      </c>
      <c r="O19" s="14"/>
      <c r="P19" s="14">
        <v>0.13695185698779899</v>
      </c>
      <c r="Q19" s="14">
        <v>6.4461498981364704E-2</v>
      </c>
      <c r="R19" s="14">
        <v>8.3712957599061499E-2</v>
      </c>
      <c r="S19" s="14">
        <v>7.0629938399430894E-2</v>
      </c>
      <c r="T19" s="14">
        <v>6.2995243377132595E-2</v>
      </c>
      <c r="U19" s="14"/>
      <c r="V19" s="14">
        <v>7.9528626118646098E-2</v>
      </c>
      <c r="W19" s="14">
        <v>7.7552032336108107E-2</v>
      </c>
      <c r="X19" s="14">
        <v>8.3267131904226993E-2</v>
      </c>
      <c r="Y19" s="14"/>
      <c r="Z19" s="14">
        <v>8.2687349420037304E-2</v>
      </c>
      <c r="AA19" s="14">
        <v>7.7344517518566899E-2</v>
      </c>
      <c r="AB19" s="14"/>
      <c r="AC19" s="14">
        <v>0.102235764835203</v>
      </c>
      <c r="AD19" s="14">
        <v>8.3535693008101194E-2</v>
      </c>
      <c r="AE19" s="14">
        <v>5.9736530110908098E-2</v>
      </c>
      <c r="AF19" s="14">
        <v>9.2655663374703406E-2</v>
      </c>
      <c r="AG19" s="14"/>
      <c r="AH19" s="14">
        <v>7.2152028979049002E-2</v>
      </c>
      <c r="AI19" s="14">
        <v>8.0320894942037896E-2</v>
      </c>
      <c r="AJ19" s="14">
        <v>6.7841933202006904E-2</v>
      </c>
      <c r="AK19" s="14">
        <v>0.107152526042992</v>
      </c>
      <c r="AL19" s="14"/>
      <c r="AM19" s="14">
        <v>5.9919889712253503E-2</v>
      </c>
      <c r="AN19" s="14">
        <v>7.8526109574424394E-2</v>
      </c>
      <c r="AO19" s="14">
        <v>7.9751849711452702E-2</v>
      </c>
      <c r="AP19" s="14">
        <v>9.6350546119413599E-2</v>
      </c>
      <c r="AQ19" s="14"/>
      <c r="AR19" s="14">
        <v>7.2820082323242594E-2</v>
      </c>
      <c r="AS19" s="14">
        <v>7.7885931771084396E-2</v>
      </c>
      <c r="AT19" s="14">
        <v>0.12788183363055899</v>
      </c>
      <c r="AU19" s="14">
        <v>6.5762762060939103E-2</v>
      </c>
      <c r="AV19" s="14"/>
      <c r="AW19" s="14">
        <v>7.6792861178121799E-2</v>
      </c>
      <c r="AX19" s="14">
        <v>8.3752551642105502E-2</v>
      </c>
      <c r="AY19" s="14">
        <v>7.5356598867725499E-2</v>
      </c>
      <c r="AZ19" s="14">
        <v>8.8373921563204103E-2</v>
      </c>
      <c r="BA19" s="14"/>
      <c r="BB19" s="14">
        <v>7.6207783667321796E-2</v>
      </c>
      <c r="BC19" s="14">
        <v>7.74350590092861E-2</v>
      </c>
      <c r="BD19" s="14">
        <v>0.101640985095902</v>
      </c>
      <c r="BE19" s="14"/>
      <c r="BF19" s="14">
        <v>9.2066884090229298E-2</v>
      </c>
      <c r="BG19" s="14">
        <v>7.1438057251326903E-2</v>
      </c>
      <c r="BH19" s="14">
        <v>6.0704313636890897E-2</v>
      </c>
      <c r="BI19" s="14"/>
      <c r="BJ19" s="14">
        <v>7.4136759759607998E-2</v>
      </c>
      <c r="BK19" s="14">
        <v>9.0551559090746997E-2</v>
      </c>
      <c r="BL19" s="14">
        <v>6.55991152738504E-2</v>
      </c>
      <c r="BM19" s="14"/>
      <c r="BN19" s="14">
        <v>5.8822138535577502E-2</v>
      </c>
      <c r="BO19" s="14">
        <v>4.3019084427151397E-2</v>
      </c>
      <c r="BP19" s="14">
        <v>6.0108422291833399E-2</v>
      </c>
      <c r="BQ19" s="14">
        <v>0.17390785169393999</v>
      </c>
      <c r="BR19" s="14">
        <v>8.5662009899913197E-2</v>
      </c>
      <c r="BS19" s="14">
        <v>8.8219015753938507E-2</v>
      </c>
      <c r="BT19" s="14">
        <v>5.0976209571746499E-2</v>
      </c>
      <c r="BU19" s="14">
        <v>9.9285941788584298E-2</v>
      </c>
      <c r="BV19" s="14"/>
      <c r="BW19" s="14">
        <v>8.9652398794884999E-2</v>
      </c>
      <c r="BX19" s="14">
        <v>6.2005305980982001E-2</v>
      </c>
      <c r="BY19" s="14"/>
      <c r="BZ19" s="14">
        <v>7.5782066227787104E-2</v>
      </c>
      <c r="CA19" s="14">
        <v>0.124281338718256</v>
      </c>
      <c r="CB19" s="14"/>
      <c r="CC19" s="14">
        <v>7.5451059920236596E-2</v>
      </c>
      <c r="CD19" s="14">
        <v>8.5339166073561804E-2</v>
      </c>
    </row>
    <row r="20" spans="2:82" ht="30" x14ac:dyDescent="0.25">
      <c r="B20" s="15" t="s">
        <v>380</v>
      </c>
      <c r="C20" s="14">
        <v>7.7497718060840895E-2</v>
      </c>
      <c r="D20" s="14">
        <v>8.7087052148258001E-2</v>
      </c>
      <c r="E20" s="14">
        <v>6.7939835197332807E-2</v>
      </c>
      <c r="F20" s="14"/>
      <c r="G20" s="14">
        <v>8.7958610076819002E-2</v>
      </c>
      <c r="H20" s="14">
        <v>6.3518234490116607E-2</v>
      </c>
      <c r="I20" s="14">
        <v>8.4170461014238099E-2</v>
      </c>
      <c r="J20" s="14"/>
      <c r="K20" s="14">
        <v>9.9569728202035995E-2</v>
      </c>
      <c r="L20" s="14">
        <v>4.3130242754206898E-2</v>
      </c>
      <c r="M20" s="14">
        <v>7.5737014711433404E-2</v>
      </c>
      <c r="N20" s="14">
        <v>7.17887103747923E-2</v>
      </c>
      <c r="O20" s="14"/>
      <c r="P20" s="14">
        <v>0.112537605354841</v>
      </c>
      <c r="Q20" s="14">
        <v>5.2605428127642198E-2</v>
      </c>
      <c r="R20" s="14">
        <v>7.2288209657288494E-2</v>
      </c>
      <c r="S20" s="14">
        <v>8.9454681534155603E-2</v>
      </c>
      <c r="T20" s="14">
        <v>5.6481204567505001E-2</v>
      </c>
      <c r="U20" s="14"/>
      <c r="V20" s="14">
        <v>8.5223423263543499E-2</v>
      </c>
      <c r="W20" s="14">
        <v>8.1173685946980101E-2</v>
      </c>
      <c r="X20" s="14">
        <v>4.5544918099104902E-2</v>
      </c>
      <c r="Y20" s="14"/>
      <c r="Z20" s="14">
        <v>7.7674528553228997E-2</v>
      </c>
      <c r="AA20" s="14">
        <v>7.7355442742083294E-2</v>
      </c>
      <c r="AB20" s="14"/>
      <c r="AC20" s="14">
        <v>4.0941590002788603E-2</v>
      </c>
      <c r="AD20" s="14">
        <v>6.9337124083594104E-2</v>
      </c>
      <c r="AE20" s="14">
        <v>9.3543742202027297E-2</v>
      </c>
      <c r="AF20" s="14">
        <v>7.5289772337638103E-2</v>
      </c>
      <c r="AG20" s="14"/>
      <c r="AH20" s="14">
        <v>3.9388533006123799E-2</v>
      </c>
      <c r="AI20" s="14">
        <v>8.13625560160985E-2</v>
      </c>
      <c r="AJ20" s="14">
        <v>7.3944002145718501E-2</v>
      </c>
      <c r="AK20" s="14">
        <v>8.8745171191824998E-2</v>
      </c>
      <c r="AL20" s="14"/>
      <c r="AM20" s="14">
        <v>0.260031682547266</v>
      </c>
      <c r="AN20" s="14">
        <v>7.8858036780533006E-2</v>
      </c>
      <c r="AO20" s="14">
        <v>2.5103720439878598E-2</v>
      </c>
      <c r="AP20" s="14">
        <v>3.2021324178604503E-2</v>
      </c>
      <c r="AQ20" s="14"/>
      <c r="AR20" s="14">
        <v>2.2861561627506501E-2</v>
      </c>
      <c r="AS20" s="14">
        <v>4.01456288066325E-2</v>
      </c>
      <c r="AT20" s="14">
        <v>5.8470000853345201E-2</v>
      </c>
      <c r="AU20" s="14">
        <v>0.41202630951403202</v>
      </c>
      <c r="AV20" s="14"/>
      <c r="AW20" s="14">
        <v>4.9610202359394E-2</v>
      </c>
      <c r="AX20" s="14">
        <v>8.6420906419329993E-2</v>
      </c>
      <c r="AY20" s="14">
        <v>7.9921007669202598E-2</v>
      </c>
      <c r="AZ20" s="14">
        <v>0.103156336175019</v>
      </c>
      <c r="BA20" s="14"/>
      <c r="BB20" s="14">
        <v>8.3551879123521494E-2</v>
      </c>
      <c r="BC20" s="14">
        <v>0.13520776062610201</v>
      </c>
      <c r="BD20" s="14">
        <v>0.14423806614292101</v>
      </c>
      <c r="BE20" s="14"/>
      <c r="BF20" s="14">
        <v>9.5897160395145606E-2</v>
      </c>
      <c r="BG20" s="14">
        <v>5.7447703305844401E-2</v>
      </c>
      <c r="BH20" s="14">
        <v>6.0255673051437003E-2</v>
      </c>
      <c r="BI20" s="14"/>
      <c r="BJ20" s="14">
        <v>3.9779178653230801E-2</v>
      </c>
      <c r="BK20" s="14">
        <v>2.1771587112076801E-2</v>
      </c>
      <c r="BL20" s="14">
        <v>0.36494596982392602</v>
      </c>
      <c r="BM20" s="14"/>
      <c r="BN20" s="14">
        <v>0.139900179230523</v>
      </c>
      <c r="BO20" s="14">
        <v>4.9807367073034597E-2</v>
      </c>
      <c r="BP20" s="14">
        <v>0.120275686371867</v>
      </c>
      <c r="BQ20" s="14">
        <v>7.6282405105516898E-2</v>
      </c>
      <c r="BR20" s="14">
        <v>5.6564973045472401E-2</v>
      </c>
      <c r="BS20" s="14">
        <v>4.0702191175701397E-2</v>
      </c>
      <c r="BT20" s="14">
        <v>6.3378153026333303E-2</v>
      </c>
      <c r="BU20" s="14">
        <v>7.0061845759537403E-2</v>
      </c>
      <c r="BV20" s="14"/>
      <c r="BW20" s="14">
        <v>8.2696134944138494E-2</v>
      </c>
      <c r="BX20" s="14">
        <v>6.8216289136315403E-2</v>
      </c>
      <c r="BY20" s="14"/>
      <c r="BZ20" s="14">
        <v>7.8717488051432305E-2</v>
      </c>
      <c r="CA20" s="14">
        <v>6.6882991731445601E-2</v>
      </c>
      <c r="CB20" s="14"/>
      <c r="CC20" s="14">
        <v>7.5093343096476903E-2</v>
      </c>
      <c r="CD20" s="14">
        <v>8.08828218083356E-2</v>
      </c>
    </row>
    <row r="21" spans="2:82" x14ac:dyDescent="0.25">
      <c r="B21" s="15" t="s">
        <v>381</v>
      </c>
      <c r="C21" s="14">
        <v>6.9276135490809507E-2</v>
      </c>
      <c r="D21" s="14">
        <v>7.7634439117427095E-2</v>
      </c>
      <c r="E21" s="14">
        <v>6.0410165286025601E-2</v>
      </c>
      <c r="F21" s="14"/>
      <c r="G21" s="14">
        <v>7.8484159077420207E-2</v>
      </c>
      <c r="H21" s="14">
        <v>6.5677760764194404E-2</v>
      </c>
      <c r="I21" s="14">
        <v>5.9674017761721099E-2</v>
      </c>
      <c r="J21" s="14"/>
      <c r="K21" s="14">
        <v>0.120019524024347</v>
      </c>
      <c r="L21" s="14">
        <v>3.8613423772873599E-2</v>
      </c>
      <c r="M21" s="14">
        <v>3.8676711796575503E-2</v>
      </c>
      <c r="N21" s="14">
        <v>4.6170755983947702E-2</v>
      </c>
      <c r="O21" s="14"/>
      <c r="P21" s="14">
        <v>0.112772259702836</v>
      </c>
      <c r="Q21" s="14">
        <v>5.94519224422193E-2</v>
      </c>
      <c r="R21" s="14">
        <v>5.0854711523139501E-2</v>
      </c>
      <c r="S21" s="14">
        <v>7.2916679079907995E-2</v>
      </c>
      <c r="T21" s="14">
        <v>6.1995999948829601E-2</v>
      </c>
      <c r="U21" s="14"/>
      <c r="V21" s="14">
        <v>8.0591368276647202E-2</v>
      </c>
      <c r="W21" s="14">
        <v>4.9514757452544501E-2</v>
      </c>
      <c r="X21" s="14">
        <v>5.5360541747985499E-2</v>
      </c>
      <c r="Y21" s="14"/>
      <c r="Z21" s="14">
        <v>6.2639978119473999E-2</v>
      </c>
      <c r="AA21" s="14">
        <v>7.4616098026855607E-2</v>
      </c>
      <c r="AB21" s="14"/>
      <c r="AC21" s="14">
        <v>6.2092581643143699E-2</v>
      </c>
      <c r="AD21" s="14">
        <v>7.5935885865738795E-2</v>
      </c>
      <c r="AE21" s="14">
        <v>5.6975766440936403E-2</v>
      </c>
      <c r="AF21" s="14">
        <v>6.7642050712903801E-2</v>
      </c>
      <c r="AG21" s="14"/>
      <c r="AH21" s="14">
        <v>5.2961973907961098E-2</v>
      </c>
      <c r="AI21" s="14">
        <v>6.0678817746014399E-2</v>
      </c>
      <c r="AJ21" s="14">
        <v>6.78700030830445E-2</v>
      </c>
      <c r="AK21" s="14">
        <v>0.111644450704938</v>
      </c>
      <c r="AL21" s="14"/>
      <c r="AM21" s="14">
        <v>0.13311112585238499</v>
      </c>
      <c r="AN21" s="14">
        <v>5.74387637689883E-2</v>
      </c>
      <c r="AO21" s="14">
        <v>6.4619646523714297E-2</v>
      </c>
      <c r="AP21" s="14">
        <v>6.1124903180821297E-2</v>
      </c>
      <c r="AQ21" s="14"/>
      <c r="AR21" s="14">
        <v>2.6451128693406101E-2</v>
      </c>
      <c r="AS21" s="14">
        <v>6.6583028168157005E-2</v>
      </c>
      <c r="AT21" s="14">
        <v>0.13749098492345899</v>
      </c>
      <c r="AU21" s="14">
        <v>0.231367127691673</v>
      </c>
      <c r="AV21" s="14"/>
      <c r="AW21" s="14">
        <v>4.5925448569348402E-2</v>
      </c>
      <c r="AX21" s="14">
        <v>7.3832986382449006E-2</v>
      </c>
      <c r="AY21" s="14">
        <v>7.2762287994431601E-2</v>
      </c>
      <c r="AZ21" s="14">
        <v>0.10350209676850899</v>
      </c>
      <c r="BA21" s="14"/>
      <c r="BB21" s="14">
        <v>0.122028858517926</v>
      </c>
      <c r="BC21" s="14">
        <v>6.7877898436921005E-2</v>
      </c>
      <c r="BD21" s="14">
        <v>0.146307850046038</v>
      </c>
      <c r="BE21" s="14"/>
      <c r="BF21" s="14">
        <v>8.7240685664944501E-2</v>
      </c>
      <c r="BG21" s="14">
        <v>5.3883484780366399E-2</v>
      </c>
      <c r="BH21" s="14">
        <v>4.9525104551052801E-2</v>
      </c>
      <c r="BI21" s="14"/>
      <c r="BJ21" s="14">
        <v>5.6175619549660397E-2</v>
      </c>
      <c r="BK21" s="14">
        <v>4.0252821364818003E-2</v>
      </c>
      <c r="BL21" s="14">
        <v>0.19652381750586201</v>
      </c>
      <c r="BM21" s="14"/>
      <c r="BN21" s="14">
        <v>6.5525446738719295E-2</v>
      </c>
      <c r="BO21" s="14">
        <v>4.9976238301058497E-2</v>
      </c>
      <c r="BP21" s="14">
        <v>8.4213408337994899E-2</v>
      </c>
      <c r="BQ21" s="14">
        <v>0.173377890913951</v>
      </c>
      <c r="BR21" s="14">
        <v>7.76098026709897E-2</v>
      </c>
      <c r="BS21" s="14">
        <v>6.5850525974181895E-2</v>
      </c>
      <c r="BT21" s="14">
        <v>4.9743948946421798E-2</v>
      </c>
      <c r="BU21" s="14">
        <v>6.5067334764272997E-2</v>
      </c>
      <c r="BV21" s="14"/>
      <c r="BW21" s="14">
        <v>7.7206136289493105E-2</v>
      </c>
      <c r="BX21" s="14">
        <v>5.51176444661877E-2</v>
      </c>
      <c r="BY21" s="14"/>
      <c r="BZ21" s="14">
        <v>7.2156797252745195E-2</v>
      </c>
      <c r="CA21" s="14">
        <v>3.79966090335195E-2</v>
      </c>
      <c r="CB21" s="14"/>
      <c r="CC21" s="14">
        <v>7.5371111580003203E-2</v>
      </c>
      <c r="CD21" s="14">
        <v>6.1806461474380597E-2</v>
      </c>
    </row>
    <row r="22" spans="2:82" ht="30" x14ac:dyDescent="0.25">
      <c r="B22" s="15" t="s">
        <v>382</v>
      </c>
      <c r="C22" s="14">
        <v>6.8910099402929498E-2</v>
      </c>
      <c r="D22" s="14">
        <v>8.0988483438800399E-2</v>
      </c>
      <c r="E22" s="14">
        <v>5.6825568487084498E-2</v>
      </c>
      <c r="F22" s="14"/>
      <c r="G22" s="14">
        <v>7.5545356154794199E-2</v>
      </c>
      <c r="H22" s="14">
        <v>6.3756981371253199E-2</v>
      </c>
      <c r="I22" s="14">
        <v>6.6541314672181801E-2</v>
      </c>
      <c r="J22" s="14"/>
      <c r="K22" s="14">
        <v>8.3365847569814799E-2</v>
      </c>
      <c r="L22" s="14">
        <v>3.7549031006091298E-2</v>
      </c>
      <c r="M22" s="14">
        <v>9.8289931191909194E-2</v>
      </c>
      <c r="N22" s="14">
        <v>5.6924325618805803E-2</v>
      </c>
      <c r="O22" s="14"/>
      <c r="P22" s="14">
        <v>8.7817952844510494E-2</v>
      </c>
      <c r="Q22" s="14">
        <v>0.10573492085199999</v>
      </c>
      <c r="R22" s="14">
        <v>4.3416505076075598E-2</v>
      </c>
      <c r="S22" s="14">
        <v>6.85008141092322E-2</v>
      </c>
      <c r="T22" s="14">
        <v>5.1114655459833402E-2</v>
      </c>
      <c r="U22" s="14"/>
      <c r="V22" s="14">
        <v>6.8236173726983498E-2</v>
      </c>
      <c r="W22" s="14">
        <v>8.8609958293421207E-2</v>
      </c>
      <c r="X22" s="14">
        <v>4.5516020481823301E-2</v>
      </c>
      <c r="Y22" s="14"/>
      <c r="Z22" s="14">
        <v>6.1982904286521999E-2</v>
      </c>
      <c r="AA22" s="14">
        <v>7.4484253289224797E-2</v>
      </c>
      <c r="AB22" s="14"/>
      <c r="AC22" s="14">
        <v>4.1121021698510903E-2</v>
      </c>
      <c r="AD22" s="14">
        <v>5.9363180659094801E-2</v>
      </c>
      <c r="AE22" s="14">
        <v>8.1831732285766207E-2</v>
      </c>
      <c r="AF22" s="14">
        <v>6.82873159394074E-2</v>
      </c>
      <c r="AG22" s="14"/>
      <c r="AH22" s="14">
        <v>3.9665788781996003E-2</v>
      </c>
      <c r="AI22" s="14">
        <v>7.3845687796164503E-2</v>
      </c>
      <c r="AJ22" s="14">
        <v>6.7885324873479994E-2</v>
      </c>
      <c r="AK22" s="14">
        <v>7.1256432378730902E-2</v>
      </c>
      <c r="AL22" s="14"/>
      <c r="AM22" s="14">
        <v>0.23974107614951701</v>
      </c>
      <c r="AN22" s="14">
        <v>2.85463918756928E-2</v>
      </c>
      <c r="AO22" s="14">
        <v>3.4650027248027897E-2</v>
      </c>
      <c r="AP22" s="14">
        <v>2.8086110238480899E-2</v>
      </c>
      <c r="AQ22" s="14"/>
      <c r="AR22" s="14">
        <v>1.5280662094834901E-2</v>
      </c>
      <c r="AS22" s="14">
        <v>3.1902179291190401E-2</v>
      </c>
      <c r="AT22" s="14">
        <v>5.8248976161496997E-2</v>
      </c>
      <c r="AU22" s="14">
        <v>0.36431391782818201</v>
      </c>
      <c r="AV22" s="14"/>
      <c r="AW22" s="14">
        <v>5.3204934231485403E-2</v>
      </c>
      <c r="AX22" s="14">
        <v>7.6911325031268796E-2</v>
      </c>
      <c r="AY22" s="14">
        <v>7.0531972850449098E-2</v>
      </c>
      <c r="AZ22" s="14">
        <v>5.9342351587617102E-2</v>
      </c>
      <c r="BA22" s="14"/>
      <c r="BB22" s="14">
        <v>8.8066191393292595E-2</v>
      </c>
      <c r="BC22" s="14">
        <v>9.6836365766916205E-2</v>
      </c>
      <c r="BD22" s="14">
        <v>0.10230957290161199</v>
      </c>
      <c r="BE22" s="14"/>
      <c r="BF22" s="14">
        <v>7.9184988263869993E-2</v>
      </c>
      <c r="BG22" s="14">
        <v>6.7097595625449896E-2</v>
      </c>
      <c r="BH22" s="14">
        <v>5.3058002197469097E-2</v>
      </c>
      <c r="BI22" s="14"/>
      <c r="BJ22" s="14">
        <v>2.5476374318539802E-2</v>
      </c>
      <c r="BK22" s="14">
        <v>2.1509492896270601E-2</v>
      </c>
      <c r="BL22" s="14">
        <v>0.37903299083221997</v>
      </c>
      <c r="BM22" s="14"/>
      <c r="BN22" s="14">
        <v>0.13479165170246901</v>
      </c>
      <c r="BO22" s="14">
        <v>3.5455760137393599E-2</v>
      </c>
      <c r="BP22" s="14">
        <v>0.132823363112096</v>
      </c>
      <c r="BQ22" s="14">
        <v>5.7768553350604698E-2</v>
      </c>
      <c r="BR22" s="14">
        <v>6.3594100305638002E-2</v>
      </c>
      <c r="BS22" s="14">
        <v>3.4283240901369097E-2</v>
      </c>
      <c r="BT22" s="14">
        <v>3.7781473585827001E-2</v>
      </c>
      <c r="BU22" s="14">
        <v>6.1579940498700997E-2</v>
      </c>
      <c r="BV22" s="14"/>
      <c r="BW22" s="14">
        <v>7.4089905250886906E-2</v>
      </c>
      <c r="BX22" s="14">
        <v>5.9661899248931602E-2</v>
      </c>
      <c r="BY22" s="14"/>
      <c r="BZ22" s="14">
        <v>7.1785699687875196E-2</v>
      </c>
      <c r="CA22" s="14">
        <v>4.7760610021257602E-2</v>
      </c>
      <c r="CB22" s="14"/>
      <c r="CC22" s="14">
        <v>6.6374137342901901E-2</v>
      </c>
      <c r="CD22" s="14">
        <v>7.3819541337477104E-2</v>
      </c>
    </row>
    <row r="23" spans="2:82" ht="30" x14ac:dyDescent="0.25">
      <c r="B23" s="15" t="s">
        <v>383</v>
      </c>
      <c r="C23" s="14">
        <v>6.4150041116248793E-2</v>
      </c>
      <c r="D23" s="14">
        <v>5.2213220744180097E-2</v>
      </c>
      <c r="E23" s="14">
        <v>7.6303786927009204E-2</v>
      </c>
      <c r="F23" s="14"/>
      <c r="G23" s="14">
        <v>8.7905948137157006E-2</v>
      </c>
      <c r="H23" s="14">
        <v>4.7244405916587601E-2</v>
      </c>
      <c r="I23" s="14">
        <v>5.2925141444090301E-2</v>
      </c>
      <c r="J23" s="14"/>
      <c r="K23" s="14">
        <v>4.4103972444567999E-2</v>
      </c>
      <c r="L23" s="14">
        <v>7.8170159456347907E-2</v>
      </c>
      <c r="M23" s="14">
        <v>6.5235537433505603E-2</v>
      </c>
      <c r="N23" s="14">
        <v>6.4510410590262801E-2</v>
      </c>
      <c r="O23" s="14"/>
      <c r="P23" s="14">
        <v>6.2337361023857098E-2</v>
      </c>
      <c r="Q23" s="14">
        <v>8.2486925729472596E-2</v>
      </c>
      <c r="R23" s="14">
        <v>6.5262050022281803E-2</v>
      </c>
      <c r="S23" s="14">
        <v>6.5832072765164104E-2</v>
      </c>
      <c r="T23" s="14">
        <v>4.0965862838348903E-2</v>
      </c>
      <c r="U23" s="14"/>
      <c r="V23" s="14">
        <v>4.9867010653894102E-2</v>
      </c>
      <c r="W23" s="14">
        <v>9.1817540452394306E-2</v>
      </c>
      <c r="X23" s="14">
        <v>7.8154471271823595E-2</v>
      </c>
      <c r="Y23" s="14"/>
      <c r="Z23" s="14">
        <v>4.0919304909604097E-2</v>
      </c>
      <c r="AA23" s="14">
        <v>8.2843277892712994E-2</v>
      </c>
      <c r="AB23" s="14"/>
      <c r="AC23" s="14">
        <v>0.16117346789457301</v>
      </c>
      <c r="AD23" s="14">
        <v>7.2043138973094306E-2</v>
      </c>
      <c r="AE23" s="14">
        <v>5.9887017255588502E-2</v>
      </c>
      <c r="AF23" s="14">
        <v>4.84949277036721E-2</v>
      </c>
      <c r="AG23" s="14"/>
      <c r="AH23" s="14">
        <v>0.11818157914107499</v>
      </c>
      <c r="AI23" s="14">
        <v>6.7794562883567305E-2</v>
      </c>
      <c r="AJ23" s="14">
        <v>5.8923226419449297E-2</v>
      </c>
      <c r="AK23" s="14">
        <v>2.9516725907760302E-2</v>
      </c>
      <c r="AL23" s="14"/>
      <c r="AM23" s="14">
        <v>8.9619101003337101E-2</v>
      </c>
      <c r="AN23" s="14">
        <v>6.3790493890748298E-2</v>
      </c>
      <c r="AO23" s="14">
        <v>2.5047586300972799E-2</v>
      </c>
      <c r="AP23" s="14">
        <v>6.0662155226555298E-2</v>
      </c>
      <c r="AQ23" s="14"/>
      <c r="AR23" s="14">
        <v>8.1778508901874894E-2</v>
      </c>
      <c r="AS23" s="14">
        <v>4.0341489198494902E-2</v>
      </c>
      <c r="AT23" s="14">
        <v>1.9514501846984601E-2</v>
      </c>
      <c r="AU23" s="14">
        <v>8.2585633125353802E-2</v>
      </c>
      <c r="AV23" s="14"/>
      <c r="AW23" s="14">
        <v>7.9965025954096797E-2</v>
      </c>
      <c r="AX23" s="14">
        <v>7.4768130609004196E-2</v>
      </c>
      <c r="AY23" s="14">
        <v>4.7156520213304402E-2</v>
      </c>
      <c r="AZ23" s="14">
        <v>3.0149969379642198E-2</v>
      </c>
      <c r="BA23" s="14"/>
      <c r="BB23" s="14">
        <v>4.61996408543872E-2</v>
      </c>
      <c r="BC23" s="14">
        <v>3.9267157672170101E-2</v>
      </c>
      <c r="BD23" s="14">
        <v>0.114567484304057</v>
      </c>
      <c r="BE23" s="14"/>
      <c r="BF23" s="14">
        <v>4.6451650849879997E-2</v>
      </c>
      <c r="BG23" s="14">
        <v>8.7895439222879498E-2</v>
      </c>
      <c r="BH23" s="14">
        <v>7.1820196736887804E-2</v>
      </c>
      <c r="BI23" s="14"/>
      <c r="BJ23" s="14">
        <v>6.0753098344213698E-2</v>
      </c>
      <c r="BK23" s="14">
        <v>4.9699907353163798E-2</v>
      </c>
      <c r="BL23" s="14">
        <v>9.7703469290404396E-2</v>
      </c>
      <c r="BM23" s="14"/>
      <c r="BN23" s="14">
        <v>7.5374101857503498E-2</v>
      </c>
      <c r="BO23" s="14">
        <v>4.94648850585424E-2</v>
      </c>
      <c r="BP23" s="14">
        <v>4.7770972199314601E-2</v>
      </c>
      <c r="BQ23" s="14">
        <v>7.6616236642869595E-2</v>
      </c>
      <c r="BR23" s="14">
        <v>8.47915514461903E-2</v>
      </c>
      <c r="BS23" s="14">
        <v>5.3419180245940098E-2</v>
      </c>
      <c r="BT23" s="14">
        <v>6.3835372707909496E-2</v>
      </c>
      <c r="BU23" s="14">
        <v>0.113991882818039</v>
      </c>
      <c r="BV23" s="14"/>
      <c r="BW23" s="14">
        <v>7.1757050795216104E-2</v>
      </c>
      <c r="BX23" s="14">
        <v>5.0568229336135397E-2</v>
      </c>
      <c r="BY23" s="14"/>
      <c r="BZ23" s="14">
        <v>6.5642666119991505E-2</v>
      </c>
      <c r="CA23" s="14">
        <v>4.6907246607003197E-2</v>
      </c>
      <c r="CB23" s="14"/>
      <c r="CC23" s="14">
        <v>8.5788227490985206E-2</v>
      </c>
      <c r="CD23" s="14">
        <v>3.7651238375863399E-2</v>
      </c>
    </row>
    <row r="24" spans="2:82" ht="45" x14ac:dyDescent="0.25">
      <c r="B24" s="15" t="s">
        <v>384</v>
      </c>
      <c r="C24" s="14">
        <v>5.3132448149695297E-2</v>
      </c>
      <c r="D24" s="14">
        <v>5.2256741292376702E-2</v>
      </c>
      <c r="E24" s="14">
        <v>5.41012752473157E-2</v>
      </c>
      <c r="F24" s="14"/>
      <c r="G24" s="14">
        <v>4.6996280221945602E-2</v>
      </c>
      <c r="H24" s="14">
        <v>5.7535323999703597E-2</v>
      </c>
      <c r="I24" s="14">
        <v>5.5967615319752001E-2</v>
      </c>
      <c r="J24" s="14"/>
      <c r="K24" s="14">
        <v>5.7591462775949599E-2</v>
      </c>
      <c r="L24" s="14">
        <v>4.90245908951564E-2</v>
      </c>
      <c r="M24" s="14">
        <v>3.81248057400905E-2</v>
      </c>
      <c r="N24" s="14">
        <v>5.7064688631590102E-2</v>
      </c>
      <c r="O24" s="14"/>
      <c r="P24" s="14">
        <v>5.6607333343871802E-2</v>
      </c>
      <c r="Q24" s="14">
        <v>4.3356093728953202E-2</v>
      </c>
      <c r="R24" s="14">
        <v>5.1131566256390898E-2</v>
      </c>
      <c r="S24" s="14">
        <v>6.0783505333431798E-2</v>
      </c>
      <c r="T24" s="14">
        <v>4.6858894128697502E-2</v>
      </c>
      <c r="U24" s="14"/>
      <c r="V24" s="14">
        <v>4.9868386755507497E-2</v>
      </c>
      <c r="W24" s="14">
        <v>5.6504050476190303E-2</v>
      </c>
      <c r="X24" s="14">
        <v>6.0192172456480099E-2</v>
      </c>
      <c r="Y24" s="14"/>
      <c r="Z24" s="14">
        <v>3.74279248859999E-2</v>
      </c>
      <c r="AA24" s="14">
        <v>6.5769515232647902E-2</v>
      </c>
      <c r="AB24" s="14"/>
      <c r="AC24" s="14">
        <v>8.1483851379279298E-2</v>
      </c>
      <c r="AD24" s="14">
        <v>5.66497769991628E-2</v>
      </c>
      <c r="AE24" s="14">
        <v>4.5610410267506701E-2</v>
      </c>
      <c r="AF24" s="14">
        <v>4.3558232439171098E-2</v>
      </c>
      <c r="AG24" s="14"/>
      <c r="AH24" s="14">
        <v>2.9819386278330001E-2</v>
      </c>
      <c r="AI24" s="14">
        <v>6.6360725799055303E-2</v>
      </c>
      <c r="AJ24" s="14">
        <v>5.2794564710821702E-2</v>
      </c>
      <c r="AK24" s="14">
        <v>1.77197018408344E-2</v>
      </c>
      <c r="AL24" s="14"/>
      <c r="AM24" s="14">
        <v>4.2758180391682603E-2</v>
      </c>
      <c r="AN24" s="14">
        <v>7.1678177274946506E-2</v>
      </c>
      <c r="AO24" s="14">
        <v>7.0184619281797894E-2</v>
      </c>
      <c r="AP24" s="14">
        <v>5.03545511684911E-2</v>
      </c>
      <c r="AQ24" s="14"/>
      <c r="AR24" s="14">
        <v>6.7247772416643398E-2</v>
      </c>
      <c r="AS24" s="14">
        <v>4.5142817249860599E-2</v>
      </c>
      <c r="AT24" s="14">
        <v>3.8793068176269999E-2</v>
      </c>
      <c r="AU24" s="14">
        <v>4.1932536494373701E-2</v>
      </c>
      <c r="AV24" s="14"/>
      <c r="AW24" s="14">
        <v>5.7467213006887202E-2</v>
      </c>
      <c r="AX24" s="14">
        <v>4.94562451312806E-2</v>
      </c>
      <c r="AY24" s="14">
        <v>5.15881770306926E-2</v>
      </c>
      <c r="AZ24" s="14">
        <v>7.3736760427696502E-2</v>
      </c>
      <c r="BA24" s="14"/>
      <c r="BB24" s="14">
        <v>4.1620170623495899E-2</v>
      </c>
      <c r="BC24" s="14">
        <v>4.8226222442040403E-2</v>
      </c>
      <c r="BD24" s="14">
        <v>7.2986473102374994E-2</v>
      </c>
      <c r="BE24" s="14"/>
      <c r="BF24" s="14">
        <v>4.80423866334799E-2</v>
      </c>
      <c r="BG24" s="14">
        <v>4.0783721060579599E-2</v>
      </c>
      <c r="BH24" s="14">
        <v>7.5558175883375198E-2</v>
      </c>
      <c r="BI24" s="14"/>
      <c r="BJ24" s="14">
        <v>5.1027899185776902E-2</v>
      </c>
      <c r="BK24" s="14">
        <v>5.5876681245230098E-2</v>
      </c>
      <c r="BL24" s="14">
        <v>7.1996778446702103E-2</v>
      </c>
      <c r="BM24" s="14"/>
      <c r="BN24" s="14">
        <v>5.9271433224740003E-2</v>
      </c>
      <c r="BO24" s="14">
        <v>3.5645775444925198E-2</v>
      </c>
      <c r="BP24" s="14">
        <v>4.7612486107713799E-2</v>
      </c>
      <c r="BQ24" s="14">
        <v>1.9011189290952898E-2</v>
      </c>
      <c r="BR24" s="14">
        <v>9.9922402200613603E-2</v>
      </c>
      <c r="BS24" s="14">
        <v>5.3697038675969297E-2</v>
      </c>
      <c r="BT24" s="14">
        <v>4.9360425913236999E-2</v>
      </c>
      <c r="BU24" s="14">
        <v>3.4889120193061798E-2</v>
      </c>
      <c r="BV24" s="14"/>
      <c r="BW24" s="14">
        <v>6.6901590139082395E-2</v>
      </c>
      <c r="BX24" s="14">
        <v>2.8548557400801099E-2</v>
      </c>
      <c r="BY24" s="14"/>
      <c r="BZ24" s="14">
        <v>4.9744248437273798E-2</v>
      </c>
      <c r="CA24" s="14">
        <v>7.5752870162507702E-2</v>
      </c>
      <c r="CB24" s="14"/>
      <c r="CC24" s="14">
        <v>6.2116940998495102E-2</v>
      </c>
      <c r="CD24" s="14">
        <v>3.9634720932872902E-2</v>
      </c>
    </row>
    <row r="25" spans="2:82" x14ac:dyDescent="0.25">
      <c r="B25" s="15" t="s">
        <v>385</v>
      </c>
      <c r="C25" s="14">
        <v>4.6891653183943997E-2</v>
      </c>
      <c r="D25" s="14">
        <v>4.2776968718442401E-2</v>
      </c>
      <c r="E25" s="14">
        <v>5.1120617908758201E-2</v>
      </c>
      <c r="F25" s="14"/>
      <c r="G25" s="14">
        <v>3.8922341184865102E-2</v>
      </c>
      <c r="H25" s="14">
        <v>5.14128079131424E-2</v>
      </c>
      <c r="I25" s="14">
        <v>5.2701477420577798E-2</v>
      </c>
      <c r="J25" s="14"/>
      <c r="K25" s="14">
        <v>2.76564409178119E-2</v>
      </c>
      <c r="L25" s="14">
        <v>4.3448430675982398E-2</v>
      </c>
      <c r="M25" s="14">
        <v>4.3623979007234699E-2</v>
      </c>
      <c r="N25" s="14">
        <v>8.0091730773407102E-2</v>
      </c>
      <c r="O25" s="14"/>
      <c r="P25" s="14">
        <v>3.75699775189135E-2</v>
      </c>
      <c r="Q25" s="14">
        <v>7.2963556677797206E-2</v>
      </c>
      <c r="R25" s="14">
        <v>3.2631118855894897E-2</v>
      </c>
      <c r="S25" s="14">
        <v>4.9462129464495498E-2</v>
      </c>
      <c r="T25" s="14">
        <v>4.1416042687675701E-2</v>
      </c>
      <c r="U25" s="14"/>
      <c r="V25" s="14">
        <v>2.7817926821856302E-2</v>
      </c>
      <c r="W25" s="14">
        <v>5.2832102341435698E-2</v>
      </c>
      <c r="X25" s="14">
        <v>0.106142093625452</v>
      </c>
      <c r="Y25" s="14"/>
      <c r="Z25" s="14">
        <v>3.7180926408299599E-2</v>
      </c>
      <c r="AA25" s="14">
        <v>5.4705650694567398E-2</v>
      </c>
      <c r="AB25" s="14"/>
      <c r="AC25" s="14">
        <v>6.1356334944945398E-2</v>
      </c>
      <c r="AD25" s="14">
        <v>9.2976525981054506E-2</v>
      </c>
      <c r="AE25" s="14">
        <v>3.4286265796420898E-2</v>
      </c>
      <c r="AF25" s="14">
        <v>1.45576511331467E-2</v>
      </c>
      <c r="AG25" s="14"/>
      <c r="AH25" s="14">
        <v>8.84711413020106E-2</v>
      </c>
      <c r="AI25" s="14">
        <v>6.2075766291935897E-2</v>
      </c>
      <c r="AJ25" s="14">
        <v>1.87315004170743E-2</v>
      </c>
      <c r="AK25" s="14">
        <v>1.7955673037494499E-2</v>
      </c>
      <c r="AL25" s="14"/>
      <c r="AM25" s="14">
        <v>3.8264823053049103E-2</v>
      </c>
      <c r="AN25" s="14">
        <v>2.8755352510903599E-2</v>
      </c>
      <c r="AO25" s="14">
        <v>5.0108637250501402E-2</v>
      </c>
      <c r="AP25" s="14">
        <v>3.4671043421491798E-2</v>
      </c>
      <c r="AQ25" s="14"/>
      <c r="AR25" s="14">
        <v>6.9665246122041696E-2</v>
      </c>
      <c r="AS25" s="14">
        <v>2.93176223496475E-2</v>
      </c>
      <c r="AT25" s="14">
        <v>1.9663086453535601E-2</v>
      </c>
      <c r="AU25" s="14">
        <v>3.31041911037743E-2</v>
      </c>
      <c r="AV25" s="14"/>
      <c r="AW25" s="14">
        <v>6.5570057847406896E-2</v>
      </c>
      <c r="AX25" s="14">
        <v>5.8719635802061097E-2</v>
      </c>
      <c r="AY25" s="14">
        <v>2.3962630587141501E-2</v>
      </c>
      <c r="AZ25" s="14">
        <v>3.0132190151111501E-2</v>
      </c>
      <c r="BA25" s="14"/>
      <c r="BB25" s="14">
        <v>4.1969984709318502E-2</v>
      </c>
      <c r="BC25" s="14">
        <v>4.86080474026436E-2</v>
      </c>
      <c r="BD25" s="14">
        <v>0.102673550140863</v>
      </c>
      <c r="BE25" s="14"/>
      <c r="BF25" s="14">
        <v>4.0332698589878001E-2</v>
      </c>
      <c r="BG25" s="14">
        <v>3.7419828741633701E-2</v>
      </c>
      <c r="BH25" s="14">
        <v>5.30763449390068E-2</v>
      </c>
      <c r="BI25" s="14"/>
      <c r="BJ25" s="14">
        <v>3.36944809612078E-2</v>
      </c>
      <c r="BK25" s="14">
        <v>5.9072637609091101E-2</v>
      </c>
      <c r="BL25" s="14">
        <v>3.2791333627443499E-2</v>
      </c>
      <c r="BM25" s="14"/>
      <c r="BN25" s="14">
        <v>4.25003000830909E-2</v>
      </c>
      <c r="BO25" s="14">
        <v>3.5718774676142803E-2</v>
      </c>
      <c r="BP25" s="14">
        <v>1.2042949295547899E-2</v>
      </c>
      <c r="BQ25" s="14">
        <v>5.7058041839623201E-2</v>
      </c>
      <c r="BR25" s="14">
        <v>4.3237109295851603E-2</v>
      </c>
      <c r="BS25" s="14">
        <v>5.3825534903057699E-2</v>
      </c>
      <c r="BT25" s="14">
        <v>2.5321730663987602E-2</v>
      </c>
      <c r="BU25" s="14">
        <v>5.2846105620625201E-2</v>
      </c>
      <c r="BV25" s="14"/>
      <c r="BW25" s="14">
        <v>4.5891041935201E-2</v>
      </c>
      <c r="BX25" s="14">
        <v>4.8678178273174097E-2</v>
      </c>
      <c r="BY25" s="14"/>
      <c r="BZ25" s="14">
        <v>4.5401994070982499E-2</v>
      </c>
      <c r="CA25" s="14">
        <v>4.74691017625496E-2</v>
      </c>
      <c r="CB25" s="14"/>
      <c r="CC25" s="14">
        <v>5.0549277250168799E-2</v>
      </c>
      <c r="CD25" s="14">
        <v>3.95439150602186E-2</v>
      </c>
    </row>
    <row r="26" spans="2:82" x14ac:dyDescent="0.25">
      <c r="B26" s="15" t="s">
        <v>103</v>
      </c>
      <c r="C26" s="14">
        <v>3.6255430858222602E-2</v>
      </c>
      <c r="D26" s="14">
        <v>3.3077234690270303E-2</v>
      </c>
      <c r="E26" s="14">
        <v>3.9521955133665701E-2</v>
      </c>
      <c r="F26" s="14"/>
      <c r="G26" s="14">
        <v>2.6521111312755301E-2</v>
      </c>
      <c r="H26" s="14">
        <v>2.6716020913692001E-2</v>
      </c>
      <c r="I26" s="14">
        <v>7.0123282481858201E-2</v>
      </c>
      <c r="J26" s="14"/>
      <c r="K26" s="14">
        <v>1.37915861873679E-2</v>
      </c>
      <c r="L26" s="14">
        <v>4.5908630826116098E-2</v>
      </c>
      <c r="M26" s="14">
        <v>5.3868677652911E-2</v>
      </c>
      <c r="N26" s="14">
        <v>4.9099670421326402E-2</v>
      </c>
      <c r="O26" s="14"/>
      <c r="P26" s="14">
        <v>2.5034481386872701E-2</v>
      </c>
      <c r="Q26" s="14">
        <v>1.94043288324393E-2</v>
      </c>
      <c r="R26" s="14">
        <v>3.99326875706255E-2</v>
      </c>
      <c r="S26" s="14">
        <v>4.8760076606850299E-2</v>
      </c>
      <c r="T26" s="14">
        <v>3.1032515449355199E-2</v>
      </c>
      <c r="U26" s="14"/>
      <c r="V26" s="14">
        <v>3.01474525171977E-2</v>
      </c>
      <c r="W26" s="14">
        <v>3.4862318722656098E-2</v>
      </c>
      <c r="X26" s="14">
        <v>5.9538708107397899E-2</v>
      </c>
      <c r="Y26" s="14"/>
      <c r="Z26" s="14">
        <v>2.3263761968223499E-2</v>
      </c>
      <c r="AA26" s="14">
        <v>4.6709526695818702E-2</v>
      </c>
      <c r="AB26" s="14"/>
      <c r="AC26" s="14">
        <v>8.1350451004865598E-2</v>
      </c>
      <c r="AD26" s="14">
        <v>4.61640601043809E-2</v>
      </c>
      <c r="AE26" s="14">
        <v>2.52414501118912E-2</v>
      </c>
      <c r="AF26" s="14">
        <v>2.6696986349714E-2</v>
      </c>
      <c r="AG26" s="14"/>
      <c r="AH26" s="14">
        <v>8.8048335647693293E-2</v>
      </c>
      <c r="AI26" s="14">
        <v>3.7502124206675098E-2</v>
      </c>
      <c r="AJ26" s="14">
        <v>1.53055901440367E-2</v>
      </c>
      <c r="AK26" s="14">
        <v>3.55793222685752E-2</v>
      </c>
      <c r="AL26" s="14"/>
      <c r="AM26" s="14">
        <v>3.4020542176504999E-2</v>
      </c>
      <c r="AN26" s="14">
        <v>3.5148086370757302E-2</v>
      </c>
      <c r="AO26" s="14">
        <v>2.44807283425355E-2</v>
      </c>
      <c r="AP26" s="14">
        <v>2.8303318570829902E-2</v>
      </c>
      <c r="AQ26" s="14"/>
      <c r="AR26" s="14">
        <v>4.07362238700242E-2</v>
      </c>
      <c r="AS26" s="14">
        <v>2.1355935613083799E-2</v>
      </c>
      <c r="AT26" s="14">
        <v>2.9080640049268101E-2</v>
      </c>
      <c r="AU26" s="14">
        <v>8.1193233252787496E-3</v>
      </c>
      <c r="AV26" s="14"/>
      <c r="AW26" s="14">
        <v>3.4329224067644902E-2</v>
      </c>
      <c r="AX26" s="14">
        <v>4.4915409543841003E-2</v>
      </c>
      <c r="AY26" s="14">
        <v>3.0447383602646001E-2</v>
      </c>
      <c r="AZ26" s="14">
        <v>1.5193525068053101E-2</v>
      </c>
      <c r="BA26" s="14"/>
      <c r="BB26" s="14">
        <v>2.9459379543920701E-2</v>
      </c>
      <c r="BC26" s="14">
        <v>1.8801963699777099E-2</v>
      </c>
      <c r="BD26" s="14">
        <v>1.41878616724987E-2</v>
      </c>
      <c r="BE26" s="14"/>
      <c r="BF26" s="14">
        <v>3.24572353405915E-2</v>
      </c>
      <c r="BG26" s="14">
        <v>4.3478979906265001E-2</v>
      </c>
      <c r="BH26" s="14">
        <v>3.0141217354629501E-2</v>
      </c>
      <c r="BI26" s="14"/>
      <c r="BJ26" s="14">
        <v>3.6494872567964701E-2</v>
      </c>
      <c r="BK26" s="14">
        <v>2.49189089989784E-2</v>
      </c>
      <c r="BL26" s="14">
        <v>1.28647992164737E-2</v>
      </c>
      <c r="BM26" s="14"/>
      <c r="BN26" s="14">
        <v>4.80548532782605E-2</v>
      </c>
      <c r="BO26" s="14">
        <v>3.5585705564926802E-2</v>
      </c>
      <c r="BP26" s="14">
        <v>3.56227614325237E-2</v>
      </c>
      <c r="BQ26" s="14">
        <v>0</v>
      </c>
      <c r="BR26" s="14">
        <v>4.9046480539836901E-2</v>
      </c>
      <c r="BS26" s="14">
        <v>2.20394579679778E-2</v>
      </c>
      <c r="BT26" s="14">
        <v>5.0502026975472097E-2</v>
      </c>
      <c r="BU26" s="14">
        <v>2.5976720892732199E-2</v>
      </c>
      <c r="BV26" s="14"/>
      <c r="BW26" s="14">
        <v>2.0794768049279998E-2</v>
      </c>
      <c r="BX26" s="14">
        <v>6.3859419958886596E-2</v>
      </c>
      <c r="BY26" s="14"/>
      <c r="BZ26" s="14">
        <v>3.6100318872461297E-2</v>
      </c>
      <c r="CA26" s="14">
        <v>1.9356891169103201E-2</v>
      </c>
      <c r="CB26" s="14"/>
      <c r="CC26" s="14">
        <v>2.6574814195912601E-2</v>
      </c>
      <c r="CD26" s="14">
        <v>4.45026497127545E-2</v>
      </c>
    </row>
    <row r="27" spans="2:82" ht="45" x14ac:dyDescent="0.25">
      <c r="B27" s="15" t="s">
        <v>386</v>
      </c>
      <c r="C27" s="14">
        <v>3.0292254020622699E-2</v>
      </c>
      <c r="D27" s="14">
        <v>3.3410479189456603E-2</v>
      </c>
      <c r="E27" s="14">
        <v>2.7192373961830101E-2</v>
      </c>
      <c r="F27" s="14"/>
      <c r="G27" s="14">
        <v>3.89566226663332E-2</v>
      </c>
      <c r="H27" s="14">
        <v>2.8943032160962098E-2</v>
      </c>
      <c r="I27" s="14">
        <v>1.7636989854000799E-2</v>
      </c>
      <c r="J27" s="14"/>
      <c r="K27" s="14">
        <v>3.4986200359188098E-2</v>
      </c>
      <c r="L27" s="14">
        <v>1.34032808488162E-2</v>
      </c>
      <c r="M27" s="14">
        <v>2.1689338517621899E-2</v>
      </c>
      <c r="N27" s="14">
        <v>4.9798006507790503E-2</v>
      </c>
      <c r="O27" s="14"/>
      <c r="P27" s="14">
        <v>4.3147213967908403E-2</v>
      </c>
      <c r="Q27" s="14">
        <v>4.38492047575781E-2</v>
      </c>
      <c r="R27" s="14">
        <v>3.2739400160574701E-2</v>
      </c>
      <c r="S27" s="14">
        <v>1.6741523072119801E-2</v>
      </c>
      <c r="T27" s="14">
        <v>3.13044773653538E-2</v>
      </c>
      <c r="U27" s="14"/>
      <c r="V27" s="14">
        <v>2.7750963498865001E-2</v>
      </c>
      <c r="W27" s="14">
        <v>2.11651012903834E-2</v>
      </c>
      <c r="X27" s="14">
        <v>5.1157353376088899E-2</v>
      </c>
      <c r="Y27" s="14"/>
      <c r="Z27" s="14">
        <v>2.5061059783381901E-2</v>
      </c>
      <c r="AA27" s="14">
        <v>3.4501675178461297E-2</v>
      </c>
      <c r="AB27" s="14"/>
      <c r="AC27" s="14">
        <v>4.0541614784606599E-2</v>
      </c>
      <c r="AD27" s="14">
        <v>3.3706711373601997E-2</v>
      </c>
      <c r="AE27" s="14">
        <v>2.5874349118471598E-2</v>
      </c>
      <c r="AF27" s="14">
        <v>2.92823952871363E-2</v>
      </c>
      <c r="AG27" s="14"/>
      <c r="AH27" s="14">
        <v>2.9483446413932898E-2</v>
      </c>
      <c r="AI27" s="14">
        <v>2.2770264440620001E-2</v>
      </c>
      <c r="AJ27" s="14">
        <v>4.3827911685005903E-2</v>
      </c>
      <c r="AK27" s="14">
        <v>3.5222777889343901E-2</v>
      </c>
      <c r="AL27" s="14"/>
      <c r="AM27" s="14">
        <v>2.1529738956434501E-2</v>
      </c>
      <c r="AN27" s="14">
        <v>2.1326358006182398E-2</v>
      </c>
      <c r="AO27" s="14">
        <v>3.9954511295959297E-2</v>
      </c>
      <c r="AP27" s="14">
        <v>2.4571882686720899E-2</v>
      </c>
      <c r="AQ27" s="14"/>
      <c r="AR27" s="14">
        <v>2.5711761479972801E-2</v>
      </c>
      <c r="AS27" s="14">
        <v>4.0449444923952201E-2</v>
      </c>
      <c r="AT27" s="14">
        <v>3.8894921290845298E-2</v>
      </c>
      <c r="AU27" s="14">
        <v>2.5010827605073799E-2</v>
      </c>
      <c r="AV27" s="14"/>
      <c r="AW27" s="14">
        <v>2.7172199489849301E-2</v>
      </c>
      <c r="AX27" s="14">
        <v>3.7742372847355599E-2</v>
      </c>
      <c r="AY27" s="14">
        <v>2.5690104778409401E-2</v>
      </c>
      <c r="AZ27" s="14">
        <v>1.53548624053479E-2</v>
      </c>
      <c r="BA27" s="14"/>
      <c r="BB27" s="14">
        <v>2.52380537005302E-2</v>
      </c>
      <c r="BC27" s="14">
        <v>2.9182071241844E-2</v>
      </c>
      <c r="BD27" s="14">
        <v>7.31262775121653E-2</v>
      </c>
      <c r="BE27" s="14"/>
      <c r="BF27" s="14">
        <v>2.7988485674345701E-2</v>
      </c>
      <c r="BG27" s="14">
        <v>1.70550163482493E-2</v>
      </c>
      <c r="BH27" s="14">
        <v>4.9501235085203002E-2</v>
      </c>
      <c r="BI27" s="14"/>
      <c r="BJ27" s="14">
        <v>3.05042814907081E-2</v>
      </c>
      <c r="BK27" s="14">
        <v>1.8894837765244799E-2</v>
      </c>
      <c r="BL27" s="14">
        <v>3.2871013723698703E-2</v>
      </c>
      <c r="BM27" s="14"/>
      <c r="BN27" s="14">
        <v>3.2376156247069902E-2</v>
      </c>
      <c r="BO27" s="14">
        <v>3.5569387030312802E-2</v>
      </c>
      <c r="BP27" s="14">
        <v>0</v>
      </c>
      <c r="BQ27" s="14">
        <v>7.7685998510179793E-2</v>
      </c>
      <c r="BR27" s="14">
        <v>2.8350774115944201E-2</v>
      </c>
      <c r="BS27" s="14">
        <v>3.50859701210533E-2</v>
      </c>
      <c r="BT27" s="14">
        <v>2.50816476745588E-2</v>
      </c>
      <c r="BU27" s="14">
        <v>0</v>
      </c>
      <c r="BV27" s="14"/>
      <c r="BW27" s="14">
        <v>2.8654275174087002E-2</v>
      </c>
      <c r="BX27" s="14">
        <v>3.3216756726984001E-2</v>
      </c>
      <c r="BY27" s="14"/>
      <c r="BZ27" s="14">
        <v>3.0358596293128599E-2</v>
      </c>
      <c r="CA27" s="14">
        <v>2.8407451932552501E-2</v>
      </c>
      <c r="CB27" s="14"/>
      <c r="CC27" s="14">
        <v>3.5874948280723601E-2</v>
      </c>
      <c r="CD27" s="14">
        <v>2.3293972059933599E-2</v>
      </c>
    </row>
    <row r="28" spans="2:82" ht="30" x14ac:dyDescent="0.25">
      <c r="B28" s="15" t="s">
        <v>387</v>
      </c>
      <c r="C28" s="14">
        <v>1.8202858066545001E-2</v>
      </c>
      <c r="D28" s="14">
        <v>2.5277074201796999E-2</v>
      </c>
      <c r="E28" s="14">
        <v>1.10897163627815E-2</v>
      </c>
      <c r="F28" s="14"/>
      <c r="G28" s="14">
        <v>2.4449645715414602E-2</v>
      </c>
      <c r="H28" s="14">
        <v>1.4407848068572E-2</v>
      </c>
      <c r="I28" s="14">
        <v>1.40950686812082E-2</v>
      </c>
      <c r="J28" s="14"/>
      <c r="K28" s="14">
        <v>1.8453477054742699E-2</v>
      </c>
      <c r="L28" s="14">
        <v>1.06752336836285E-2</v>
      </c>
      <c r="M28" s="14">
        <v>2.7255242893344099E-2</v>
      </c>
      <c r="N28" s="14">
        <v>1.8993577079515201E-2</v>
      </c>
      <c r="O28" s="14"/>
      <c r="P28" s="14">
        <v>1.89013258090392E-2</v>
      </c>
      <c r="Q28" s="14">
        <v>1.4335075985451799E-2</v>
      </c>
      <c r="R28" s="14">
        <v>1.8038752963621299E-2</v>
      </c>
      <c r="S28" s="14">
        <v>2.1203496270605901E-2</v>
      </c>
      <c r="T28" s="14">
        <v>1.5449610131639599E-2</v>
      </c>
      <c r="U28" s="14"/>
      <c r="V28" s="14">
        <v>1.9601949545465201E-2</v>
      </c>
      <c r="W28" s="14">
        <v>1.41396790295995E-2</v>
      </c>
      <c r="X28" s="14">
        <v>1.86004303672197E-2</v>
      </c>
      <c r="Y28" s="14"/>
      <c r="Z28" s="14">
        <v>1.95667602530449E-2</v>
      </c>
      <c r="AA28" s="14">
        <v>1.7105357484325501E-2</v>
      </c>
      <c r="AB28" s="14"/>
      <c r="AC28" s="14">
        <v>2.0554956136245198E-2</v>
      </c>
      <c r="AD28" s="14">
        <v>2.0484116719395099E-2</v>
      </c>
      <c r="AE28" s="14">
        <v>1.42429485595229E-2</v>
      </c>
      <c r="AF28" s="14">
        <v>1.9430985675192799E-2</v>
      </c>
      <c r="AG28" s="14"/>
      <c r="AH28" s="14">
        <v>1.00202333895676E-2</v>
      </c>
      <c r="AI28" s="14">
        <v>1.4942905593430301E-2</v>
      </c>
      <c r="AJ28" s="14">
        <v>2.1763332756524201E-2</v>
      </c>
      <c r="AK28" s="14">
        <v>2.96010543474713E-2</v>
      </c>
      <c r="AL28" s="14"/>
      <c r="AM28" s="14">
        <v>2.5516526582136601E-2</v>
      </c>
      <c r="AN28" s="14">
        <v>1.40802566743456E-2</v>
      </c>
      <c r="AO28" s="14">
        <v>4.8365308085222903E-3</v>
      </c>
      <c r="AP28" s="14">
        <v>2.2263356806370399E-2</v>
      </c>
      <c r="AQ28" s="14"/>
      <c r="AR28" s="14">
        <v>2.0371754665267999E-2</v>
      </c>
      <c r="AS28" s="14">
        <v>2.14473788598686E-2</v>
      </c>
      <c r="AT28" s="14">
        <v>9.8607140313600392E-3</v>
      </c>
      <c r="AU28" s="14">
        <v>2.4657134330932098E-2</v>
      </c>
      <c r="AV28" s="14"/>
      <c r="AW28" s="14">
        <v>2.3063497316970199E-2</v>
      </c>
      <c r="AX28" s="14">
        <v>2.3521910558913499E-2</v>
      </c>
      <c r="AY28" s="14">
        <v>9.4078399981703704E-3</v>
      </c>
      <c r="AZ28" s="14">
        <v>1.4819005851685999E-2</v>
      </c>
      <c r="BA28" s="14"/>
      <c r="BB28" s="14">
        <v>2.5103948754397001E-2</v>
      </c>
      <c r="BC28" s="14">
        <v>1.97016140999072E-2</v>
      </c>
      <c r="BD28" s="14">
        <v>4.3055036463565302E-2</v>
      </c>
      <c r="BE28" s="14"/>
      <c r="BF28" s="14">
        <v>1.7082824735170501E-2</v>
      </c>
      <c r="BG28" s="14">
        <v>1.33776094798754E-2</v>
      </c>
      <c r="BH28" s="14">
        <v>2.2505481134162699E-2</v>
      </c>
      <c r="BI28" s="14"/>
      <c r="BJ28" s="14">
        <v>1.75378923248623E-2</v>
      </c>
      <c r="BK28" s="14">
        <v>1.56678490098154E-2</v>
      </c>
      <c r="BL28" s="14">
        <v>3.2444056628530199E-2</v>
      </c>
      <c r="BM28" s="14"/>
      <c r="BN28" s="14">
        <v>5.4384276939149004E-3</v>
      </c>
      <c r="BO28" s="14">
        <v>1.44829674041436E-2</v>
      </c>
      <c r="BP28" s="14">
        <v>3.5552998504963601E-2</v>
      </c>
      <c r="BQ28" s="14">
        <v>0</v>
      </c>
      <c r="BR28" s="14">
        <v>4.90085155815181E-2</v>
      </c>
      <c r="BS28" s="14">
        <v>1.5791545647671799E-2</v>
      </c>
      <c r="BT28" s="14">
        <v>1.2903082383719599E-2</v>
      </c>
      <c r="BU28" s="14">
        <v>8.8966384472410204E-3</v>
      </c>
      <c r="BV28" s="14"/>
      <c r="BW28" s="14">
        <v>1.97982812469387E-2</v>
      </c>
      <c r="BX28" s="14">
        <v>1.5354335682559001E-2</v>
      </c>
      <c r="BY28" s="14"/>
      <c r="BZ28" s="14">
        <v>1.8614619414823501E-2</v>
      </c>
      <c r="CA28" s="14">
        <v>1.8837209737455798E-2</v>
      </c>
      <c r="CB28" s="14"/>
      <c r="CC28" s="14">
        <v>2.36133615107312E-2</v>
      </c>
      <c r="CD28" s="14">
        <v>1.2588661808525199E-2</v>
      </c>
    </row>
    <row r="29" spans="2:82" x14ac:dyDescent="0.25">
      <c r="B29" s="15" t="s">
        <v>151</v>
      </c>
      <c r="C29" s="20">
        <v>7.3701969041311002E-2</v>
      </c>
      <c r="D29" s="20">
        <v>6.1395740458246098E-2</v>
      </c>
      <c r="E29" s="20">
        <v>8.6243899828258794E-2</v>
      </c>
      <c r="F29" s="20"/>
      <c r="G29" s="20">
        <v>4.2830043022412501E-2</v>
      </c>
      <c r="H29" s="20">
        <v>9.0412006297045003E-2</v>
      </c>
      <c r="I29" s="20">
        <v>9.7637836480051504E-2</v>
      </c>
      <c r="J29" s="20"/>
      <c r="K29" s="20">
        <v>5.797741150045E-2</v>
      </c>
      <c r="L29" s="20">
        <v>7.5781683473255396E-2</v>
      </c>
      <c r="M29" s="20">
        <v>7.5664057342482396E-2</v>
      </c>
      <c r="N29" s="20">
        <v>9.1174111047330197E-2</v>
      </c>
      <c r="O29" s="20"/>
      <c r="P29" s="20">
        <v>6.2826882433175593E-2</v>
      </c>
      <c r="Q29" s="20">
        <v>6.27686587978422E-2</v>
      </c>
      <c r="R29" s="20">
        <v>6.9077104448465598E-2</v>
      </c>
      <c r="S29" s="20">
        <v>8.2050510541721397E-2</v>
      </c>
      <c r="T29" s="20">
        <v>8.2640958638367804E-2</v>
      </c>
      <c r="U29" s="20"/>
      <c r="V29" s="20">
        <v>6.0302961022747799E-2</v>
      </c>
      <c r="W29" s="20">
        <v>8.4942747608904204E-2</v>
      </c>
      <c r="X29" s="20">
        <v>0.106081894848139</v>
      </c>
      <c r="Y29" s="20"/>
      <c r="Z29" s="20">
        <v>5.6812423977845299E-2</v>
      </c>
      <c r="AA29" s="20">
        <v>8.72925957915653E-2</v>
      </c>
      <c r="AB29" s="20"/>
      <c r="AC29" s="20">
        <v>5.9597873482448001E-2</v>
      </c>
      <c r="AD29" s="20">
        <v>9.0134842464146298E-2</v>
      </c>
      <c r="AE29" s="20">
        <v>8.5557562217345395E-2</v>
      </c>
      <c r="AF29" s="20">
        <v>5.3515558009920999E-2</v>
      </c>
      <c r="AG29" s="20"/>
      <c r="AH29" s="20">
        <v>0.10791495011608</v>
      </c>
      <c r="AI29" s="20">
        <v>9.5031118047079394E-2</v>
      </c>
      <c r="AJ29" s="20">
        <v>4.0479005386309601E-2</v>
      </c>
      <c r="AK29" s="20">
        <v>3.5687575580054497E-2</v>
      </c>
      <c r="AL29" s="20"/>
      <c r="AM29" s="20">
        <v>8.1258968726123607E-2</v>
      </c>
      <c r="AN29" s="20">
        <v>6.50766681103018E-2</v>
      </c>
      <c r="AO29" s="20">
        <v>6.9905347733833903E-2</v>
      </c>
      <c r="AP29" s="20">
        <v>6.0401012186780498E-2</v>
      </c>
      <c r="AQ29" s="20"/>
      <c r="AR29" s="20">
        <v>8.2113446821701505E-2</v>
      </c>
      <c r="AS29" s="20">
        <v>4.0174907953475197E-2</v>
      </c>
      <c r="AT29" s="20">
        <v>2.93901069610779E-2</v>
      </c>
      <c r="AU29" s="20">
        <v>9.1159421178640496E-2</v>
      </c>
      <c r="AV29" s="20"/>
      <c r="AW29" s="20">
        <v>6.5063628923038602E-2</v>
      </c>
      <c r="AX29" s="20">
        <v>8.8576171474384999E-2</v>
      </c>
      <c r="AY29" s="20">
        <v>5.6538687107102303E-2</v>
      </c>
      <c r="AZ29" s="20">
        <v>0.10352833694808899</v>
      </c>
      <c r="BA29" s="20"/>
      <c r="BB29" s="20">
        <v>7.9566062353935998E-2</v>
      </c>
      <c r="BC29" s="20">
        <v>7.74705789942053E-2</v>
      </c>
      <c r="BD29" s="20">
        <v>0.159054593262769</v>
      </c>
      <c r="BE29" s="20"/>
      <c r="BF29" s="20">
        <v>6.9838891001824804E-2</v>
      </c>
      <c r="BG29" s="20">
        <v>8.0812189276470103E-2</v>
      </c>
      <c r="BH29" s="20">
        <v>6.4108250343976894E-2</v>
      </c>
      <c r="BI29" s="20"/>
      <c r="BJ29" s="20">
        <v>6.5632079132061094E-2</v>
      </c>
      <c r="BK29" s="20">
        <v>7.4784101605746195E-2</v>
      </c>
      <c r="BL29" s="20">
        <v>6.5374954253971301E-2</v>
      </c>
      <c r="BM29" s="20"/>
      <c r="BN29" s="20">
        <v>8.6484451411076704E-2</v>
      </c>
      <c r="BO29" s="20">
        <v>5.6564173487553202E-2</v>
      </c>
      <c r="BP29" s="20">
        <v>3.5770060576980803E-2</v>
      </c>
      <c r="BQ29" s="20">
        <v>0</v>
      </c>
      <c r="BR29" s="20">
        <v>7.0542902416685094E-2</v>
      </c>
      <c r="BS29" s="20">
        <v>7.8939386495066405E-2</v>
      </c>
      <c r="BT29" s="20">
        <v>7.7407039909184003E-2</v>
      </c>
      <c r="BU29" s="20">
        <v>8.7423398049665493E-2</v>
      </c>
      <c r="BV29" s="20"/>
      <c r="BW29" s="20">
        <v>8.2913013659841897E-2</v>
      </c>
      <c r="BX29" s="20">
        <v>5.7256259151784998E-2</v>
      </c>
      <c r="BY29" s="20"/>
      <c r="BZ29" s="20">
        <v>7.5373474920660002E-2</v>
      </c>
      <c r="CA29" s="20">
        <v>5.7167059726947897E-2</v>
      </c>
      <c r="CB29" s="20"/>
      <c r="CC29" s="20">
        <v>6.3513529487086398E-2</v>
      </c>
      <c r="CD29" s="20">
        <v>8.6333414288591495E-2</v>
      </c>
    </row>
    <row r="30" spans="2:82" x14ac:dyDescent="0.25">
      <c r="B30" s="16" t="s">
        <v>389</v>
      </c>
    </row>
    <row r="31" spans="2:82" x14ac:dyDescent="0.25">
      <c r="B31" t="s">
        <v>105</v>
      </c>
    </row>
    <row r="32" spans="2:82" x14ac:dyDescent="0.25">
      <c r="B32" t="s">
        <v>106</v>
      </c>
    </row>
    <row r="34" spans="2:2" x14ac:dyDescent="0.25">
      <c r="B34"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CD17"/>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393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390</v>
      </c>
      <c r="C9" s="14">
        <v>0.45415953881883903</v>
      </c>
      <c r="D9" s="14">
        <v>0.47175687571088898</v>
      </c>
      <c r="E9" s="14">
        <v>0.43701593297631802</v>
      </c>
      <c r="F9" s="14"/>
      <c r="G9" s="14">
        <v>0.34341262518479598</v>
      </c>
      <c r="H9" s="14">
        <v>0.50659688299865602</v>
      </c>
      <c r="I9" s="14">
        <v>0.57092445165092598</v>
      </c>
      <c r="J9" s="14"/>
      <c r="K9" s="14">
        <v>0.43394612444473601</v>
      </c>
      <c r="L9" s="14">
        <v>0.44028221904832898</v>
      </c>
      <c r="M9" s="14">
        <v>0.46339561145469799</v>
      </c>
      <c r="N9" s="14">
        <v>0.51099529426683998</v>
      </c>
      <c r="O9" s="14"/>
      <c r="P9" s="14">
        <v>0.440017554138392</v>
      </c>
      <c r="Q9" s="14">
        <v>0.40953691940390702</v>
      </c>
      <c r="R9" s="14">
        <v>0.49378006836560301</v>
      </c>
      <c r="S9" s="14">
        <v>0.42990064733696898</v>
      </c>
      <c r="T9" s="14">
        <v>0.49712214558732698</v>
      </c>
      <c r="U9" s="14"/>
      <c r="V9" s="14">
        <v>0.450061501284657</v>
      </c>
      <c r="W9" s="14">
        <v>0.477804262117967</v>
      </c>
      <c r="X9" s="14">
        <v>0.441572676851748</v>
      </c>
      <c r="Y9" s="14"/>
      <c r="Z9" s="14">
        <v>0.40524092152949798</v>
      </c>
      <c r="AA9" s="14">
        <v>0.49660374097136001</v>
      </c>
      <c r="AB9" s="14"/>
      <c r="AC9" s="14">
        <v>0.499623989009432</v>
      </c>
      <c r="AD9" s="14">
        <v>0.43456203694058199</v>
      </c>
      <c r="AE9" s="14">
        <v>0.45098609903564402</v>
      </c>
      <c r="AF9" s="14">
        <v>0.47340968638274999</v>
      </c>
      <c r="AG9" s="14"/>
      <c r="AH9" s="14">
        <v>0.48304011009341402</v>
      </c>
      <c r="AI9" s="14">
        <v>0.43096242996612599</v>
      </c>
      <c r="AJ9" s="14">
        <v>0.44457158647631401</v>
      </c>
      <c r="AK9" s="14">
        <v>0.53802163252153701</v>
      </c>
      <c r="AL9" s="14"/>
      <c r="AM9" s="14">
        <v>0.44199257639161998</v>
      </c>
      <c r="AN9" s="14">
        <v>0.42202748069012402</v>
      </c>
      <c r="AO9" s="14">
        <v>0.42193159097437499</v>
      </c>
      <c r="AP9" s="14">
        <v>0.47469233742809303</v>
      </c>
      <c r="AQ9" s="14"/>
      <c r="AR9" s="14">
        <v>0.47522693754330297</v>
      </c>
      <c r="AS9" s="14">
        <v>0.43440977977178402</v>
      </c>
      <c r="AT9" s="14">
        <v>0.43548921775974497</v>
      </c>
      <c r="AU9" s="14">
        <v>0.398481160771188</v>
      </c>
      <c r="AV9" s="14"/>
      <c r="AW9" s="14">
        <v>0.41541703820349701</v>
      </c>
      <c r="AX9" s="14">
        <v>0.409950856043865</v>
      </c>
      <c r="AY9" s="14">
        <v>0.51179770790605195</v>
      </c>
      <c r="AZ9" s="14">
        <v>0.550981439688498</v>
      </c>
      <c r="BA9" s="14"/>
      <c r="BB9" s="14">
        <v>0.548438920668744</v>
      </c>
      <c r="BC9" s="14">
        <v>0.55277447266826996</v>
      </c>
      <c r="BD9" s="14">
        <v>0.36979011746586599</v>
      </c>
      <c r="BE9" s="14"/>
      <c r="BF9" s="14">
        <v>0.50020410714294194</v>
      </c>
      <c r="BG9" s="14">
        <v>0.42903242349033499</v>
      </c>
      <c r="BH9" s="14">
        <v>0.36881785772522901</v>
      </c>
      <c r="BI9" s="14"/>
      <c r="BJ9" s="14">
        <v>0.46788546009996301</v>
      </c>
      <c r="BK9" s="14">
        <v>0.484073386910993</v>
      </c>
      <c r="BL9" s="14">
        <v>0.334535476719728</v>
      </c>
      <c r="BM9" s="14"/>
      <c r="BN9" s="14">
        <v>0.45481836654577101</v>
      </c>
      <c r="BO9" s="14">
        <v>0.43629801622777997</v>
      </c>
      <c r="BP9" s="14">
        <v>0.44161575169286899</v>
      </c>
      <c r="BQ9" s="14">
        <v>0.37239641414045099</v>
      </c>
      <c r="BR9" s="14">
        <v>0.49850000460015897</v>
      </c>
      <c r="BS9" s="14">
        <v>0.40858220987064497</v>
      </c>
      <c r="BT9" s="14">
        <v>0.54114291961599004</v>
      </c>
      <c r="BU9" s="14">
        <v>0.54015281120307201</v>
      </c>
      <c r="BV9" s="14"/>
      <c r="BW9" s="14">
        <v>0.35115826566272301</v>
      </c>
      <c r="BX9" s="14">
        <v>0.53797461349863496</v>
      </c>
      <c r="BY9" s="14"/>
      <c r="BZ9" s="14">
        <v>0.39068938707268502</v>
      </c>
      <c r="CA9" s="14">
        <v>0.54116502318836401</v>
      </c>
      <c r="CB9" s="14"/>
      <c r="CC9" s="14">
        <v>0.32848225531693498</v>
      </c>
      <c r="CD9" s="14">
        <v>0.579497892865113</v>
      </c>
    </row>
    <row r="10" spans="2:82" ht="30" x14ac:dyDescent="0.25">
      <c r="B10" s="15" t="s">
        <v>391</v>
      </c>
      <c r="C10" s="14">
        <v>0.33545927824814697</v>
      </c>
      <c r="D10" s="14">
        <v>0.32417322666007597</v>
      </c>
      <c r="E10" s="14">
        <v>0.34674344352129099</v>
      </c>
      <c r="F10" s="14"/>
      <c r="G10" s="14">
        <v>0.42096901860340402</v>
      </c>
      <c r="H10" s="14">
        <v>0.31212931115041398</v>
      </c>
      <c r="I10" s="14">
        <v>0.21094428229995199</v>
      </c>
      <c r="J10" s="14"/>
      <c r="K10" s="14">
        <v>0.330978570643361</v>
      </c>
      <c r="L10" s="14">
        <v>0.351023580060141</v>
      </c>
      <c r="M10" s="14">
        <v>0.34636031516593302</v>
      </c>
      <c r="N10" s="14">
        <v>0.30951101255060698</v>
      </c>
      <c r="O10" s="14"/>
      <c r="P10" s="14">
        <v>0.324520917284018</v>
      </c>
      <c r="Q10" s="14">
        <v>0.340924496337489</v>
      </c>
      <c r="R10" s="14">
        <v>0.33034223948895602</v>
      </c>
      <c r="S10" s="14">
        <v>0.34826922758322598</v>
      </c>
      <c r="T10" s="14">
        <v>0.32363536042115498</v>
      </c>
      <c r="U10" s="14"/>
      <c r="V10" s="14">
        <v>0.34887415218103901</v>
      </c>
      <c r="W10" s="14">
        <v>0.30639659336191699</v>
      </c>
      <c r="X10" s="14">
        <v>0.32397322018647401</v>
      </c>
      <c r="Y10" s="14"/>
      <c r="Z10" s="14">
        <v>0.38318209893785299</v>
      </c>
      <c r="AA10" s="14">
        <v>0.29405260813190498</v>
      </c>
      <c r="AB10" s="14"/>
      <c r="AC10" s="14">
        <v>0.32116399036916798</v>
      </c>
      <c r="AD10" s="14">
        <v>0.35944879174751898</v>
      </c>
      <c r="AE10" s="14">
        <v>0.33204680943132597</v>
      </c>
      <c r="AF10" s="14">
        <v>0.32842067952260201</v>
      </c>
      <c r="AG10" s="14"/>
      <c r="AH10" s="14">
        <v>0.32737506172713998</v>
      </c>
      <c r="AI10" s="14">
        <v>0.34993665137062502</v>
      </c>
      <c r="AJ10" s="14">
        <v>0.35903199205466202</v>
      </c>
      <c r="AK10" s="14">
        <v>0.26087381679900601</v>
      </c>
      <c r="AL10" s="14"/>
      <c r="AM10" s="14">
        <v>0.33531004519968599</v>
      </c>
      <c r="AN10" s="14">
        <v>0.35228539527559399</v>
      </c>
      <c r="AO10" s="14">
        <v>0.386615824782714</v>
      </c>
      <c r="AP10" s="14">
        <v>0.31879555393340298</v>
      </c>
      <c r="AQ10" s="14"/>
      <c r="AR10" s="14">
        <v>0.34931498713062997</v>
      </c>
      <c r="AS10" s="14">
        <v>0.363100989302787</v>
      </c>
      <c r="AT10" s="14">
        <v>0.32418075170295302</v>
      </c>
      <c r="AU10" s="14">
        <v>0.33538503870861403</v>
      </c>
      <c r="AV10" s="14"/>
      <c r="AW10" s="14">
        <v>0.38828476121824101</v>
      </c>
      <c r="AX10" s="14">
        <v>0.37779113352967197</v>
      </c>
      <c r="AY10" s="14">
        <v>0.28184362856428002</v>
      </c>
      <c r="AZ10" s="14">
        <v>0.17238357997439799</v>
      </c>
      <c r="BA10" s="14"/>
      <c r="BB10" s="14">
        <v>0.23672405572771599</v>
      </c>
      <c r="BC10" s="14">
        <v>0.263654173852228</v>
      </c>
      <c r="BD10" s="14">
        <v>0.31514691596649802</v>
      </c>
      <c r="BE10" s="14"/>
      <c r="BF10" s="14">
        <v>0.29729431390341199</v>
      </c>
      <c r="BG10" s="14">
        <v>0.36526211157726401</v>
      </c>
      <c r="BH10" s="14">
        <v>0.41921890009944102</v>
      </c>
      <c r="BI10" s="14"/>
      <c r="BJ10" s="14">
        <v>0.357502124103388</v>
      </c>
      <c r="BK10" s="14">
        <v>0.31281975905915799</v>
      </c>
      <c r="BL10" s="14">
        <v>0.36538682737242001</v>
      </c>
      <c r="BM10" s="14"/>
      <c r="BN10" s="14">
        <v>0.35534794490999</v>
      </c>
      <c r="BO10" s="14">
        <v>0.36936736850173901</v>
      </c>
      <c r="BP10" s="14">
        <v>0.359334211465206</v>
      </c>
      <c r="BQ10" s="14">
        <v>0.38141691961820001</v>
      </c>
      <c r="BR10" s="14">
        <v>0.33561122377458402</v>
      </c>
      <c r="BS10" s="14">
        <v>0.32699029729576301</v>
      </c>
      <c r="BT10" s="14">
        <v>0.278291447624541</v>
      </c>
      <c r="BU10" s="14">
        <v>0.30388315813297201</v>
      </c>
      <c r="BV10" s="14"/>
      <c r="BW10" s="14">
        <v>0.36553462179799001</v>
      </c>
      <c r="BX10" s="14">
        <v>0.31098611312687702</v>
      </c>
      <c r="BY10" s="14"/>
      <c r="BZ10" s="14">
        <v>0.33498499981819801</v>
      </c>
      <c r="CA10" s="14">
        <v>0.36560334670733102</v>
      </c>
      <c r="CB10" s="14"/>
      <c r="CC10" s="14">
        <v>0.45891819225914798</v>
      </c>
      <c r="CD10" s="14">
        <v>0.22635559212949899</v>
      </c>
    </row>
    <row r="11" spans="2:82" ht="30" x14ac:dyDescent="0.25">
      <c r="B11" s="15" t="s">
        <v>392</v>
      </c>
      <c r="C11" s="14">
        <v>0.17554970810215301</v>
      </c>
      <c r="D11" s="14">
        <v>0.17031120312457701</v>
      </c>
      <c r="E11" s="14">
        <v>0.18030156975960901</v>
      </c>
      <c r="F11" s="14"/>
      <c r="G11" s="14">
        <v>0.18859526130792501</v>
      </c>
      <c r="H11" s="14">
        <v>0.15587480005823501</v>
      </c>
      <c r="I11" s="14">
        <v>0.18882499116554399</v>
      </c>
      <c r="J11" s="14"/>
      <c r="K11" s="14">
        <v>0.216313567735264</v>
      </c>
      <c r="L11" s="14">
        <v>0.17870894356720499</v>
      </c>
      <c r="M11" s="14">
        <v>0.145090327486603</v>
      </c>
      <c r="N11" s="14">
        <v>0.12046832828071299</v>
      </c>
      <c r="O11" s="14"/>
      <c r="P11" s="14">
        <v>0.195984318522233</v>
      </c>
      <c r="Q11" s="14">
        <v>0.21888690476151501</v>
      </c>
      <c r="R11" s="14">
        <v>0.14551520669708801</v>
      </c>
      <c r="S11" s="14">
        <v>0.18553005088779501</v>
      </c>
      <c r="T11" s="14">
        <v>0.140866343123697</v>
      </c>
      <c r="U11" s="14"/>
      <c r="V11" s="14">
        <v>0.177300512837168</v>
      </c>
      <c r="W11" s="14">
        <v>0.196398769838523</v>
      </c>
      <c r="X11" s="14">
        <v>0.147190470291898</v>
      </c>
      <c r="Y11" s="14"/>
      <c r="Z11" s="14">
        <v>0.177302333019597</v>
      </c>
      <c r="AA11" s="14">
        <v>0.17402904438728301</v>
      </c>
      <c r="AB11" s="14"/>
      <c r="AC11" s="14">
        <v>0.102797061777001</v>
      </c>
      <c r="AD11" s="14">
        <v>0.16338888970814799</v>
      </c>
      <c r="AE11" s="14">
        <v>0.18327641170386999</v>
      </c>
      <c r="AF11" s="14">
        <v>0.181947244021959</v>
      </c>
      <c r="AG11" s="14"/>
      <c r="AH11" s="14">
        <v>0.14086184618233299</v>
      </c>
      <c r="AI11" s="14">
        <v>0.179125361352172</v>
      </c>
      <c r="AJ11" s="14">
        <v>0.17767656698237599</v>
      </c>
      <c r="AK11" s="14">
        <v>0.19072207074078601</v>
      </c>
      <c r="AL11" s="14"/>
      <c r="AM11" s="14">
        <v>0.195994533685036</v>
      </c>
      <c r="AN11" s="14">
        <v>0.17862650425063401</v>
      </c>
      <c r="AO11" s="14">
        <v>0.16598239876561299</v>
      </c>
      <c r="AP11" s="14">
        <v>0.18623211171065601</v>
      </c>
      <c r="AQ11" s="14"/>
      <c r="AR11" s="14">
        <v>0.13230849777178799</v>
      </c>
      <c r="AS11" s="14">
        <v>0.18954751981659301</v>
      </c>
      <c r="AT11" s="14">
        <v>0.22802445533205301</v>
      </c>
      <c r="AU11" s="14">
        <v>0.24315859922928801</v>
      </c>
      <c r="AV11" s="14"/>
      <c r="AW11" s="14">
        <v>0.14855003935206201</v>
      </c>
      <c r="AX11" s="14">
        <v>0.171350914055552</v>
      </c>
      <c r="AY11" s="14">
        <v>0.18348189658491099</v>
      </c>
      <c r="AZ11" s="14">
        <v>0.25861184731444498</v>
      </c>
      <c r="BA11" s="14"/>
      <c r="BB11" s="14">
        <v>0.200468035348634</v>
      </c>
      <c r="BC11" s="14">
        <v>0.16791252994644101</v>
      </c>
      <c r="BD11" s="14">
        <v>0.26889207317361702</v>
      </c>
      <c r="BE11" s="14"/>
      <c r="BF11" s="14">
        <v>0.18052291387657701</v>
      </c>
      <c r="BG11" s="14">
        <v>0.15260355863127001</v>
      </c>
      <c r="BH11" s="14">
        <v>0.192293805417285</v>
      </c>
      <c r="BI11" s="14"/>
      <c r="BJ11" s="14">
        <v>0.14971041957710701</v>
      </c>
      <c r="BK11" s="14">
        <v>0.18609311754444799</v>
      </c>
      <c r="BL11" s="14">
        <v>0.26095056271175798</v>
      </c>
      <c r="BM11" s="14"/>
      <c r="BN11" s="14">
        <v>0.14079538882223999</v>
      </c>
      <c r="BO11" s="14">
        <v>0.155445716833022</v>
      </c>
      <c r="BP11" s="14">
        <v>0.167436051947702</v>
      </c>
      <c r="BQ11" s="14">
        <v>0.22200594261353601</v>
      </c>
      <c r="BR11" s="14">
        <v>0.14488431836158699</v>
      </c>
      <c r="BS11" s="14">
        <v>0.246009601218344</v>
      </c>
      <c r="BT11" s="14">
        <v>0.17147844361559</v>
      </c>
      <c r="BU11" s="14">
        <v>0.120157228099917</v>
      </c>
      <c r="BV11" s="14"/>
      <c r="BW11" s="14">
        <v>0.26000616949286798</v>
      </c>
      <c r="BX11" s="14">
        <v>0.106825075854889</v>
      </c>
      <c r="BY11" s="14"/>
      <c r="BZ11" s="14">
        <v>0.254968475459878</v>
      </c>
      <c r="CA11" s="14">
        <v>7.1017390808625597E-2</v>
      </c>
      <c r="CB11" s="14"/>
      <c r="CC11" s="14">
        <v>0.19183517820976101</v>
      </c>
      <c r="CD11" s="14">
        <v>0.17399096858801599</v>
      </c>
    </row>
    <row r="12" spans="2:82" x14ac:dyDescent="0.25">
      <c r="B12" s="15" t="s">
        <v>103</v>
      </c>
      <c r="C12" s="20">
        <v>3.4831474830861103E-2</v>
      </c>
      <c r="D12" s="20">
        <v>3.3758694504459001E-2</v>
      </c>
      <c r="E12" s="20">
        <v>3.59390537427823E-2</v>
      </c>
      <c r="F12" s="20"/>
      <c r="G12" s="20">
        <v>4.7023094903875698E-2</v>
      </c>
      <c r="H12" s="20">
        <v>2.5399005792694999E-2</v>
      </c>
      <c r="I12" s="20">
        <v>2.9306274883577201E-2</v>
      </c>
      <c r="J12" s="20"/>
      <c r="K12" s="20">
        <v>1.8761737176639998E-2</v>
      </c>
      <c r="L12" s="20">
        <v>2.9985257324325099E-2</v>
      </c>
      <c r="M12" s="20">
        <v>4.5153745892765801E-2</v>
      </c>
      <c r="N12" s="20">
        <v>5.9025364901839301E-2</v>
      </c>
      <c r="O12" s="20"/>
      <c r="P12" s="20">
        <v>3.94772100553571E-2</v>
      </c>
      <c r="Q12" s="20">
        <v>3.0651679497088899E-2</v>
      </c>
      <c r="R12" s="20">
        <v>3.03624854483527E-2</v>
      </c>
      <c r="S12" s="20">
        <v>3.6300074192010999E-2</v>
      </c>
      <c r="T12" s="20">
        <v>3.8376150867821597E-2</v>
      </c>
      <c r="U12" s="20"/>
      <c r="V12" s="20">
        <v>2.3763833697135799E-2</v>
      </c>
      <c r="W12" s="20">
        <v>1.9400374681592301E-2</v>
      </c>
      <c r="X12" s="20">
        <v>8.7263632669880506E-2</v>
      </c>
      <c r="Y12" s="20"/>
      <c r="Z12" s="20">
        <v>3.4274646513052003E-2</v>
      </c>
      <c r="AA12" s="20">
        <v>3.5314606509451903E-2</v>
      </c>
      <c r="AB12" s="20"/>
      <c r="AC12" s="20">
        <v>7.6414958844398806E-2</v>
      </c>
      <c r="AD12" s="20">
        <v>4.2600281603750498E-2</v>
      </c>
      <c r="AE12" s="20">
        <v>3.36906798291597E-2</v>
      </c>
      <c r="AF12" s="20">
        <v>1.6222390072689E-2</v>
      </c>
      <c r="AG12" s="20"/>
      <c r="AH12" s="20">
        <v>4.8722981997113703E-2</v>
      </c>
      <c r="AI12" s="20">
        <v>3.9975557311076999E-2</v>
      </c>
      <c r="AJ12" s="20">
        <v>1.8719854486648601E-2</v>
      </c>
      <c r="AK12" s="20">
        <v>1.03824799386712E-2</v>
      </c>
      <c r="AL12" s="20"/>
      <c r="AM12" s="20">
        <v>2.6702844723657901E-2</v>
      </c>
      <c r="AN12" s="20">
        <v>4.7060619783647201E-2</v>
      </c>
      <c r="AO12" s="20">
        <v>2.5470185477297898E-2</v>
      </c>
      <c r="AP12" s="20">
        <v>2.0279996927848199E-2</v>
      </c>
      <c r="AQ12" s="20"/>
      <c r="AR12" s="20">
        <v>4.3149577554279603E-2</v>
      </c>
      <c r="AS12" s="20">
        <v>1.2941711108836899E-2</v>
      </c>
      <c r="AT12" s="20">
        <v>1.23055752052482E-2</v>
      </c>
      <c r="AU12" s="20">
        <v>2.29752012909109E-2</v>
      </c>
      <c r="AV12" s="20"/>
      <c r="AW12" s="20">
        <v>4.7748161226200098E-2</v>
      </c>
      <c r="AX12" s="20">
        <v>4.0907096370910501E-2</v>
      </c>
      <c r="AY12" s="20">
        <v>2.28767669447567E-2</v>
      </c>
      <c r="AZ12" s="20">
        <v>1.8023133022659898E-2</v>
      </c>
      <c r="BA12" s="20"/>
      <c r="BB12" s="20">
        <v>1.43689882549062E-2</v>
      </c>
      <c r="BC12" s="20">
        <v>1.5658823533061202E-2</v>
      </c>
      <c r="BD12" s="20">
        <v>4.6170893394018697E-2</v>
      </c>
      <c r="BE12" s="20"/>
      <c r="BF12" s="20">
        <v>2.1978665077067999E-2</v>
      </c>
      <c r="BG12" s="20">
        <v>5.3101906301131402E-2</v>
      </c>
      <c r="BH12" s="20">
        <v>1.9669436758045201E-2</v>
      </c>
      <c r="BI12" s="20"/>
      <c r="BJ12" s="20">
        <v>2.49019962195429E-2</v>
      </c>
      <c r="BK12" s="20">
        <v>1.70137364854012E-2</v>
      </c>
      <c r="BL12" s="20">
        <v>3.9127133196093802E-2</v>
      </c>
      <c r="BM12" s="20"/>
      <c r="BN12" s="20">
        <v>4.9038299721998302E-2</v>
      </c>
      <c r="BO12" s="20">
        <v>3.8888898437458602E-2</v>
      </c>
      <c r="BP12" s="20">
        <v>3.1613984894222499E-2</v>
      </c>
      <c r="BQ12" s="20">
        <v>2.4180723627812799E-2</v>
      </c>
      <c r="BR12" s="20">
        <v>2.1004453263670099E-2</v>
      </c>
      <c r="BS12" s="20">
        <v>1.8417891615247799E-2</v>
      </c>
      <c r="BT12" s="20">
        <v>9.0871891438785903E-3</v>
      </c>
      <c r="BU12" s="20">
        <v>3.58068025640393E-2</v>
      </c>
      <c r="BV12" s="20"/>
      <c r="BW12" s="20">
        <v>2.33009430464182E-2</v>
      </c>
      <c r="BX12" s="20">
        <v>4.42141975195997E-2</v>
      </c>
      <c r="BY12" s="20"/>
      <c r="BZ12" s="20">
        <v>1.9357137649238701E-2</v>
      </c>
      <c r="CA12" s="20">
        <v>2.2214239295679301E-2</v>
      </c>
      <c r="CB12" s="20"/>
      <c r="CC12" s="20">
        <v>2.0764374214154901E-2</v>
      </c>
      <c r="CD12" s="20">
        <v>2.0155546417371401E-2</v>
      </c>
    </row>
    <row r="13" spans="2:82" x14ac:dyDescent="0.25">
      <c r="B13" s="16"/>
    </row>
    <row r="14" spans="2:82" x14ac:dyDescent="0.25">
      <c r="B14" t="s">
        <v>105</v>
      </c>
    </row>
    <row r="15" spans="2:82" x14ac:dyDescent="0.25">
      <c r="B15" t="s">
        <v>106</v>
      </c>
    </row>
    <row r="17" spans="2:2" x14ac:dyDescent="0.25">
      <c r="B17"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CD31"/>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409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394</v>
      </c>
      <c r="C9" s="14">
        <v>0.29245824357302702</v>
      </c>
      <c r="D9" s="14">
        <v>0.277507452221328</v>
      </c>
      <c r="E9" s="14">
        <v>0.30736179162413402</v>
      </c>
      <c r="F9" s="14"/>
      <c r="G9" s="14">
        <v>0.22056299404256899</v>
      </c>
      <c r="H9" s="14">
        <v>0.35752953770488999</v>
      </c>
      <c r="I9" s="14">
        <v>0.30612321425871503</v>
      </c>
      <c r="J9" s="14"/>
      <c r="K9" s="14">
        <v>0.28691753817547899</v>
      </c>
      <c r="L9" s="14">
        <v>0.300587141019724</v>
      </c>
      <c r="M9" s="14">
        <v>0.27850027354297202</v>
      </c>
      <c r="N9" s="14">
        <v>0.29889842059668598</v>
      </c>
      <c r="O9" s="14"/>
      <c r="P9" s="14">
        <v>0.26438077084415001</v>
      </c>
      <c r="Q9" s="14">
        <v>0.29418735907006899</v>
      </c>
      <c r="R9" s="14">
        <v>0.268018871461432</v>
      </c>
      <c r="S9" s="14">
        <v>0.30388606010463498</v>
      </c>
      <c r="T9" s="14">
        <v>0.32690073386280399</v>
      </c>
      <c r="U9" s="14"/>
      <c r="V9" s="14">
        <v>0.28084577300483399</v>
      </c>
      <c r="W9" s="14">
        <v>0.30607382238560199</v>
      </c>
      <c r="X9" s="14">
        <v>0.314982273909299</v>
      </c>
      <c r="Y9" s="14"/>
      <c r="Z9" s="14">
        <v>0.298344824546939</v>
      </c>
      <c r="AA9" s="14">
        <v>0.28735075593971798</v>
      </c>
      <c r="AB9" s="14"/>
      <c r="AC9" s="14">
        <v>0.29194788739591099</v>
      </c>
      <c r="AD9" s="14">
        <v>0.32047005087255198</v>
      </c>
      <c r="AE9" s="14">
        <v>0.27552257829160198</v>
      </c>
      <c r="AF9" s="14">
        <v>0.27944196184144698</v>
      </c>
      <c r="AG9" s="14"/>
      <c r="AH9" s="14">
        <v>0.250447926485454</v>
      </c>
      <c r="AI9" s="14">
        <v>0.31765467243276502</v>
      </c>
      <c r="AJ9" s="14">
        <v>0.28753630684206799</v>
      </c>
      <c r="AK9" s="14">
        <v>0.24450526577957599</v>
      </c>
      <c r="AL9" s="14"/>
      <c r="AM9" s="14">
        <v>0.32107034226424802</v>
      </c>
      <c r="AN9" s="14">
        <v>0.30870540394441798</v>
      </c>
      <c r="AO9" s="14">
        <v>0.28594660920992399</v>
      </c>
      <c r="AP9" s="14">
        <v>0.27890054981756301</v>
      </c>
      <c r="AQ9" s="14"/>
      <c r="AR9" s="14">
        <v>0.31855437712659501</v>
      </c>
      <c r="AS9" s="14">
        <v>0.297884477861807</v>
      </c>
      <c r="AT9" s="14">
        <v>0.177567379529254</v>
      </c>
      <c r="AU9" s="14">
        <v>0.27854068499650902</v>
      </c>
      <c r="AV9" s="14"/>
      <c r="AW9" s="14">
        <v>0.33561001153714098</v>
      </c>
      <c r="AX9" s="14">
        <v>0.319337863939892</v>
      </c>
      <c r="AY9" s="14">
        <v>0.254780276504051</v>
      </c>
      <c r="AZ9" s="14">
        <v>0.17512666663155299</v>
      </c>
      <c r="BA9" s="14"/>
      <c r="BB9" s="14">
        <v>0.32658953600309498</v>
      </c>
      <c r="BC9" s="14">
        <v>0.21534606437411499</v>
      </c>
      <c r="BD9" s="14">
        <v>0.416295129922647</v>
      </c>
      <c r="BE9" s="14"/>
      <c r="BF9" s="14">
        <v>0.25733960640083797</v>
      </c>
      <c r="BG9" s="14">
        <v>0.30414545336340498</v>
      </c>
      <c r="BH9" s="14">
        <v>0.36113396829951899</v>
      </c>
      <c r="BI9" s="14"/>
      <c r="BJ9" s="14">
        <v>0.29363836968330298</v>
      </c>
      <c r="BK9" s="14">
        <v>0.29588211796675501</v>
      </c>
      <c r="BL9" s="14">
        <v>0.32581544329873302</v>
      </c>
      <c r="BM9" s="14"/>
      <c r="BN9" s="14">
        <v>0.29960144488999801</v>
      </c>
      <c r="BO9" s="14">
        <v>0.28106376643606601</v>
      </c>
      <c r="BP9" s="14">
        <v>0.248357704661263</v>
      </c>
      <c r="BQ9" s="14">
        <v>0.258339626128752</v>
      </c>
      <c r="BR9" s="14">
        <v>0.30207559679816398</v>
      </c>
      <c r="BS9" s="14">
        <v>0.28861013905890598</v>
      </c>
      <c r="BT9" s="14">
        <v>0.27163245452164902</v>
      </c>
      <c r="BU9" s="14">
        <v>0.33743284729249601</v>
      </c>
      <c r="BV9" s="14"/>
      <c r="BW9" s="14">
        <v>0.32515828152564102</v>
      </c>
      <c r="BX9" s="14">
        <v>0.26584928973149102</v>
      </c>
      <c r="BY9" s="14"/>
      <c r="BZ9" s="14">
        <v>0.30805536400168498</v>
      </c>
      <c r="CA9" s="14">
        <v>0.289102057742395</v>
      </c>
      <c r="CB9" s="14"/>
      <c r="CC9" s="14">
        <v>0.34004898961455599</v>
      </c>
      <c r="CD9" s="14">
        <v>0.25826610600436301</v>
      </c>
    </row>
    <row r="10" spans="2:82" ht="45" x14ac:dyDescent="0.25">
      <c r="B10" s="15" t="s">
        <v>395</v>
      </c>
      <c r="C10" s="14">
        <v>0.24407697792896299</v>
      </c>
      <c r="D10" s="14">
        <v>0.20979778715744399</v>
      </c>
      <c r="E10" s="14">
        <v>0.27826298608877198</v>
      </c>
      <c r="F10" s="14"/>
      <c r="G10" s="14">
        <v>0.28519481382581602</v>
      </c>
      <c r="H10" s="14">
        <v>0.234435512078429</v>
      </c>
      <c r="I10" s="14">
        <v>0.181045546911212</v>
      </c>
      <c r="J10" s="14"/>
      <c r="K10" s="14">
        <v>0.21344857223559899</v>
      </c>
      <c r="L10" s="14">
        <v>0.27623412591843299</v>
      </c>
      <c r="M10" s="14">
        <v>0.230346503434879</v>
      </c>
      <c r="N10" s="14">
        <v>0.26453168392202198</v>
      </c>
      <c r="O10" s="14"/>
      <c r="P10" s="14">
        <v>0.256635620407272</v>
      </c>
      <c r="Q10" s="14">
        <v>0.23258608366491701</v>
      </c>
      <c r="R10" s="14">
        <v>0.234653222679825</v>
      </c>
      <c r="S10" s="14">
        <v>0.25510709803056397</v>
      </c>
      <c r="T10" s="14">
        <v>0.237765015922311</v>
      </c>
      <c r="U10" s="14"/>
      <c r="V10" s="14">
        <v>0.22229983324099301</v>
      </c>
      <c r="W10" s="14">
        <v>0.27181604936614101</v>
      </c>
      <c r="X10" s="14">
        <v>0.28391286697970097</v>
      </c>
      <c r="Y10" s="14"/>
      <c r="Z10" s="14">
        <v>0.280250742582974</v>
      </c>
      <c r="AA10" s="14">
        <v>0.21269083775024</v>
      </c>
      <c r="AB10" s="14"/>
      <c r="AC10" s="14">
        <v>0.33270610627859898</v>
      </c>
      <c r="AD10" s="14">
        <v>0.28375777987850098</v>
      </c>
      <c r="AE10" s="14">
        <v>0.261982174275188</v>
      </c>
      <c r="AF10" s="14">
        <v>0.19444974735007001</v>
      </c>
      <c r="AG10" s="14"/>
      <c r="AH10" s="14">
        <v>0.25853290218924702</v>
      </c>
      <c r="AI10" s="14">
        <v>0.27063057090454801</v>
      </c>
      <c r="AJ10" s="14">
        <v>0.24848727948918001</v>
      </c>
      <c r="AK10" s="14">
        <v>0.14349287007283901</v>
      </c>
      <c r="AL10" s="14"/>
      <c r="AM10" s="14">
        <v>0.23952462124754501</v>
      </c>
      <c r="AN10" s="14">
        <v>0.24783853203140599</v>
      </c>
      <c r="AO10" s="14">
        <v>0.27209516916616</v>
      </c>
      <c r="AP10" s="14">
        <v>0.232705345416263</v>
      </c>
      <c r="AQ10" s="14"/>
      <c r="AR10" s="14">
        <v>0.26971872340193598</v>
      </c>
      <c r="AS10" s="14">
        <v>0.23822240974009701</v>
      </c>
      <c r="AT10" s="14">
        <v>0.17811597002103299</v>
      </c>
      <c r="AU10" s="14">
        <v>0.167107359679387</v>
      </c>
      <c r="AV10" s="14"/>
      <c r="AW10" s="14">
        <v>0.41275964905906598</v>
      </c>
      <c r="AX10" s="14">
        <v>0.275724858651895</v>
      </c>
      <c r="AY10" s="14">
        <v>0.13794513993324001</v>
      </c>
      <c r="AZ10" s="14">
        <v>4.6141347913719301E-2</v>
      </c>
      <c r="BA10" s="14"/>
      <c r="BB10" s="14">
        <v>0.15952192434528001</v>
      </c>
      <c r="BC10" s="14">
        <v>0.144409745272704</v>
      </c>
      <c r="BD10" s="14">
        <v>0.41593765752715101</v>
      </c>
      <c r="BE10" s="14"/>
      <c r="BF10" s="14">
        <v>0.198474556712217</v>
      </c>
      <c r="BG10" s="14">
        <v>0.291048209604506</v>
      </c>
      <c r="BH10" s="14">
        <v>0.30072339525309799</v>
      </c>
      <c r="BI10" s="14"/>
      <c r="BJ10" s="14">
        <v>0.239516310042617</v>
      </c>
      <c r="BK10" s="14">
        <v>0.25117139863200799</v>
      </c>
      <c r="BL10" s="14">
        <v>0.250349574213801</v>
      </c>
      <c r="BM10" s="14"/>
      <c r="BN10" s="14">
        <v>0.23198459996034501</v>
      </c>
      <c r="BO10" s="14">
        <v>0.21011590279664499</v>
      </c>
      <c r="BP10" s="14">
        <v>0.206845557467388</v>
      </c>
      <c r="BQ10" s="14">
        <v>0.29597037357559097</v>
      </c>
      <c r="BR10" s="14">
        <v>0.25465296496821699</v>
      </c>
      <c r="BS10" s="14">
        <v>0.25414775296230402</v>
      </c>
      <c r="BT10" s="14">
        <v>0.22654419439305501</v>
      </c>
      <c r="BU10" s="14">
        <v>0.24164224231072101</v>
      </c>
      <c r="BV10" s="14"/>
      <c r="BW10" s="14">
        <v>0.29669877512655002</v>
      </c>
      <c r="BX10" s="14">
        <v>0.20125712020530301</v>
      </c>
      <c r="BY10" s="14"/>
      <c r="BZ10" s="14">
        <v>0.26374262354911499</v>
      </c>
      <c r="CA10" s="14">
        <v>0.219983234459323</v>
      </c>
      <c r="CB10" s="14"/>
      <c r="CC10" s="14">
        <v>0.32712656584890398</v>
      </c>
      <c r="CD10" s="14">
        <v>0.16007464862871201</v>
      </c>
    </row>
    <row r="11" spans="2:82" ht="30" x14ac:dyDescent="0.25">
      <c r="B11" s="15" t="s">
        <v>396</v>
      </c>
      <c r="C11" s="14">
        <v>0.24296408039558601</v>
      </c>
      <c r="D11" s="14">
        <v>0.22853994147217199</v>
      </c>
      <c r="E11" s="14">
        <v>0.25763095390649299</v>
      </c>
      <c r="F11" s="14"/>
      <c r="G11" s="14">
        <v>0.29219291655673901</v>
      </c>
      <c r="H11" s="14">
        <v>0.229637952357616</v>
      </c>
      <c r="I11" s="14">
        <v>0.17106890737891201</v>
      </c>
      <c r="J11" s="14"/>
      <c r="K11" s="14">
        <v>0.23458741684936499</v>
      </c>
      <c r="L11" s="14">
        <v>0.27501489461555501</v>
      </c>
      <c r="M11" s="14">
        <v>0.24641774225228999</v>
      </c>
      <c r="N11" s="14">
        <v>0.21242410725762501</v>
      </c>
      <c r="O11" s="14"/>
      <c r="P11" s="14">
        <v>0.23208135777425301</v>
      </c>
      <c r="Q11" s="14">
        <v>0.23683612260510001</v>
      </c>
      <c r="R11" s="14">
        <v>0.26127712264969299</v>
      </c>
      <c r="S11" s="14">
        <v>0.23551950565861601</v>
      </c>
      <c r="T11" s="14">
        <v>0.24610873188451399</v>
      </c>
      <c r="U11" s="14"/>
      <c r="V11" s="14">
        <v>0.24673839232932901</v>
      </c>
      <c r="W11" s="14">
        <v>0.24331474072562501</v>
      </c>
      <c r="X11" s="14">
        <v>0.230437344023909</v>
      </c>
      <c r="Y11" s="14"/>
      <c r="Z11" s="14">
        <v>0.27304630401840302</v>
      </c>
      <c r="AA11" s="14">
        <v>0.216863261292459</v>
      </c>
      <c r="AB11" s="14"/>
      <c r="AC11" s="14">
        <v>0.21017297659478601</v>
      </c>
      <c r="AD11" s="14">
        <v>0.247522927380387</v>
      </c>
      <c r="AE11" s="14">
        <v>0.24414032426538301</v>
      </c>
      <c r="AF11" s="14">
        <v>0.24645478965936099</v>
      </c>
      <c r="AG11" s="14"/>
      <c r="AH11" s="14">
        <v>0.214101052473681</v>
      </c>
      <c r="AI11" s="14">
        <v>0.25630384823320101</v>
      </c>
      <c r="AJ11" s="14">
        <v>0.25431785116544697</v>
      </c>
      <c r="AK11" s="14">
        <v>0.20331284358693399</v>
      </c>
      <c r="AL11" s="14"/>
      <c r="AM11" s="14">
        <v>0.237046843702032</v>
      </c>
      <c r="AN11" s="14">
        <v>0.26535055993895201</v>
      </c>
      <c r="AO11" s="14">
        <v>0.21053599528302799</v>
      </c>
      <c r="AP11" s="14">
        <v>0.25792757610681599</v>
      </c>
      <c r="AQ11" s="14"/>
      <c r="AR11" s="14">
        <v>0.23553717432492</v>
      </c>
      <c r="AS11" s="14">
        <v>0.26473151597953798</v>
      </c>
      <c r="AT11" s="14">
        <v>0.17861924908249499</v>
      </c>
      <c r="AU11" s="14">
        <v>0.190794325557573</v>
      </c>
      <c r="AV11" s="14"/>
      <c r="AW11" s="14">
        <v>0.35025470536526498</v>
      </c>
      <c r="AX11" s="14">
        <v>0.24728039582599401</v>
      </c>
      <c r="AY11" s="14">
        <v>0.194276502483236</v>
      </c>
      <c r="AZ11" s="14">
        <v>0.109957474905713</v>
      </c>
      <c r="BA11" s="14"/>
      <c r="BB11" s="14">
        <v>0.18071904329468599</v>
      </c>
      <c r="BC11" s="14">
        <v>0.14016423153223201</v>
      </c>
      <c r="BD11" s="14">
        <v>0.30500751529176001</v>
      </c>
      <c r="BE11" s="14"/>
      <c r="BF11" s="14">
        <v>0.22256230463021001</v>
      </c>
      <c r="BG11" s="14">
        <v>0.25547162063622503</v>
      </c>
      <c r="BH11" s="14">
        <v>0.28822046990514899</v>
      </c>
      <c r="BI11" s="14"/>
      <c r="BJ11" s="14">
        <v>0.24452969135604299</v>
      </c>
      <c r="BK11" s="14">
        <v>0.25225848785232302</v>
      </c>
      <c r="BL11" s="14">
        <v>0.23586850830089401</v>
      </c>
      <c r="BM11" s="14"/>
      <c r="BN11" s="14">
        <v>0.22799603594870699</v>
      </c>
      <c r="BO11" s="14">
        <v>0.20267003750271201</v>
      </c>
      <c r="BP11" s="14">
        <v>0.21552680281104999</v>
      </c>
      <c r="BQ11" s="14">
        <v>0.20888653847761399</v>
      </c>
      <c r="BR11" s="14">
        <v>0.27229210097887802</v>
      </c>
      <c r="BS11" s="14">
        <v>0.255791832285854</v>
      </c>
      <c r="BT11" s="14">
        <v>0.27053906170156</v>
      </c>
      <c r="BU11" s="14">
        <v>0.27064131928516399</v>
      </c>
      <c r="BV11" s="14"/>
      <c r="BW11" s="14">
        <v>0.28450491952256601</v>
      </c>
      <c r="BX11" s="14">
        <v>0.209161114403</v>
      </c>
      <c r="BY11" s="14"/>
      <c r="BZ11" s="14">
        <v>0.25818350741552398</v>
      </c>
      <c r="CA11" s="14">
        <v>0.22853307517850699</v>
      </c>
      <c r="CB11" s="14"/>
      <c r="CC11" s="14">
        <v>0.31682517256948001</v>
      </c>
      <c r="CD11" s="14">
        <v>0.17104478198730699</v>
      </c>
    </row>
    <row r="12" spans="2:82" ht="45" x14ac:dyDescent="0.25">
      <c r="B12" s="15" t="s">
        <v>397</v>
      </c>
      <c r="C12" s="14">
        <v>0.22040394000267399</v>
      </c>
      <c r="D12" s="14">
        <v>0.189481502010202</v>
      </c>
      <c r="E12" s="14">
        <v>0.25120954472742002</v>
      </c>
      <c r="F12" s="14"/>
      <c r="G12" s="14">
        <v>0.29363245945765698</v>
      </c>
      <c r="H12" s="14">
        <v>0.197332317658996</v>
      </c>
      <c r="I12" s="14">
        <v>0.119964753537287</v>
      </c>
      <c r="J12" s="14"/>
      <c r="K12" s="14">
        <v>0.18771201495158599</v>
      </c>
      <c r="L12" s="14">
        <v>0.27754481014828197</v>
      </c>
      <c r="M12" s="14">
        <v>0.20690339474841599</v>
      </c>
      <c r="N12" s="14">
        <v>0.20994329007888901</v>
      </c>
      <c r="O12" s="14"/>
      <c r="P12" s="14">
        <v>0.22526469493092999</v>
      </c>
      <c r="Q12" s="14">
        <v>0.21869097161630899</v>
      </c>
      <c r="R12" s="14">
        <v>0.221330169881648</v>
      </c>
      <c r="S12" s="14">
        <v>0.22502323707546401</v>
      </c>
      <c r="T12" s="14">
        <v>0.20858045297564501</v>
      </c>
      <c r="U12" s="14"/>
      <c r="V12" s="14">
        <v>0.23779760629642299</v>
      </c>
      <c r="W12" s="14">
        <v>0.198949586280074</v>
      </c>
      <c r="X12" s="14">
        <v>0.18782224966521899</v>
      </c>
      <c r="Y12" s="14"/>
      <c r="Z12" s="14">
        <v>0.243957458340546</v>
      </c>
      <c r="AA12" s="14">
        <v>0.19996774721695501</v>
      </c>
      <c r="AB12" s="14"/>
      <c r="AC12" s="14">
        <v>0.24285446115919401</v>
      </c>
      <c r="AD12" s="14">
        <v>0.238055050237517</v>
      </c>
      <c r="AE12" s="14">
        <v>0.20986616951390999</v>
      </c>
      <c r="AF12" s="14">
        <v>0.217894777257163</v>
      </c>
      <c r="AG12" s="14"/>
      <c r="AH12" s="14">
        <v>0.16688584253713201</v>
      </c>
      <c r="AI12" s="14">
        <v>0.23398215615049101</v>
      </c>
      <c r="AJ12" s="14">
        <v>0.23731699602728401</v>
      </c>
      <c r="AK12" s="14">
        <v>0.18531719922692999</v>
      </c>
      <c r="AL12" s="14"/>
      <c r="AM12" s="14">
        <v>0.19540023466050299</v>
      </c>
      <c r="AN12" s="14">
        <v>0.27257053317465302</v>
      </c>
      <c r="AO12" s="14">
        <v>0.181969794116426</v>
      </c>
      <c r="AP12" s="14">
        <v>0.24182726885582401</v>
      </c>
      <c r="AQ12" s="14"/>
      <c r="AR12" s="14">
        <v>0.24800588323706399</v>
      </c>
      <c r="AS12" s="14">
        <v>0.22707754240737399</v>
      </c>
      <c r="AT12" s="14">
        <v>0.15374618857721301</v>
      </c>
      <c r="AU12" s="14">
        <v>0.15019124414667701</v>
      </c>
      <c r="AV12" s="14"/>
      <c r="AW12" s="14">
        <v>0.32416990867026102</v>
      </c>
      <c r="AX12" s="14">
        <v>0.26394284941222701</v>
      </c>
      <c r="AY12" s="14">
        <v>0.13216179910783901</v>
      </c>
      <c r="AZ12" s="14">
        <v>7.3313047694351097E-2</v>
      </c>
      <c r="BA12" s="14"/>
      <c r="BB12" s="14">
        <v>8.6894559461729304E-2</v>
      </c>
      <c r="BC12" s="14">
        <v>8.5719370576184006E-2</v>
      </c>
      <c r="BD12" s="14">
        <v>0.37010052646969499</v>
      </c>
      <c r="BE12" s="14"/>
      <c r="BF12" s="14">
        <v>0.19671569542713299</v>
      </c>
      <c r="BG12" s="14">
        <v>0.22015293264775501</v>
      </c>
      <c r="BH12" s="14">
        <v>0.30284204271283199</v>
      </c>
      <c r="BI12" s="14"/>
      <c r="BJ12" s="14">
        <v>0.21943827795286</v>
      </c>
      <c r="BK12" s="14">
        <v>0.237068198911904</v>
      </c>
      <c r="BL12" s="14">
        <v>0.21609580149528401</v>
      </c>
      <c r="BM12" s="14"/>
      <c r="BN12" s="14">
        <v>0.25293677745763199</v>
      </c>
      <c r="BO12" s="14">
        <v>0.19774548717760199</v>
      </c>
      <c r="BP12" s="14">
        <v>0.15102304729011501</v>
      </c>
      <c r="BQ12" s="14">
        <v>0.18387466941016301</v>
      </c>
      <c r="BR12" s="14">
        <v>0.24651999824590701</v>
      </c>
      <c r="BS12" s="14">
        <v>0.24574609934879499</v>
      </c>
      <c r="BT12" s="14">
        <v>0.21501794128889201</v>
      </c>
      <c r="BU12" s="14">
        <v>0.20042081739761</v>
      </c>
      <c r="BV12" s="14"/>
      <c r="BW12" s="14">
        <v>0.25504899502488099</v>
      </c>
      <c r="BX12" s="14">
        <v>0.19221227027864299</v>
      </c>
      <c r="BY12" s="14"/>
      <c r="BZ12" s="14">
        <v>0.22103785964637701</v>
      </c>
      <c r="CA12" s="14">
        <v>0.22806801451134001</v>
      </c>
      <c r="CB12" s="14"/>
      <c r="CC12" s="14">
        <v>0.28710286681245001</v>
      </c>
      <c r="CD12" s="14">
        <v>0.155607525640404</v>
      </c>
    </row>
    <row r="13" spans="2:82" ht="30" x14ac:dyDescent="0.25">
      <c r="B13" s="15" t="s">
        <v>398</v>
      </c>
      <c r="C13" s="14">
        <v>0.19802075328209601</v>
      </c>
      <c r="D13" s="14">
        <v>0.21963114124753799</v>
      </c>
      <c r="E13" s="14">
        <v>0.17660819939486799</v>
      </c>
      <c r="F13" s="14"/>
      <c r="G13" s="14">
        <v>0.133842475451525</v>
      </c>
      <c r="H13" s="14">
        <v>0.24722444001178001</v>
      </c>
      <c r="I13" s="14">
        <v>0.22800737196162199</v>
      </c>
      <c r="J13" s="14"/>
      <c r="K13" s="14">
        <v>0.220600725588214</v>
      </c>
      <c r="L13" s="14">
        <v>0.17800378200476499</v>
      </c>
      <c r="M13" s="14">
        <v>0.207731047252979</v>
      </c>
      <c r="N13" s="14">
        <v>0.17978319952588201</v>
      </c>
      <c r="O13" s="14"/>
      <c r="P13" s="14">
        <v>0.24366675889436501</v>
      </c>
      <c r="Q13" s="14">
        <v>0.17280766728140201</v>
      </c>
      <c r="R13" s="14">
        <v>0.22391041056066499</v>
      </c>
      <c r="S13" s="14">
        <v>0.18139859598032801</v>
      </c>
      <c r="T13" s="14">
        <v>0.1783805587058</v>
      </c>
      <c r="U13" s="14"/>
      <c r="V13" s="14">
        <v>0.20124340705976701</v>
      </c>
      <c r="W13" s="14">
        <v>0.228408604281818</v>
      </c>
      <c r="X13" s="14">
        <v>0.154528192938303</v>
      </c>
      <c r="Y13" s="14"/>
      <c r="Z13" s="14">
        <v>0.181017558576893</v>
      </c>
      <c r="AA13" s="14">
        <v>0.212773562606973</v>
      </c>
      <c r="AB13" s="14"/>
      <c r="AC13" s="14">
        <v>0.156041511956728</v>
      </c>
      <c r="AD13" s="14">
        <v>0.161470245189237</v>
      </c>
      <c r="AE13" s="14">
        <v>0.194098657503329</v>
      </c>
      <c r="AF13" s="14">
        <v>0.232326533800502</v>
      </c>
      <c r="AG13" s="14"/>
      <c r="AH13" s="14">
        <v>0.184181664246692</v>
      </c>
      <c r="AI13" s="14">
        <v>0.17861956611575</v>
      </c>
      <c r="AJ13" s="14">
        <v>0.219254873494443</v>
      </c>
      <c r="AK13" s="14">
        <v>0.24850944492910501</v>
      </c>
      <c r="AL13" s="14"/>
      <c r="AM13" s="14">
        <v>0.19347365222691501</v>
      </c>
      <c r="AN13" s="14">
        <v>0.191202578371825</v>
      </c>
      <c r="AO13" s="14">
        <v>0.18533407716146499</v>
      </c>
      <c r="AP13" s="14">
        <v>0.216522673753656</v>
      </c>
      <c r="AQ13" s="14"/>
      <c r="AR13" s="14">
        <v>0.18668397469644901</v>
      </c>
      <c r="AS13" s="14">
        <v>0.19227276543604699</v>
      </c>
      <c r="AT13" s="14">
        <v>0.20295975426774401</v>
      </c>
      <c r="AU13" s="14">
        <v>0.24357150924725501</v>
      </c>
      <c r="AV13" s="14"/>
      <c r="AW13" s="14">
        <v>0.119267314851853</v>
      </c>
      <c r="AX13" s="14">
        <v>0.17191492023850199</v>
      </c>
      <c r="AY13" s="14">
        <v>0.25531411725493303</v>
      </c>
      <c r="AZ13" s="14">
        <v>0.321811407316621</v>
      </c>
      <c r="BA13" s="14"/>
      <c r="BB13" s="14">
        <v>0.28379692631866998</v>
      </c>
      <c r="BC13" s="14">
        <v>0.243405585351716</v>
      </c>
      <c r="BD13" s="14">
        <v>0.12965591646237201</v>
      </c>
      <c r="BE13" s="14"/>
      <c r="BF13" s="14">
        <v>0.23694355355527499</v>
      </c>
      <c r="BG13" s="14">
        <v>0.167595372737806</v>
      </c>
      <c r="BH13" s="14">
        <v>0.148352540294274</v>
      </c>
      <c r="BI13" s="14"/>
      <c r="BJ13" s="14">
        <v>0.19062297349859</v>
      </c>
      <c r="BK13" s="14">
        <v>0.228279448864562</v>
      </c>
      <c r="BL13" s="14">
        <v>0.21814293487373401</v>
      </c>
      <c r="BM13" s="14"/>
      <c r="BN13" s="14">
        <v>0.197852105178497</v>
      </c>
      <c r="BO13" s="14">
        <v>0.18312670150327401</v>
      </c>
      <c r="BP13" s="14">
        <v>0.20831385447445699</v>
      </c>
      <c r="BQ13" s="14">
        <v>0.21110033321535501</v>
      </c>
      <c r="BR13" s="14">
        <v>0.175553581274417</v>
      </c>
      <c r="BS13" s="14">
        <v>0.22159630706984201</v>
      </c>
      <c r="BT13" s="14">
        <v>0.26316623148599999</v>
      </c>
      <c r="BU13" s="14">
        <v>0.20480395984139299</v>
      </c>
      <c r="BV13" s="14"/>
      <c r="BW13" s="14">
        <v>0.184363252157901</v>
      </c>
      <c r="BX13" s="14">
        <v>0.20913425160680901</v>
      </c>
      <c r="BY13" s="14"/>
      <c r="BZ13" s="14">
        <v>0.19120817954032701</v>
      </c>
      <c r="CA13" s="14">
        <v>0.21783252879554399</v>
      </c>
      <c r="CB13" s="14"/>
      <c r="CC13" s="14">
        <v>0.121507458558682</v>
      </c>
      <c r="CD13" s="14">
        <v>0.28780238591303098</v>
      </c>
    </row>
    <row r="14" spans="2:82" ht="30" x14ac:dyDescent="0.25">
      <c r="B14" s="15" t="s">
        <v>399</v>
      </c>
      <c r="C14" s="14">
        <v>0.18658144204398699</v>
      </c>
      <c r="D14" s="14">
        <v>0.18839764057488301</v>
      </c>
      <c r="E14" s="14">
        <v>0.18495164886030599</v>
      </c>
      <c r="F14" s="14"/>
      <c r="G14" s="14">
        <v>0.21648031158564299</v>
      </c>
      <c r="H14" s="14">
        <v>0.18996668507711201</v>
      </c>
      <c r="I14" s="14">
        <v>0.119930006612991</v>
      </c>
      <c r="J14" s="14"/>
      <c r="K14" s="14">
        <v>0.16992675572413299</v>
      </c>
      <c r="L14" s="14">
        <v>0.21339405021593999</v>
      </c>
      <c r="M14" s="14">
        <v>0.192185801233382</v>
      </c>
      <c r="N14" s="14">
        <v>0.177245008539925</v>
      </c>
      <c r="O14" s="14"/>
      <c r="P14" s="14">
        <v>0.189383230797319</v>
      </c>
      <c r="Q14" s="14">
        <v>0.221222250030845</v>
      </c>
      <c r="R14" s="14">
        <v>0.17859163614442</v>
      </c>
      <c r="S14" s="14">
        <v>0.17425150180298299</v>
      </c>
      <c r="T14" s="14">
        <v>0.18426745210846601</v>
      </c>
      <c r="U14" s="14"/>
      <c r="V14" s="14">
        <v>0.17740863324801301</v>
      </c>
      <c r="W14" s="14">
        <v>0.20927102061878899</v>
      </c>
      <c r="X14" s="14">
        <v>0.191364668005224</v>
      </c>
      <c r="Y14" s="14"/>
      <c r="Z14" s="14">
        <v>0.18833175763687801</v>
      </c>
      <c r="AA14" s="14">
        <v>0.185062782012859</v>
      </c>
      <c r="AB14" s="14"/>
      <c r="AC14" s="14">
        <v>0.15545024212278399</v>
      </c>
      <c r="AD14" s="14">
        <v>0.19893409387611</v>
      </c>
      <c r="AE14" s="14">
        <v>0.19372627472680501</v>
      </c>
      <c r="AF14" s="14">
        <v>0.178103956136407</v>
      </c>
      <c r="AG14" s="14"/>
      <c r="AH14" s="14">
        <v>0.17747148018176101</v>
      </c>
      <c r="AI14" s="14">
        <v>0.196415589348824</v>
      </c>
      <c r="AJ14" s="14">
        <v>0.18850764364252201</v>
      </c>
      <c r="AK14" s="14">
        <v>0.167919202442326</v>
      </c>
      <c r="AL14" s="14"/>
      <c r="AM14" s="14">
        <v>0.168770837770332</v>
      </c>
      <c r="AN14" s="14">
        <v>0.20028946484001101</v>
      </c>
      <c r="AO14" s="14">
        <v>0.19478460620565</v>
      </c>
      <c r="AP14" s="14">
        <v>0.193052395947448</v>
      </c>
      <c r="AQ14" s="14"/>
      <c r="AR14" s="14">
        <v>0.22492032016924601</v>
      </c>
      <c r="AS14" s="14">
        <v>0.193324228699742</v>
      </c>
      <c r="AT14" s="14">
        <v>8.5593333194994597E-2</v>
      </c>
      <c r="AU14" s="14">
        <v>0.15029915120492501</v>
      </c>
      <c r="AV14" s="14"/>
      <c r="AW14" s="14">
        <v>0.218910866588199</v>
      </c>
      <c r="AX14" s="14">
        <v>0.198800943644315</v>
      </c>
      <c r="AY14" s="14">
        <v>0.16522402719566601</v>
      </c>
      <c r="AZ14" s="14">
        <v>0.11133465594209201</v>
      </c>
      <c r="BA14" s="14"/>
      <c r="BB14" s="14">
        <v>0.14882031547983299</v>
      </c>
      <c r="BC14" s="14">
        <v>7.5902865320000401E-2</v>
      </c>
      <c r="BD14" s="14">
        <v>0.221498073219213</v>
      </c>
      <c r="BE14" s="14"/>
      <c r="BF14" s="14">
        <v>0.165042339855968</v>
      </c>
      <c r="BG14" s="14">
        <v>0.19214047211711399</v>
      </c>
      <c r="BH14" s="14">
        <v>0.244459101972265</v>
      </c>
      <c r="BI14" s="14"/>
      <c r="BJ14" s="14">
        <v>0.20009230816391099</v>
      </c>
      <c r="BK14" s="14">
        <v>0.190395697417407</v>
      </c>
      <c r="BL14" s="14">
        <v>0.15772305295165101</v>
      </c>
      <c r="BM14" s="14"/>
      <c r="BN14" s="14">
        <v>0.18318339362682301</v>
      </c>
      <c r="BO14" s="14">
        <v>0.186664978224755</v>
      </c>
      <c r="BP14" s="14">
        <v>0.15228202025234899</v>
      </c>
      <c r="BQ14" s="14">
        <v>0.20895999445299801</v>
      </c>
      <c r="BR14" s="14">
        <v>0.20409777361957501</v>
      </c>
      <c r="BS14" s="14">
        <v>0.19509775423218301</v>
      </c>
      <c r="BT14" s="14">
        <v>0.20720562895063399</v>
      </c>
      <c r="BU14" s="14">
        <v>0.17994910271429301</v>
      </c>
      <c r="BV14" s="14"/>
      <c r="BW14" s="14">
        <v>0.184000729631347</v>
      </c>
      <c r="BX14" s="14">
        <v>0.188681441364041</v>
      </c>
      <c r="BY14" s="14"/>
      <c r="BZ14" s="14">
        <v>0.16875290243045099</v>
      </c>
      <c r="CA14" s="14">
        <v>0.22414842737316901</v>
      </c>
      <c r="CB14" s="14"/>
      <c r="CC14" s="14">
        <v>0.23838714435639399</v>
      </c>
      <c r="CD14" s="14">
        <v>0.13864120835275201</v>
      </c>
    </row>
    <row r="15" spans="2:82" ht="30" x14ac:dyDescent="0.25">
      <c r="B15" s="15" t="s">
        <v>400</v>
      </c>
      <c r="C15" s="14">
        <v>0.17554900419137501</v>
      </c>
      <c r="D15" s="14">
        <v>0.20483181941669601</v>
      </c>
      <c r="E15" s="14">
        <v>0.14611897064955801</v>
      </c>
      <c r="F15" s="14"/>
      <c r="G15" s="14">
        <v>0.15888514205016399</v>
      </c>
      <c r="H15" s="14">
        <v>0.19158849929629301</v>
      </c>
      <c r="I15" s="14">
        <v>0.17679929918155299</v>
      </c>
      <c r="J15" s="14"/>
      <c r="K15" s="14">
        <v>0.20167386697864101</v>
      </c>
      <c r="L15" s="14">
        <v>0.15287655357367699</v>
      </c>
      <c r="M15" s="14">
        <v>0.17522244267636999</v>
      </c>
      <c r="N15" s="14">
        <v>0.16620551732178401</v>
      </c>
      <c r="O15" s="14"/>
      <c r="P15" s="14">
        <v>0.19327411997036101</v>
      </c>
      <c r="Q15" s="14">
        <v>0.18598295469714701</v>
      </c>
      <c r="R15" s="14">
        <v>0.158812405574038</v>
      </c>
      <c r="S15" s="14">
        <v>0.17101480183801901</v>
      </c>
      <c r="T15" s="14">
        <v>0.18173803143704301</v>
      </c>
      <c r="U15" s="14"/>
      <c r="V15" s="14">
        <v>0.18597419216305699</v>
      </c>
      <c r="W15" s="14">
        <v>0.173382320324796</v>
      </c>
      <c r="X15" s="14">
        <v>0.14436583812592699</v>
      </c>
      <c r="Y15" s="14"/>
      <c r="Z15" s="14">
        <v>0.17078687756480701</v>
      </c>
      <c r="AA15" s="14">
        <v>0.17968085984090101</v>
      </c>
      <c r="AB15" s="14"/>
      <c r="AC15" s="14">
        <v>0.15708530718136701</v>
      </c>
      <c r="AD15" s="14">
        <v>0.15336818970972599</v>
      </c>
      <c r="AE15" s="14">
        <v>0.15321427043342001</v>
      </c>
      <c r="AF15" s="14">
        <v>0.215500249488629</v>
      </c>
      <c r="AG15" s="14"/>
      <c r="AH15" s="14">
        <v>0.12902905942128301</v>
      </c>
      <c r="AI15" s="14">
        <v>0.15857908680973201</v>
      </c>
      <c r="AJ15" s="14">
        <v>0.20476420145291899</v>
      </c>
      <c r="AK15" s="14">
        <v>0.216387492691131</v>
      </c>
      <c r="AL15" s="14"/>
      <c r="AM15" s="14">
        <v>0.17880682997378</v>
      </c>
      <c r="AN15" s="14">
        <v>0.14062245353285399</v>
      </c>
      <c r="AO15" s="14">
        <v>0.15358017721964501</v>
      </c>
      <c r="AP15" s="14">
        <v>0.20857572091339799</v>
      </c>
      <c r="AQ15" s="14"/>
      <c r="AR15" s="14">
        <v>0.14659657117640201</v>
      </c>
      <c r="AS15" s="14">
        <v>0.21648872722774801</v>
      </c>
      <c r="AT15" s="14">
        <v>0.18572574112072099</v>
      </c>
      <c r="AU15" s="14">
        <v>0.15571867402154899</v>
      </c>
      <c r="AV15" s="14"/>
      <c r="AW15" s="14">
        <v>0.12917300126693301</v>
      </c>
      <c r="AX15" s="14">
        <v>0.169448547831758</v>
      </c>
      <c r="AY15" s="14">
        <v>0.211620715411698</v>
      </c>
      <c r="AZ15" s="14">
        <v>0.16766909286367401</v>
      </c>
      <c r="BA15" s="14"/>
      <c r="BB15" s="14">
        <v>0.19890928934074401</v>
      </c>
      <c r="BC15" s="14">
        <v>0.26040370976392802</v>
      </c>
      <c r="BD15" s="14">
        <v>0.10105497835302001</v>
      </c>
      <c r="BE15" s="14"/>
      <c r="BF15" s="14">
        <v>0.18852529528257</v>
      </c>
      <c r="BG15" s="14">
        <v>0.172119905481912</v>
      </c>
      <c r="BH15" s="14">
        <v>0.15607441769234601</v>
      </c>
      <c r="BI15" s="14"/>
      <c r="BJ15" s="14">
        <v>0.189476864181222</v>
      </c>
      <c r="BK15" s="14">
        <v>0.18156427376909101</v>
      </c>
      <c r="BL15" s="14">
        <v>0.14818191068612499</v>
      </c>
      <c r="BM15" s="14"/>
      <c r="BN15" s="14">
        <v>0.186771646611046</v>
      </c>
      <c r="BO15" s="14">
        <v>0.17423638921287599</v>
      </c>
      <c r="BP15" s="14">
        <v>0.183505134985638</v>
      </c>
      <c r="BQ15" s="14">
        <v>0.18612752850035999</v>
      </c>
      <c r="BR15" s="14">
        <v>0.223506890306678</v>
      </c>
      <c r="BS15" s="14">
        <v>0.16059950463452599</v>
      </c>
      <c r="BT15" s="14">
        <v>0.191145617194343</v>
      </c>
      <c r="BU15" s="14">
        <v>0.16876042408683101</v>
      </c>
      <c r="BV15" s="14"/>
      <c r="BW15" s="14">
        <v>0.18228526252415</v>
      </c>
      <c r="BX15" s="14">
        <v>0.17006751859489899</v>
      </c>
      <c r="BY15" s="14"/>
      <c r="BZ15" s="14">
        <v>0.17534621014277699</v>
      </c>
      <c r="CA15" s="14">
        <v>0.18430803974128099</v>
      </c>
      <c r="CB15" s="14"/>
      <c r="CC15" s="14">
        <v>0.13970554021856099</v>
      </c>
      <c r="CD15" s="14">
        <v>0.22097167948319801</v>
      </c>
    </row>
    <row r="16" spans="2:82" ht="30" x14ac:dyDescent="0.25">
      <c r="B16" s="15" t="s">
        <v>401</v>
      </c>
      <c r="C16" s="14">
        <v>0.17119829632787301</v>
      </c>
      <c r="D16" s="14">
        <v>0.17965018096053201</v>
      </c>
      <c r="E16" s="14">
        <v>0.16291744848977699</v>
      </c>
      <c r="F16" s="14"/>
      <c r="G16" s="14">
        <v>0.18072401825775</v>
      </c>
      <c r="H16" s="14">
        <v>0.183499147258087</v>
      </c>
      <c r="I16" s="14">
        <v>0.12749058417554099</v>
      </c>
      <c r="J16" s="14"/>
      <c r="K16" s="14">
        <v>0.180175409437386</v>
      </c>
      <c r="L16" s="14">
        <v>0.19056501703649301</v>
      </c>
      <c r="M16" s="14">
        <v>0.13294148319705801</v>
      </c>
      <c r="N16" s="14">
        <v>0.16133127003934999</v>
      </c>
      <c r="O16" s="14"/>
      <c r="P16" s="14">
        <v>0.22147979345803501</v>
      </c>
      <c r="Q16" s="14">
        <v>0.16336266810382999</v>
      </c>
      <c r="R16" s="14">
        <v>0.16505169247407001</v>
      </c>
      <c r="S16" s="14">
        <v>0.15750548086322699</v>
      </c>
      <c r="T16" s="14">
        <v>0.16953688471544601</v>
      </c>
      <c r="U16" s="14"/>
      <c r="V16" s="14">
        <v>0.171895241529991</v>
      </c>
      <c r="W16" s="14">
        <v>0.167665212871073</v>
      </c>
      <c r="X16" s="14">
        <v>0.17280685388567901</v>
      </c>
      <c r="Y16" s="14"/>
      <c r="Z16" s="14">
        <v>0.15846865993560499</v>
      </c>
      <c r="AA16" s="14">
        <v>0.18224315593961901</v>
      </c>
      <c r="AB16" s="14"/>
      <c r="AC16" s="14">
        <v>0.16667844765581799</v>
      </c>
      <c r="AD16" s="14">
        <v>0.18544658604014799</v>
      </c>
      <c r="AE16" s="14">
        <v>0.15800230637117799</v>
      </c>
      <c r="AF16" s="14">
        <v>0.164832133522233</v>
      </c>
      <c r="AG16" s="14"/>
      <c r="AH16" s="14">
        <v>0.110227945015395</v>
      </c>
      <c r="AI16" s="14">
        <v>0.19281354098037201</v>
      </c>
      <c r="AJ16" s="14">
        <v>0.173304402034479</v>
      </c>
      <c r="AK16" s="14">
        <v>0.13971935561151499</v>
      </c>
      <c r="AL16" s="14"/>
      <c r="AM16" s="14">
        <v>0.17251153052625101</v>
      </c>
      <c r="AN16" s="14">
        <v>0.173636337813494</v>
      </c>
      <c r="AO16" s="14">
        <v>0.15661606207479001</v>
      </c>
      <c r="AP16" s="14">
        <v>0.181833911967096</v>
      </c>
      <c r="AQ16" s="14"/>
      <c r="AR16" s="14">
        <v>0.195242735803866</v>
      </c>
      <c r="AS16" s="14">
        <v>0.18077048783385599</v>
      </c>
      <c r="AT16" s="14">
        <v>0.122393509009142</v>
      </c>
      <c r="AU16" s="14">
        <v>0.16704722005629299</v>
      </c>
      <c r="AV16" s="14"/>
      <c r="AW16" s="14">
        <v>0.18625258922492699</v>
      </c>
      <c r="AX16" s="14">
        <v>0.19862543040650901</v>
      </c>
      <c r="AY16" s="14">
        <v>0.141206793237275</v>
      </c>
      <c r="AZ16" s="14">
        <v>0.108945006874201</v>
      </c>
      <c r="BA16" s="14"/>
      <c r="BB16" s="14">
        <v>0.15820879924460099</v>
      </c>
      <c r="BC16" s="14">
        <v>0.11233262901918201</v>
      </c>
      <c r="BD16" s="14">
        <v>0.25982394785503299</v>
      </c>
      <c r="BE16" s="14"/>
      <c r="BF16" s="14">
        <v>0.144375651381279</v>
      </c>
      <c r="BG16" s="14">
        <v>0.17561646165531999</v>
      </c>
      <c r="BH16" s="14">
        <v>0.23451179834340599</v>
      </c>
      <c r="BI16" s="14"/>
      <c r="BJ16" s="14">
        <v>0.19022209875232801</v>
      </c>
      <c r="BK16" s="14">
        <v>0.152658231675876</v>
      </c>
      <c r="BL16" s="14">
        <v>0.18241194150791401</v>
      </c>
      <c r="BM16" s="14"/>
      <c r="BN16" s="14">
        <v>0.16203399367820001</v>
      </c>
      <c r="BO16" s="14">
        <v>0.210609362670242</v>
      </c>
      <c r="BP16" s="14">
        <v>0.14415538598206301</v>
      </c>
      <c r="BQ16" s="14">
        <v>0.27230560360417599</v>
      </c>
      <c r="BR16" s="14">
        <v>0.199608982381521</v>
      </c>
      <c r="BS16" s="14">
        <v>0.160022483438963</v>
      </c>
      <c r="BT16" s="14">
        <v>0.10724133623168999</v>
      </c>
      <c r="BU16" s="14">
        <v>0.16869256111346001</v>
      </c>
      <c r="BV16" s="14"/>
      <c r="BW16" s="14">
        <v>0.196290727843558</v>
      </c>
      <c r="BX16" s="14">
        <v>0.150779868895455</v>
      </c>
      <c r="BY16" s="14"/>
      <c r="BZ16" s="14">
        <v>0.173416145168476</v>
      </c>
      <c r="CA16" s="14">
        <v>0.18245966025048099</v>
      </c>
      <c r="CB16" s="14"/>
      <c r="CC16" s="14">
        <v>0.23033499819856701</v>
      </c>
      <c r="CD16" s="14">
        <v>0.11946235200294</v>
      </c>
    </row>
    <row r="17" spans="2:82" ht="45" x14ac:dyDescent="0.25">
      <c r="B17" s="15" t="s">
        <v>402</v>
      </c>
      <c r="C17" s="14">
        <v>0.14685187872628899</v>
      </c>
      <c r="D17" s="14">
        <v>0.15969855358305901</v>
      </c>
      <c r="E17" s="14">
        <v>0.133829315334374</v>
      </c>
      <c r="F17" s="14"/>
      <c r="G17" s="14">
        <v>0.175391503415568</v>
      </c>
      <c r="H17" s="14">
        <v>0.14274012356259699</v>
      </c>
      <c r="I17" s="14">
        <v>9.7935070001299099E-2</v>
      </c>
      <c r="J17" s="14"/>
      <c r="K17" s="14">
        <v>0.154401012449289</v>
      </c>
      <c r="L17" s="14">
        <v>0.15286632958919599</v>
      </c>
      <c r="M17" s="14">
        <v>0.17221959818708199</v>
      </c>
      <c r="N17" s="14">
        <v>0.10969423641267401</v>
      </c>
      <c r="O17" s="14"/>
      <c r="P17" s="14">
        <v>0.15333501851529099</v>
      </c>
      <c r="Q17" s="14">
        <v>0.15774366598529599</v>
      </c>
      <c r="R17" s="14">
        <v>0.13496970670066499</v>
      </c>
      <c r="S17" s="14">
        <v>0.152481260571462</v>
      </c>
      <c r="T17" s="14">
        <v>0.13736777988125901</v>
      </c>
      <c r="U17" s="14"/>
      <c r="V17" s="14">
        <v>0.17858748200990099</v>
      </c>
      <c r="W17" s="14">
        <v>0.13576485252184201</v>
      </c>
      <c r="X17" s="14">
        <v>5.6821977678908203E-2</v>
      </c>
      <c r="Y17" s="14"/>
      <c r="Z17" s="14">
        <v>0.17041531012033201</v>
      </c>
      <c r="AA17" s="14">
        <v>0.12640708488470601</v>
      </c>
      <c r="AB17" s="14"/>
      <c r="AC17" s="14">
        <v>8.9082685170788101E-2</v>
      </c>
      <c r="AD17" s="14">
        <v>0.112236169621262</v>
      </c>
      <c r="AE17" s="14">
        <v>0.15882814334072501</v>
      </c>
      <c r="AF17" s="14">
        <v>0.17511626092187199</v>
      </c>
      <c r="AG17" s="14"/>
      <c r="AH17" s="14">
        <v>7.9027876016256299E-2</v>
      </c>
      <c r="AI17" s="14">
        <v>0.13943591110214501</v>
      </c>
      <c r="AJ17" s="14">
        <v>0.163016196718341</v>
      </c>
      <c r="AK17" s="14">
        <v>0.19206702728893199</v>
      </c>
      <c r="AL17" s="14"/>
      <c r="AM17" s="14">
        <v>0.15138900996062399</v>
      </c>
      <c r="AN17" s="14">
        <v>0.15268645047059701</v>
      </c>
      <c r="AO17" s="14">
        <v>0.15421482706117701</v>
      </c>
      <c r="AP17" s="14">
        <v>0.176773710088245</v>
      </c>
      <c r="AQ17" s="14"/>
      <c r="AR17" s="14">
        <v>0.13429665974475299</v>
      </c>
      <c r="AS17" s="14">
        <v>0.165891677024464</v>
      </c>
      <c r="AT17" s="14">
        <v>0.22873309288714599</v>
      </c>
      <c r="AU17" s="14">
        <v>0.115290811169172</v>
      </c>
      <c r="AV17" s="14"/>
      <c r="AW17" s="14">
        <v>0.12888118344510299</v>
      </c>
      <c r="AX17" s="14">
        <v>0.164920758042223</v>
      </c>
      <c r="AY17" s="14">
        <v>0.142815809762917</v>
      </c>
      <c r="AZ17" s="14">
        <v>0.112944565811663</v>
      </c>
      <c r="BA17" s="14"/>
      <c r="BB17" s="14">
        <v>9.6209301481587906E-2</v>
      </c>
      <c r="BC17" s="14">
        <v>9.8305255981625497E-2</v>
      </c>
      <c r="BD17" s="14">
        <v>0.14728188304821199</v>
      </c>
      <c r="BE17" s="14"/>
      <c r="BF17" s="14">
        <v>0.16247949350731</v>
      </c>
      <c r="BG17" s="14">
        <v>0.122350747726161</v>
      </c>
      <c r="BH17" s="14">
        <v>0.16562335080087601</v>
      </c>
      <c r="BI17" s="14"/>
      <c r="BJ17" s="14">
        <v>0.168507610050322</v>
      </c>
      <c r="BK17" s="14">
        <v>0.14059246514569701</v>
      </c>
      <c r="BL17" s="14">
        <v>0.147575119393591</v>
      </c>
      <c r="BM17" s="14"/>
      <c r="BN17" s="14">
        <v>0.12686888464490501</v>
      </c>
      <c r="BO17" s="14">
        <v>0.15992409935461199</v>
      </c>
      <c r="BP17" s="14">
        <v>0.16700559295270301</v>
      </c>
      <c r="BQ17" s="14">
        <v>0.13510666918726</v>
      </c>
      <c r="BR17" s="14">
        <v>0.16768704133947801</v>
      </c>
      <c r="BS17" s="14">
        <v>0.13315582762470601</v>
      </c>
      <c r="BT17" s="14">
        <v>0.15467973978219501</v>
      </c>
      <c r="BU17" s="14">
        <v>0.16264884258351001</v>
      </c>
      <c r="BV17" s="14"/>
      <c r="BW17" s="14">
        <v>0.15100445662509199</v>
      </c>
      <c r="BX17" s="14">
        <v>0.14347280761350401</v>
      </c>
      <c r="BY17" s="14"/>
      <c r="BZ17" s="14">
        <v>0.147757329468853</v>
      </c>
      <c r="CA17" s="14">
        <v>0.167383519660639</v>
      </c>
      <c r="CB17" s="14"/>
      <c r="CC17" s="14">
        <v>0.17091187883952599</v>
      </c>
      <c r="CD17" s="14">
        <v>0.13872138223156499</v>
      </c>
    </row>
    <row r="18" spans="2:82" x14ac:dyDescent="0.25">
      <c r="B18" s="15" t="s">
        <v>403</v>
      </c>
      <c r="C18" s="14">
        <v>0.13271545701464699</v>
      </c>
      <c r="D18" s="14">
        <v>0.14096116731500499</v>
      </c>
      <c r="E18" s="14">
        <v>0.124602336991339</v>
      </c>
      <c r="F18" s="14"/>
      <c r="G18" s="14">
        <v>1.1174141558862699E-2</v>
      </c>
      <c r="H18" s="14">
        <v>0.143050943871288</v>
      </c>
      <c r="I18" s="14">
        <v>0.35540512878443198</v>
      </c>
      <c r="J18" s="14"/>
      <c r="K18" s="14">
        <v>0.153685256723989</v>
      </c>
      <c r="L18" s="14">
        <v>0.13176613415611699</v>
      </c>
      <c r="M18" s="14">
        <v>0.112320704961533</v>
      </c>
      <c r="N18" s="14">
        <v>0.10849248986375901</v>
      </c>
      <c r="O18" s="14"/>
      <c r="P18" s="14">
        <v>0.14267108011455101</v>
      </c>
      <c r="Q18" s="14">
        <v>0.121359216478708</v>
      </c>
      <c r="R18" s="14">
        <v>0.101516267613927</v>
      </c>
      <c r="S18" s="14">
        <v>0.150779686326701</v>
      </c>
      <c r="T18" s="14">
        <v>0.145455140709114</v>
      </c>
      <c r="U18" s="14"/>
      <c r="V18" s="14">
        <v>0.11630713957679201</v>
      </c>
      <c r="W18" s="14">
        <v>0.18658071112562899</v>
      </c>
      <c r="X18" s="14">
        <v>0.12679836221348301</v>
      </c>
      <c r="Y18" s="14"/>
      <c r="Z18" s="14">
        <v>8.9234781742218994E-2</v>
      </c>
      <c r="AA18" s="14">
        <v>0.17044143279346699</v>
      </c>
      <c r="AB18" s="14"/>
      <c r="AC18" s="14">
        <v>0.110081357956795</v>
      </c>
      <c r="AD18" s="14">
        <v>0.137358073200403</v>
      </c>
      <c r="AE18" s="14">
        <v>0.133601791726112</v>
      </c>
      <c r="AF18" s="14">
        <v>0.12500465427606799</v>
      </c>
      <c r="AG18" s="14"/>
      <c r="AH18" s="14">
        <v>0.121974853950678</v>
      </c>
      <c r="AI18" s="14">
        <v>0.124933709447778</v>
      </c>
      <c r="AJ18" s="14">
        <v>0.14063586145048901</v>
      </c>
      <c r="AK18" s="14">
        <v>0.16094809540376301</v>
      </c>
      <c r="AL18" s="14"/>
      <c r="AM18" s="14">
        <v>0.14788228542624601</v>
      </c>
      <c r="AN18" s="14">
        <v>0.117553086453204</v>
      </c>
      <c r="AO18" s="14">
        <v>0.117416531099509</v>
      </c>
      <c r="AP18" s="14">
        <v>0.13723851597515299</v>
      </c>
      <c r="AQ18" s="14"/>
      <c r="AR18" s="14">
        <v>0.106403538598607</v>
      </c>
      <c r="AS18" s="14">
        <v>0.14453159774850299</v>
      </c>
      <c r="AT18" s="14">
        <v>0.153834333569033</v>
      </c>
      <c r="AU18" s="14">
        <v>0.15004232890778199</v>
      </c>
      <c r="AV18" s="14"/>
      <c r="AW18" s="14">
        <v>9.7353719214107098E-2</v>
      </c>
      <c r="AX18" s="14">
        <v>0.10802618252094801</v>
      </c>
      <c r="AY18" s="14">
        <v>0.154977958104386</v>
      </c>
      <c r="AZ18" s="14">
        <v>0.302537392531671</v>
      </c>
      <c r="BA18" s="14"/>
      <c r="BB18" s="14">
        <v>0.48958419965064498</v>
      </c>
      <c r="BC18" s="14">
        <v>0.20246105757101901</v>
      </c>
      <c r="BD18" s="14">
        <v>9.3411464920981693E-3</v>
      </c>
      <c r="BE18" s="14"/>
      <c r="BF18" s="14">
        <v>0.16218883618812699</v>
      </c>
      <c r="BG18" s="14">
        <v>0.10032103431262999</v>
      </c>
      <c r="BH18" s="14">
        <v>0.105799330758681</v>
      </c>
      <c r="BI18" s="14"/>
      <c r="BJ18" s="14">
        <v>0.12572535443951</v>
      </c>
      <c r="BK18" s="14">
        <v>0.152021885594852</v>
      </c>
      <c r="BL18" s="14">
        <v>0.14718670574542</v>
      </c>
      <c r="BM18" s="14"/>
      <c r="BN18" s="14">
        <v>0.122742112651662</v>
      </c>
      <c r="BO18" s="14">
        <v>0.101297824085666</v>
      </c>
      <c r="BP18" s="14">
        <v>0.136381547358156</v>
      </c>
      <c r="BQ18" s="14">
        <v>9.9022844262446397E-2</v>
      </c>
      <c r="BR18" s="14">
        <v>0.157482277655321</v>
      </c>
      <c r="BS18" s="14">
        <v>0.15506680662904601</v>
      </c>
      <c r="BT18" s="14">
        <v>8.9435435061474E-2</v>
      </c>
      <c r="BU18" s="14">
        <v>0.16878876401630399</v>
      </c>
      <c r="BV18" s="14"/>
      <c r="BW18" s="14">
        <v>0.14416607771805801</v>
      </c>
      <c r="BX18" s="14">
        <v>0.123397760252474</v>
      </c>
      <c r="BY18" s="14"/>
      <c r="BZ18" s="14">
        <v>0.15118520665735499</v>
      </c>
      <c r="CA18" s="14">
        <v>0.118581657775714</v>
      </c>
      <c r="CB18" s="14"/>
      <c r="CC18" s="14">
        <v>8.4701203724591195E-2</v>
      </c>
      <c r="CD18" s="14">
        <v>0.19636000637353199</v>
      </c>
    </row>
    <row r="19" spans="2:82" ht="60" x14ac:dyDescent="0.25">
      <c r="B19" s="15" t="s">
        <v>404</v>
      </c>
      <c r="C19" s="14">
        <v>0.12506166748332501</v>
      </c>
      <c r="D19" s="14">
        <v>0.122421596477784</v>
      </c>
      <c r="E19" s="14">
        <v>0.12748965325304101</v>
      </c>
      <c r="F19" s="14"/>
      <c r="G19" s="14">
        <v>0.168510927985801</v>
      </c>
      <c r="H19" s="14">
        <v>0.11476736309482299</v>
      </c>
      <c r="I19" s="14">
        <v>5.8668867865091803E-2</v>
      </c>
      <c r="J19" s="14"/>
      <c r="K19" s="14">
        <v>0.15224271331962799</v>
      </c>
      <c r="L19" s="14">
        <v>0.12143666590475</v>
      </c>
      <c r="M19" s="14">
        <v>0.11035499416884099</v>
      </c>
      <c r="N19" s="14">
        <v>9.9390318174410297E-2</v>
      </c>
      <c r="O19" s="14"/>
      <c r="P19" s="14">
        <v>0.142709965215947</v>
      </c>
      <c r="Q19" s="14">
        <v>0.109141615383368</v>
      </c>
      <c r="R19" s="14">
        <v>0.13475205100683199</v>
      </c>
      <c r="S19" s="14">
        <v>0.11758597141368</v>
      </c>
      <c r="T19" s="14">
        <v>0.12556332006611101</v>
      </c>
      <c r="U19" s="14"/>
      <c r="V19" s="14">
        <v>0.1462365307189</v>
      </c>
      <c r="W19" s="14">
        <v>0.11884437763247099</v>
      </c>
      <c r="X19" s="14">
        <v>6.3704737047829904E-2</v>
      </c>
      <c r="Y19" s="14"/>
      <c r="Z19" s="14">
        <v>0.208698964010157</v>
      </c>
      <c r="AA19" s="14">
        <v>5.24938289387816E-2</v>
      </c>
      <c r="AB19" s="14"/>
      <c r="AC19" s="14">
        <v>5.5439518954365601E-2</v>
      </c>
      <c r="AD19" s="14">
        <v>0.102244017222813</v>
      </c>
      <c r="AE19" s="14">
        <v>0.12749209688222601</v>
      </c>
      <c r="AF19" s="14">
        <v>0.159991948356553</v>
      </c>
      <c r="AG19" s="14"/>
      <c r="AH19" s="14">
        <v>8.7940725144222603E-2</v>
      </c>
      <c r="AI19" s="14">
        <v>0.116973536823513</v>
      </c>
      <c r="AJ19" s="14">
        <v>0.13961869105938801</v>
      </c>
      <c r="AK19" s="14">
        <v>0.156526270961824</v>
      </c>
      <c r="AL19" s="14"/>
      <c r="AM19" s="14">
        <v>9.4941649850079995E-2</v>
      </c>
      <c r="AN19" s="14">
        <v>0.14674418874365999</v>
      </c>
      <c r="AO19" s="14">
        <v>0.146917012902576</v>
      </c>
      <c r="AP19" s="14">
        <v>0.15033783430700801</v>
      </c>
      <c r="AQ19" s="14"/>
      <c r="AR19" s="14">
        <v>0.11742698525065701</v>
      </c>
      <c r="AS19" s="14">
        <v>0.15939263738715401</v>
      </c>
      <c r="AT19" s="14">
        <v>0.15836077296700099</v>
      </c>
      <c r="AU19" s="14">
        <v>9.76911525248777E-2</v>
      </c>
      <c r="AV19" s="14"/>
      <c r="AW19" s="14">
        <v>0.179223538339775</v>
      </c>
      <c r="AX19" s="14">
        <v>0.12886122280602999</v>
      </c>
      <c r="AY19" s="14">
        <v>0.10068527096185199</v>
      </c>
      <c r="AZ19" s="14">
        <v>4.5109001005192599E-2</v>
      </c>
      <c r="BA19" s="14"/>
      <c r="BB19" s="14">
        <v>6.6962958120447502E-2</v>
      </c>
      <c r="BC19" s="14">
        <v>3.1836421220713701E-2</v>
      </c>
      <c r="BD19" s="14">
        <v>0.15745514985240699</v>
      </c>
      <c r="BE19" s="14"/>
      <c r="BF19" s="14">
        <v>0.134374176182949</v>
      </c>
      <c r="BG19" s="14">
        <v>9.0873507478498899E-2</v>
      </c>
      <c r="BH19" s="14">
        <v>0.16255499563178</v>
      </c>
      <c r="BI19" s="14"/>
      <c r="BJ19" s="14">
        <v>0.13355338667702299</v>
      </c>
      <c r="BK19" s="14">
        <v>0.14025534267003101</v>
      </c>
      <c r="BL19" s="14">
        <v>9.3276960301695994E-2</v>
      </c>
      <c r="BM19" s="14"/>
      <c r="BN19" s="14">
        <v>0.115887475408106</v>
      </c>
      <c r="BO19" s="14">
        <v>0.120803030713418</v>
      </c>
      <c r="BP19" s="14">
        <v>7.9625548942385702E-2</v>
      </c>
      <c r="BQ19" s="14">
        <v>0.195797201578503</v>
      </c>
      <c r="BR19" s="14">
        <v>0.13603270057470099</v>
      </c>
      <c r="BS19" s="14">
        <v>0.15510433675601801</v>
      </c>
      <c r="BT19" s="14">
        <v>0.107544143521402</v>
      </c>
      <c r="BU19" s="14">
        <v>0.111122879829952</v>
      </c>
      <c r="BV19" s="14"/>
      <c r="BW19" s="14">
        <v>0.147231404309911</v>
      </c>
      <c r="BX19" s="14">
        <v>0.107021520106356</v>
      </c>
      <c r="BY19" s="14"/>
      <c r="BZ19" s="14">
        <v>0.12526983197198999</v>
      </c>
      <c r="CA19" s="14">
        <v>0.13495065961304401</v>
      </c>
      <c r="CB19" s="14"/>
      <c r="CC19" s="14">
        <v>0.16916720906968799</v>
      </c>
      <c r="CD19" s="14">
        <v>8.5850399503086802E-2</v>
      </c>
    </row>
    <row r="20" spans="2:82" ht="45" x14ac:dyDescent="0.25">
      <c r="B20" s="15" t="s">
        <v>405</v>
      </c>
      <c r="C20" s="14">
        <v>0.110591050340623</v>
      </c>
      <c r="D20" s="14">
        <v>0.117116621136303</v>
      </c>
      <c r="E20" s="14">
        <v>0.103838937451481</v>
      </c>
      <c r="F20" s="14"/>
      <c r="G20" s="14">
        <v>0.12650281758110499</v>
      </c>
      <c r="H20" s="14">
        <v>0.11206634543103999</v>
      </c>
      <c r="I20" s="14">
        <v>7.5773458022997994E-2</v>
      </c>
      <c r="J20" s="14"/>
      <c r="K20" s="14">
        <v>0.106101920348386</v>
      </c>
      <c r="L20" s="14">
        <v>0.11775521815390699</v>
      </c>
      <c r="M20" s="14">
        <v>0.12668755270234699</v>
      </c>
      <c r="N20" s="14">
        <v>9.4377982062348903E-2</v>
      </c>
      <c r="O20" s="14"/>
      <c r="P20" s="14">
        <v>0.150217648513325</v>
      </c>
      <c r="Q20" s="14">
        <v>0.103956326880235</v>
      </c>
      <c r="R20" s="14">
        <v>8.8858963656773204E-2</v>
      </c>
      <c r="S20" s="14">
        <v>0.114496994397681</v>
      </c>
      <c r="T20" s="14">
        <v>0.10658318241020601</v>
      </c>
      <c r="U20" s="14"/>
      <c r="V20" s="14">
        <v>0.10332585948891899</v>
      </c>
      <c r="W20" s="14">
        <v>0.12429765034729599</v>
      </c>
      <c r="X20" s="14">
        <v>0.11902772929639199</v>
      </c>
      <c r="Y20" s="14"/>
      <c r="Z20" s="14">
        <v>0.107857999255633</v>
      </c>
      <c r="AA20" s="14">
        <v>0.112962380095477</v>
      </c>
      <c r="AB20" s="14"/>
      <c r="AC20" s="14">
        <v>8.8336334349130297E-2</v>
      </c>
      <c r="AD20" s="14">
        <v>0.12274556472605801</v>
      </c>
      <c r="AE20" s="14">
        <v>0.109861009775671</v>
      </c>
      <c r="AF20" s="14">
        <v>0.105105848867682</v>
      </c>
      <c r="AG20" s="14"/>
      <c r="AH20" s="14">
        <v>0.130892236971177</v>
      </c>
      <c r="AI20" s="14">
        <v>0.114027044765564</v>
      </c>
      <c r="AJ20" s="14">
        <v>9.9609433533870598E-2</v>
      </c>
      <c r="AK20" s="14">
        <v>0.112055217234861</v>
      </c>
      <c r="AL20" s="14"/>
      <c r="AM20" s="14">
        <v>0.13351521400408201</v>
      </c>
      <c r="AN20" s="14">
        <v>0.10796936446736</v>
      </c>
      <c r="AO20" s="14">
        <v>9.9233265271933893E-2</v>
      </c>
      <c r="AP20" s="14">
        <v>0.107007447870768</v>
      </c>
      <c r="AQ20" s="14"/>
      <c r="AR20" s="14">
        <v>0.119254834067013</v>
      </c>
      <c r="AS20" s="14">
        <v>9.3999279536760197E-2</v>
      </c>
      <c r="AT20" s="14">
        <v>0.13450804419134399</v>
      </c>
      <c r="AU20" s="14">
        <v>9.8631804650366695E-2</v>
      </c>
      <c r="AV20" s="14"/>
      <c r="AW20" s="14">
        <v>0.14315493452413799</v>
      </c>
      <c r="AX20" s="14">
        <v>0.121093462266212</v>
      </c>
      <c r="AY20" s="14">
        <v>8.7893724615499699E-2</v>
      </c>
      <c r="AZ20" s="14">
        <v>5.5172150167138202E-2</v>
      </c>
      <c r="BA20" s="14"/>
      <c r="BB20" s="14">
        <v>8.7578038724606094E-2</v>
      </c>
      <c r="BC20" s="14">
        <v>5.95275663939537E-2</v>
      </c>
      <c r="BD20" s="14">
        <v>0.14890480622378999</v>
      </c>
      <c r="BE20" s="14"/>
      <c r="BF20" s="14">
        <v>9.3249790781016695E-2</v>
      </c>
      <c r="BG20" s="14">
        <v>0.136217746641183</v>
      </c>
      <c r="BH20" s="14">
        <v>0.115969625466724</v>
      </c>
      <c r="BI20" s="14"/>
      <c r="BJ20" s="14">
        <v>0.101254211193594</v>
      </c>
      <c r="BK20" s="14">
        <v>0.119938975995836</v>
      </c>
      <c r="BL20" s="14">
        <v>0.15265646303529501</v>
      </c>
      <c r="BM20" s="14"/>
      <c r="BN20" s="14">
        <v>0.123050840538138</v>
      </c>
      <c r="BO20" s="14">
        <v>9.3118934705293199E-2</v>
      </c>
      <c r="BP20" s="14">
        <v>0.13586733613126101</v>
      </c>
      <c r="BQ20" s="14">
        <v>0.14755956247928501</v>
      </c>
      <c r="BR20" s="14">
        <v>0.12657216817521599</v>
      </c>
      <c r="BS20" s="14">
        <v>0.108704365651869</v>
      </c>
      <c r="BT20" s="14">
        <v>0.108377730127522</v>
      </c>
      <c r="BU20" s="14">
        <v>9.8604879093034198E-2</v>
      </c>
      <c r="BV20" s="14"/>
      <c r="BW20" s="14">
        <v>0.12941158475112499</v>
      </c>
      <c r="BX20" s="14">
        <v>9.5276244525175094E-2</v>
      </c>
      <c r="BY20" s="14"/>
      <c r="BZ20" s="14">
        <v>0.105057793557611</v>
      </c>
      <c r="CA20" s="14">
        <v>0.129296271217551</v>
      </c>
      <c r="CB20" s="14"/>
      <c r="CC20" s="14">
        <v>0.156691876391161</v>
      </c>
      <c r="CD20" s="14">
        <v>6.9096604982432794E-2</v>
      </c>
    </row>
    <row r="21" spans="2:82" ht="30" x14ac:dyDescent="0.25">
      <c r="B21" s="15" t="s">
        <v>406</v>
      </c>
      <c r="C21" s="14">
        <v>0.110261283519084</v>
      </c>
      <c r="D21" s="14">
        <v>0.12882204361362801</v>
      </c>
      <c r="E21" s="14">
        <v>9.1810680835924904E-2</v>
      </c>
      <c r="F21" s="14"/>
      <c r="G21" s="14">
        <v>9.0337933083651706E-2</v>
      </c>
      <c r="H21" s="14">
        <v>0.11309836311245999</v>
      </c>
      <c r="I21" s="14">
        <v>0.14447654088030301</v>
      </c>
      <c r="J21" s="14"/>
      <c r="K21" s="14">
        <v>0.126102407493067</v>
      </c>
      <c r="L21" s="14">
        <v>0.11727455044534001</v>
      </c>
      <c r="M21" s="14">
        <v>0.110429981948914</v>
      </c>
      <c r="N21" s="14">
        <v>7.7391902945808902E-2</v>
      </c>
      <c r="O21" s="14"/>
      <c r="P21" s="14">
        <v>0.11471674811078</v>
      </c>
      <c r="Q21" s="14">
        <v>0.12483036621928099</v>
      </c>
      <c r="R21" s="14">
        <v>0.14059565126083601</v>
      </c>
      <c r="S21" s="14">
        <v>9.2669072061326699E-2</v>
      </c>
      <c r="T21" s="14">
        <v>8.2923099748300894E-2</v>
      </c>
      <c r="U21" s="14"/>
      <c r="V21" s="14">
        <v>0.120174987450997</v>
      </c>
      <c r="W21" s="14">
        <v>0.111651616465616</v>
      </c>
      <c r="X21" s="14">
        <v>7.6846718348693305E-2</v>
      </c>
      <c r="Y21" s="14"/>
      <c r="Z21" s="14">
        <v>9.7603319921230003E-2</v>
      </c>
      <c r="AA21" s="14">
        <v>0.121243956283706</v>
      </c>
      <c r="AB21" s="14"/>
      <c r="AC21" s="14">
        <v>8.7827652913623905E-2</v>
      </c>
      <c r="AD21" s="14">
        <v>8.3240883654783202E-2</v>
      </c>
      <c r="AE21" s="14">
        <v>0.134061642944273</v>
      </c>
      <c r="AF21" s="14">
        <v>0.118582927557531</v>
      </c>
      <c r="AG21" s="14"/>
      <c r="AH21" s="14">
        <v>7.9585969000981693E-2</v>
      </c>
      <c r="AI21" s="14">
        <v>9.8893499994364198E-2</v>
      </c>
      <c r="AJ21" s="14">
        <v>0.12795904298951799</v>
      </c>
      <c r="AK21" s="14">
        <v>0.13908178287564499</v>
      </c>
      <c r="AL21" s="14"/>
      <c r="AM21" s="14">
        <v>0.10947709977779101</v>
      </c>
      <c r="AN21" s="14">
        <v>0.12598709899609301</v>
      </c>
      <c r="AO21" s="14">
        <v>0.11479312632503701</v>
      </c>
      <c r="AP21" s="14">
        <v>0.118906567710412</v>
      </c>
      <c r="AQ21" s="14"/>
      <c r="AR21" s="14">
        <v>8.8308122917090198E-2</v>
      </c>
      <c r="AS21" s="14">
        <v>0.125006528217392</v>
      </c>
      <c r="AT21" s="14">
        <v>0.15328281237660399</v>
      </c>
      <c r="AU21" s="14">
        <v>0.16661388501334001</v>
      </c>
      <c r="AV21" s="14"/>
      <c r="AW21" s="14">
        <v>3.8351698746485099E-2</v>
      </c>
      <c r="AX21" s="14">
        <v>9.8881924450938505E-2</v>
      </c>
      <c r="AY21" s="14">
        <v>0.143471664173144</v>
      </c>
      <c r="AZ21" s="14">
        <v>0.256090280916141</v>
      </c>
      <c r="BA21" s="14"/>
      <c r="BB21" s="14">
        <v>0.18314729945618799</v>
      </c>
      <c r="BC21" s="14">
        <v>0.128008316177666</v>
      </c>
      <c r="BD21" s="14">
        <v>8.3513495067923799E-2</v>
      </c>
      <c r="BE21" s="14"/>
      <c r="BF21" s="14">
        <v>0.14767432972577099</v>
      </c>
      <c r="BG21" s="14">
        <v>7.8437686580682703E-2</v>
      </c>
      <c r="BH21" s="14">
        <v>6.6658320495163695E-2</v>
      </c>
      <c r="BI21" s="14"/>
      <c r="BJ21" s="14">
        <v>0.111769604940925</v>
      </c>
      <c r="BK21" s="14">
        <v>0.125161260235023</v>
      </c>
      <c r="BL21" s="14">
        <v>0.12261869520002899</v>
      </c>
      <c r="BM21" s="14"/>
      <c r="BN21" s="14">
        <v>9.1655117076908793E-2</v>
      </c>
      <c r="BO21" s="14">
        <v>0.112258438500303</v>
      </c>
      <c r="BP21" s="14">
        <v>0.111190658824928</v>
      </c>
      <c r="BQ21" s="14">
        <v>9.86017414636252E-2</v>
      </c>
      <c r="BR21" s="14">
        <v>0.10170945009028</v>
      </c>
      <c r="BS21" s="14">
        <v>0.122603073734942</v>
      </c>
      <c r="BT21" s="14">
        <v>0.13478597827983199</v>
      </c>
      <c r="BU21" s="14">
        <v>0.13232971431114901</v>
      </c>
      <c r="BV21" s="14"/>
      <c r="BW21" s="14">
        <v>0.106845745197141</v>
      </c>
      <c r="BX21" s="14">
        <v>0.11304060449982101</v>
      </c>
      <c r="BY21" s="14"/>
      <c r="BZ21" s="14">
        <v>0.114182207218961</v>
      </c>
      <c r="CA21" s="14">
        <v>0.11130787748337199</v>
      </c>
      <c r="CB21" s="14"/>
      <c r="CC21" s="14">
        <v>6.05833517247149E-2</v>
      </c>
      <c r="CD21" s="14">
        <v>0.16955698910105399</v>
      </c>
    </row>
    <row r="22" spans="2:82" x14ac:dyDescent="0.25">
      <c r="B22" s="15" t="s">
        <v>385</v>
      </c>
      <c r="C22" s="14">
        <v>0.10164781524531601</v>
      </c>
      <c r="D22" s="14">
        <v>9.8344437515255401E-2</v>
      </c>
      <c r="E22" s="14">
        <v>0.105052744808676</v>
      </c>
      <c r="F22" s="14"/>
      <c r="G22" s="14">
        <v>8.5503950572183504E-2</v>
      </c>
      <c r="H22" s="14">
        <v>0.11236530076561201</v>
      </c>
      <c r="I22" s="14">
        <v>0.112514139498873</v>
      </c>
      <c r="J22" s="14"/>
      <c r="K22" s="14">
        <v>5.40875195075948E-2</v>
      </c>
      <c r="L22" s="14">
        <v>7.1306948528855593E-2</v>
      </c>
      <c r="M22" s="14">
        <v>9.7490961421464101E-2</v>
      </c>
      <c r="N22" s="14">
        <v>0.224151309764278</v>
      </c>
      <c r="O22" s="14"/>
      <c r="P22" s="14">
        <v>6.8150073201668396E-2</v>
      </c>
      <c r="Q22" s="14">
        <v>0.12554441398989699</v>
      </c>
      <c r="R22" s="14">
        <v>0.10642365688302299</v>
      </c>
      <c r="S22" s="14">
        <v>9.4251194798969401E-2</v>
      </c>
      <c r="T22" s="14">
        <v>0.113454978962961</v>
      </c>
      <c r="U22" s="14"/>
      <c r="V22" s="14">
        <v>5.9666062784457997E-2</v>
      </c>
      <c r="W22" s="14">
        <v>8.5247604198138399E-2</v>
      </c>
      <c r="X22" s="14">
        <v>0.25460790648396597</v>
      </c>
      <c r="Y22" s="14"/>
      <c r="Z22" s="14">
        <v>9.4709453546062194E-2</v>
      </c>
      <c r="AA22" s="14">
        <v>0.10766787964796699</v>
      </c>
      <c r="AB22" s="14"/>
      <c r="AC22" s="14">
        <v>0.29813042896821701</v>
      </c>
      <c r="AD22" s="14">
        <v>0.17559836206620799</v>
      </c>
      <c r="AE22" s="14">
        <v>6.6427220418430896E-2</v>
      </c>
      <c r="AF22" s="14">
        <v>4.1502936981219998E-2</v>
      </c>
      <c r="AG22" s="14"/>
      <c r="AH22" s="14">
        <v>0.20125399568815999</v>
      </c>
      <c r="AI22" s="14">
        <v>0.12976895121784299</v>
      </c>
      <c r="AJ22" s="14">
        <v>3.9853391786772503E-2</v>
      </c>
      <c r="AK22" s="14">
        <v>4.5087114266249402E-2</v>
      </c>
      <c r="AL22" s="14"/>
      <c r="AM22" s="14">
        <v>0.13061906691533601</v>
      </c>
      <c r="AN22" s="14">
        <v>6.9851834357334094E-2</v>
      </c>
      <c r="AO22" s="14">
        <v>7.3857164502084099E-2</v>
      </c>
      <c r="AP22" s="14">
        <v>6.6294807025571695E-2</v>
      </c>
      <c r="AQ22" s="14"/>
      <c r="AR22" s="14">
        <v>0.110244695801403</v>
      </c>
      <c r="AS22" s="14">
        <v>6.0164686800279303E-2</v>
      </c>
      <c r="AT22" s="14">
        <v>6.1551027021836902E-2</v>
      </c>
      <c r="AU22" s="14">
        <v>8.1096232120026895E-2</v>
      </c>
      <c r="AV22" s="14"/>
      <c r="AW22" s="14">
        <v>0.217435567611588</v>
      </c>
      <c r="AX22" s="14">
        <v>9.0095564418004495E-2</v>
      </c>
      <c r="AY22" s="14">
        <v>5.4939529451073901E-2</v>
      </c>
      <c r="AZ22" s="14">
        <v>3.6322034826160803E-2</v>
      </c>
      <c r="BA22" s="14"/>
      <c r="BB22" s="14">
        <v>9.3286079030296301E-2</v>
      </c>
      <c r="BC22" s="14">
        <v>6.4503024118024305E-2</v>
      </c>
      <c r="BD22" s="14">
        <v>0.150097617620917</v>
      </c>
      <c r="BE22" s="14"/>
      <c r="BF22" s="14">
        <v>6.1173045703945703E-2</v>
      </c>
      <c r="BG22" s="14">
        <v>0.140522933599944</v>
      </c>
      <c r="BH22" s="14">
        <v>0.108805240713502</v>
      </c>
      <c r="BI22" s="14"/>
      <c r="BJ22" s="14">
        <v>6.5198237511962603E-2</v>
      </c>
      <c r="BK22" s="14">
        <v>9.8734982355328099E-2</v>
      </c>
      <c r="BL22" s="14">
        <v>0.12857710879926201</v>
      </c>
      <c r="BM22" s="14"/>
      <c r="BN22" s="14">
        <v>0.14770095865835201</v>
      </c>
      <c r="BO22" s="14">
        <v>0.12818676104896101</v>
      </c>
      <c r="BP22" s="14">
        <v>5.5762686548304997E-2</v>
      </c>
      <c r="BQ22" s="14">
        <v>0.112081837871905</v>
      </c>
      <c r="BR22" s="14">
        <v>8.1148434335296199E-2</v>
      </c>
      <c r="BS22" s="14">
        <v>7.3751990186047403E-2</v>
      </c>
      <c r="BT22" s="14">
        <v>8.1527199065884501E-2</v>
      </c>
      <c r="BU22" s="14">
        <v>8.4081301772417794E-2</v>
      </c>
      <c r="BV22" s="14"/>
      <c r="BW22" s="14">
        <v>0.1014108475793</v>
      </c>
      <c r="BX22" s="14">
        <v>0.10184064259604</v>
      </c>
      <c r="BY22" s="14"/>
      <c r="BZ22" s="14">
        <v>9.9541397419060096E-2</v>
      </c>
      <c r="CA22" s="14">
        <v>8.0873170754181906E-2</v>
      </c>
      <c r="CB22" s="14"/>
      <c r="CC22" s="14">
        <v>9.84402488015758E-2</v>
      </c>
      <c r="CD22" s="14">
        <v>8.5611305937410995E-2</v>
      </c>
    </row>
    <row r="23" spans="2:82" ht="30" x14ac:dyDescent="0.25">
      <c r="B23" s="15" t="s">
        <v>407</v>
      </c>
      <c r="C23" s="14">
        <v>7.5122367732024395E-2</v>
      </c>
      <c r="D23" s="14">
        <v>7.1485541610464706E-2</v>
      </c>
      <c r="E23" s="14">
        <v>7.8834245273155898E-2</v>
      </c>
      <c r="F23" s="14"/>
      <c r="G23" s="14">
        <v>9.4103580046421303E-2</v>
      </c>
      <c r="H23" s="14">
        <v>7.2886073348546895E-2</v>
      </c>
      <c r="I23" s="14">
        <v>4.1590669575358202E-2</v>
      </c>
      <c r="J23" s="14"/>
      <c r="K23" s="14">
        <v>7.99037249473704E-2</v>
      </c>
      <c r="L23" s="14">
        <v>8.0153011370624597E-2</v>
      </c>
      <c r="M23" s="14">
        <v>7.4856988778114295E-2</v>
      </c>
      <c r="N23" s="14">
        <v>6.1623542866049999E-2</v>
      </c>
      <c r="O23" s="14"/>
      <c r="P23" s="14">
        <v>6.0668363385190903E-2</v>
      </c>
      <c r="Q23" s="14">
        <v>8.4197586106668304E-2</v>
      </c>
      <c r="R23" s="14">
        <v>5.8589990609008297E-2</v>
      </c>
      <c r="S23" s="14">
        <v>8.1408962858046496E-2</v>
      </c>
      <c r="T23" s="14">
        <v>8.9781648062286099E-2</v>
      </c>
      <c r="U23" s="14"/>
      <c r="V23" s="14">
        <v>7.9544101688643898E-2</v>
      </c>
      <c r="W23" s="14">
        <v>5.0825840222243103E-2</v>
      </c>
      <c r="X23" s="14">
        <v>8.7378153556209995E-2</v>
      </c>
      <c r="Y23" s="14"/>
      <c r="Z23" s="14">
        <v>0.103427090346057</v>
      </c>
      <c r="AA23" s="14">
        <v>5.0563796066042201E-2</v>
      </c>
      <c r="AB23" s="14"/>
      <c r="AC23" s="14">
        <v>3.34908419483122E-2</v>
      </c>
      <c r="AD23" s="14">
        <v>6.2960780401598707E-2</v>
      </c>
      <c r="AE23" s="14">
        <v>7.1828529840617605E-2</v>
      </c>
      <c r="AF23" s="14">
        <v>9.8095716893144599E-2</v>
      </c>
      <c r="AG23" s="14"/>
      <c r="AH23" s="14">
        <v>6.1235762421511103E-2</v>
      </c>
      <c r="AI23" s="14">
        <v>6.5025444756810505E-2</v>
      </c>
      <c r="AJ23" s="14">
        <v>8.5301178449524201E-2</v>
      </c>
      <c r="AK23" s="14">
        <v>9.7869272438440194E-2</v>
      </c>
      <c r="AL23" s="14"/>
      <c r="AM23" s="14">
        <v>3.8474716049284499E-2</v>
      </c>
      <c r="AN23" s="14">
        <v>8.6669673187896701E-2</v>
      </c>
      <c r="AO23" s="14">
        <v>8.9707036567493501E-2</v>
      </c>
      <c r="AP23" s="14">
        <v>7.6548873797469802E-2</v>
      </c>
      <c r="AQ23" s="14"/>
      <c r="AR23" s="14">
        <v>6.6532385554470497E-2</v>
      </c>
      <c r="AS23" s="14">
        <v>8.3119202889013893E-2</v>
      </c>
      <c r="AT23" s="14">
        <v>9.2079311278495196E-2</v>
      </c>
      <c r="AU23" s="14">
        <v>5.1907908668632E-2</v>
      </c>
      <c r="AV23" s="14"/>
      <c r="AW23" s="14">
        <v>7.2017511105077606E-2</v>
      </c>
      <c r="AX23" s="14">
        <v>8.3827444174298896E-2</v>
      </c>
      <c r="AY23" s="14">
        <v>7.0464153216987901E-2</v>
      </c>
      <c r="AZ23" s="14">
        <v>5.47238821026588E-2</v>
      </c>
      <c r="BA23" s="14"/>
      <c r="BB23" s="14">
        <v>4.6279522677794699E-2</v>
      </c>
      <c r="BC23" s="14">
        <v>7.5507685885742304E-2</v>
      </c>
      <c r="BD23" s="14">
        <v>0.12956473415290501</v>
      </c>
      <c r="BE23" s="14"/>
      <c r="BF23" s="14">
        <v>7.8492766151235099E-2</v>
      </c>
      <c r="BG23" s="14">
        <v>6.7857705229523502E-2</v>
      </c>
      <c r="BH23" s="14">
        <v>6.9158171444793304E-2</v>
      </c>
      <c r="BI23" s="14"/>
      <c r="BJ23" s="14">
        <v>7.8267162328584203E-2</v>
      </c>
      <c r="BK23" s="14">
        <v>6.8738210751777107E-2</v>
      </c>
      <c r="BL23" s="14">
        <v>5.8884224545438998E-2</v>
      </c>
      <c r="BM23" s="14"/>
      <c r="BN23" s="14">
        <v>7.7440535865877E-2</v>
      </c>
      <c r="BO23" s="14">
        <v>6.6024192227757905E-2</v>
      </c>
      <c r="BP23" s="14">
        <v>8.0119853822746195E-2</v>
      </c>
      <c r="BQ23" s="14">
        <v>4.8577733991861001E-2</v>
      </c>
      <c r="BR23" s="14">
        <v>0.11908697498567899</v>
      </c>
      <c r="BS23" s="14">
        <v>7.8336244347402301E-2</v>
      </c>
      <c r="BT23" s="14">
        <v>4.4459362500967499E-2</v>
      </c>
      <c r="BU23" s="14">
        <v>5.4735050901337498E-2</v>
      </c>
      <c r="BV23" s="14"/>
      <c r="BW23" s="14">
        <v>8.9230540566504396E-2</v>
      </c>
      <c r="BX23" s="14">
        <v>6.3642144978610704E-2</v>
      </c>
      <c r="BY23" s="14"/>
      <c r="BZ23" s="14">
        <v>6.8357728378876603E-2</v>
      </c>
      <c r="CA23" s="14">
        <v>8.6576744212017998E-2</v>
      </c>
      <c r="CB23" s="14"/>
      <c r="CC23" s="14">
        <v>8.3558701849459405E-2</v>
      </c>
      <c r="CD23" s="14">
        <v>6.6744862122333395E-2</v>
      </c>
    </row>
    <row r="24" spans="2:82" ht="45" x14ac:dyDescent="0.25">
      <c r="B24" s="15" t="s">
        <v>408</v>
      </c>
      <c r="C24" s="14">
        <v>6.9316673935472403E-2</v>
      </c>
      <c r="D24" s="14">
        <v>7.58775188591468E-2</v>
      </c>
      <c r="E24" s="14">
        <v>6.2825080329565394E-2</v>
      </c>
      <c r="F24" s="14"/>
      <c r="G24" s="14">
        <v>7.6571784065843695E-2</v>
      </c>
      <c r="H24" s="14">
        <v>6.1041659944164203E-2</v>
      </c>
      <c r="I24" s="14">
        <v>7.1359031416998606E-2</v>
      </c>
      <c r="J24" s="14"/>
      <c r="K24" s="14">
        <v>9.14869534253311E-2</v>
      </c>
      <c r="L24" s="14">
        <v>4.7876493616957401E-2</v>
      </c>
      <c r="M24" s="14">
        <v>5.8324124498193401E-2</v>
      </c>
      <c r="N24" s="14">
        <v>6.5614880504872505E-2</v>
      </c>
      <c r="O24" s="14"/>
      <c r="P24" s="14">
        <v>8.2130755525842494E-2</v>
      </c>
      <c r="Q24" s="14">
        <v>6.8333623993380901E-2</v>
      </c>
      <c r="R24" s="14">
        <v>6.7174612337332601E-2</v>
      </c>
      <c r="S24" s="14">
        <v>6.7791820628959304E-2</v>
      </c>
      <c r="T24" s="14">
        <v>6.5244921508447198E-2</v>
      </c>
      <c r="U24" s="14"/>
      <c r="V24" s="14">
        <v>7.9869365217774296E-2</v>
      </c>
      <c r="W24" s="14">
        <v>7.9961057191079696E-2</v>
      </c>
      <c r="X24" s="14">
        <v>2.3759033953635E-2</v>
      </c>
      <c r="Y24" s="14"/>
      <c r="Z24" s="14">
        <v>7.7289542918212606E-2</v>
      </c>
      <c r="AA24" s="14">
        <v>6.2399020052546203E-2</v>
      </c>
      <c r="AB24" s="14"/>
      <c r="AC24" s="14">
        <v>9.87297112918957E-2</v>
      </c>
      <c r="AD24" s="14">
        <v>5.7441656651032701E-2</v>
      </c>
      <c r="AE24" s="14">
        <v>6.9890818962648399E-2</v>
      </c>
      <c r="AF24" s="14">
        <v>7.5539051778023406E-2</v>
      </c>
      <c r="AG24" s="14"/>
      <c r="AH24" s="14">
        <v>4.2652794120176203E-2</v>
      </c>
      <c r="AI24" s="14">
        <v>6.7921512402824097E-2</v>
      </c>
      <c r="AJ24" s="14">
        <v>6.38355311002098E-2</v>
      </c>
      <c r="AK24" s="14">
        <v>0.104519346286388</v>
      </c>
      <c r="AL24" s="14"/>
      <c r="AM24" s="14">
        <v>8.0562960429310396E-2</v>
      </c>
      <c r="AN24" s="14">
        <v>7.7731706004538603E-2</v>
      </c>
      <c r="AO24" s="14">
        <v>7.3107617292688096E-2</v>
      </c>
      <c r="AP24" s="14">
        <v>7.7205859884598202E-2</v>
      </c>
      <c r="AQ24" s="14"/>
      <c r="AR24" s="14">
        <v>4.6679827431135197E-2</v>
      </c>
      <c r="AS24" s="14">
        <v>8.91480778763767E-2</v>
      </c>
      <c r="AT24" s="14">
        <v>9.2136723239749294E-2</v>
      </c>
      <c r="AU24" s="14">
        <v>0.121270693582147</v>
      </c>
      <c r="AV24" s="14"/>
      <c r="AW24" s="14">
        <v>4.0436794541212802E-2</v>
      </c>
      <c r="AX24" s="14">
        <v>7.2917637708458397E-2</v>
      </c>
      <c r="AY24" s="14">
        <v>7.4957561041806703E-2</v>
      </c>
      <c r="AZ24" s="14">
        <v>0.118678869395548</v>
      </c>
      <c r="BA24" s="14"/>
      <c r="BB24" s="14">
        <v>6.9897720067529798E-2</v>
      </c>
      <c r="BC24" s="14">
        <v>9.1322136005545299E-2</v>
      </c>
      <c r="BD24" s="14">
        <v>5.5045396470898698E-2</v>
      </c>
      <c r="BE24" s="14"/>
      <c r="BF24" s="14">
        <v>9.0888752266952005E-2</v>
      </c>
      <c r="BG24" s="14">
        <v>4.9453386078204598E-2</v>
      </c>
      <c r="BH24" s="14">
        <v>4.9182663269069497E-2</v>
      </c>
      <c r="BI24" s="14"/>
      <c r="BJ24" s="14">
        <v>6.8801279765730694E-2</v>
      </c>
      <c r="BK24" s="14">
        <v>7.7490087762466506E-2</v>
      </c>
      <c r="BL24" s="14">
        <v>9.4382997649036404E-2</v>
      </c>
      <c r="BM24" s="14"/>
      <c r="BN24" s="14">
        <v>0.10221504454673901</v>
      </c>
      <c r="BO24" s="14">
        <v>5.8337322757042599E-2</v>
      </c>
      <c r="BP24" s="14">
        <v>3.9690258178458303E-2</v>
      </c>
      <c r="BQ24" s="14">
        <v>9.8738026626539299E-2</v>
      </c>
      <c r="BR24" s="14">
        <v>6.7793138304294107E-2</v>
      </c>
      <c r="BS24" s="14">
        <v>6.5215647548228894E-2</v>
      </c>
      <c r="BT24" s="14">
        <v>0.10771399826957399</v>
      </c>
      <c r="BU24" s="14">
        <v>8.9792452060492106E-2</v>
      </c>
      <c r="BV24" s="14"/>
      <c r="BW24" s="14">
        <v>6.7727085488351796E-2</v>
      </c>
      <c r="BX24" s="14">
        <v>7.0610167407185301E-2</v>
      </c>
      <c r="BY24" s="14"/>
      <c r="BZ24" s="14">
        <v>7.0021039234318905E-2</v>
      </c>
      <c r="CA24" s="14">
        <v>7.6259461554872898E-2</v>
      </c>
      <c r="CB24" s="14"/>
      <c r="CC24" s="14">
        <v>7.0679626850250393E-2</v>
      </c>
      <c r="CD24" s="14">
        <v>7.4363242404390906E-2</v>
      </c>
    </row>
    <row r="25" spans="2:82" x14ac:dyDescent="0.25">
      <c r="B25" s="15" t="s">
        <v>103</v>
      </c>
      <c r="C25" s="14">
        <v>6.4976079434696604E-2</v>
      </c>
      <c r="D25" s="14">
        <v>5.51425123796195E-2</v>
      </c>
      <c r="E25" s="14">
        <v>7.4874561130113398E-2</v>
      </c>
      <c r="F25" s="14"/>
      <c r="G25" s="14">
        <v>7.3300593655991106E-2</v>
      </c>
      <c r="H25" s="14">
        <v>5.8558971377390197E-2</v>
      </c>
      <c r="I25" s="14">
        <v>6.1156498591310601E-2</v>
      </c>
      <c r="J25" s="14"/>
      <c r="K25" s="14">
        <v>5.2274876842031102E-2</v>
      </c>
      <c r="L25" s="14">
        <v>4.9889000123967797E-2</v>
      </c>
      <c r="M25" s="14">
        <v>7.1007735223932597E-2</v>
      </c>
      <c r="N25" s="14">
        <v>9.9309659495361094E-2</v>
      </c>
      <c r="O25" s="14"/>
      <c r="P25" s="14">
        <v>5.3405804909616598E-2</v>
      </c>
      <c r="Q25" s="14">
        <v>6.2109031202818403E-2</v>
      </c>
      <c r="R25" s="14">
        <v>6.5563384203352795E-2</v>
      </c>
      <c r="S25" s="14">
        <v>6.79503347259659E-2</v>
      </c>
      <c r="T25" s="14">
        <v>7.1184947195708906E-2</v>
      </c>
      <c r="U25" s="14"/>
      <c r="V25" s="14">
        <v>5.9360702207705798E-2</v>
      </c>
      <c r="W25" s="14">
        <v>4.8560590166466799E-2</v>
      </c>
      <c r="X25" s="14">
        <v>0.100937614410452</v>
      </c>
      <c r="Y25" s="14"/>
      <c r="Z25" s="14">
        <v>5.0492829027198399E-2</v>
      </c>
      <c r="AA25" s="14">
        <v>7.7542460951276995E-2</v>
      </c>
      <c r="AB25" s="14"/>
      <c r="AC25" s="14">
        <v>8.95092081679702E-2</v>
      </c>
      <c r="AD25" s="14">
        <v>7.7968068927525794E-2</v>
      </c>
      <c r="AE25" s="14">
        <v>5.0225116809713602E-2</v>
      </c>
      <c r="AF25" s="14">
        <v>5.5021206483187202E-2</v>
      </c>
      <c r="AG25" s="14"/>
      <c r="AH25" s="14">
        <v>9.8471414275793506E-2</v>
      </c>
      <c r="AI25" s="14">
        <v>7.1985072261787297E-2</v>
      </c>
      <c r="AJ25" s="14">
        <v>4.7220341725882298E-2</v>
      </c>
      <c r="AK25" s="14">
        <v>3.4900295960036201E-2</v>
      </c>
      <c r="AL25" s="14"/>
      <c r="AM25" s="14">
        <v>4.1717747906855E-2</v>
      </c>
      <c r="AN25" s="14">
        <v>4.7177427308577102E-2</v>
      </c>
      <c r="AO25" s="14">
        <v>6.3729376554442399E-2</v>
      </c>
      <c r="AP25" s="14">
        <v>5.72212965170215E-2</v>
      </c>
      <c r="AQ25" s="14"/>
      <c r="AR25" s="14">
        <v>6.7812013071027993E-2</v>
      </c>
      <c r="AS25" s="14">
        <v>4.5456491995911903E-2</v>
      </c>
      <c r="AT25" s="14">
        <v>2.4438107773123E-2</v>
      </c>
      <c r="AU25" s="14">
        <v>5.7921943644468898E-2</v>
      </c>
      <c r="AV25" s="14"/>
      <c r="AW25" s="14">
        <v>6.4258712646813404E-2</v>
      </c>
      <c r="AX25" s="14">
        <v>5.6598943117405598E-2</v>
      </c>
      <c r="AY25" s="14">
        <v>7.645890324257E-2</v>
      </c>
      <c r="AZ25" s="14">
        <v>5.4340260523365297E-2</v>
      </c>
      <c r="BA25" s="14"/>
      <c r="BB25" s="14">
        <v>3.8019779093882197E-2</v>
      </c>
      <c r="BC25" s="14">
        <v>7.4254664915540503E-2</v>
      </c>
      <c r="BD25" s="14">
        <v>5.4859231901597E-2</v>
      </c>
      <c r="BE25" s="14"/>
      <c r="BF25" s="14">
        <v>6.8154875939960002E-2</v>
      </c>
      <c r="BG25" s="14">
        <v>6.5628565827196297E-2</v>
      </c>
      <c r="BH25" s="14">
        <v>3.7123648544617902E-2</v>
      </c>
      <c r="BI25" s="14"/>
      <c r="BJ25" s="14">
        <v>5.7842682583447103E-2</v>
      </c>
      <c r="BK25" s="14">
        <v>5.34186331142937E-2</v>
      </c>
      <c r="BL25" s="14">
        <v>5.9285643214227697E-2</v>
      </c>
      <c r="BM25" s="14"/>
      <c r="BN25" s="14">
        <v>6.3583280607262302E-2</v>
      </c>
      <c r="BO25" s="14">
        <v>5.8425672567483898E-2</v>
      </c>
      <c r="BP25" s="14">
        <v>6.4328139368175996E-2</v>
      </c>
      <c r="BQ25" s="14">
        <v>2.41710260979386E-2</v>
      </c>
      <c r="BR25" s="14">
        <v>5.0842151283788398E-2</v>
      </c>
      <c r="BS25" s="14">
        <v>5.9424856951560197E-2</v>
      </c>
      <c r="BT25" s="14">
        <v>8.0517453853360899E-2</v>
      </c>
      <c r="BU25" s="14">
        <v>6.5257214958365894E-2</v>
      </c>
      <c r="BV25" s="14"/>
      <c r="BW25" s="14">
        <v>5.1313918955539502E-2</v>
      </c>
      <c r="BX25" s="14">
        <v>7.6093369209477693E-2</v>
      </c>
      <c r="BY25" s="14"/>
      <c r="BZ25" s="14">
        <v>5.8595391552907099E-2</v>
      </c>
      <c r="CA25" s="14">
        <v>4.3083896297322698E-2</v>
      </c>
      <c r="CB25" s="14"/>
      <c r="CC25" s="14">
        <v>6.0508467057930899E-2</v>
      </c>
      <c r="CD25" s="14">
        <v>4.3976306818093301E-2</v>
      </c>
    </row>
    <row r="26" spans="2:82" x14ac:dyDescent="0.25">
      <c r="B26" s="15" t="s">
        <v>151</v>
      </c>
      <c r="C26" s="20">
        <v>1.9068682402947301E-2</v>
      </c>
      <c r="D26" s="20">
        <v>2.0989851248959301E-2</v>
      </c>
      <c r="E26" s="20">
        <v>1.7166564261449101E-2</v>
      </c>
      <c r="F26" s="20"/>
      <c r="G26" s="20">
        <v>1.2479920299495101E-2</v>
      </c>
      <c r="H26" s="20">
        <v>2.1753467456892099E-2</v>
      </c>
      <c r="I26" s="20">
        <v>2.6886396444585899E-2</v>
      </c>
      <c r="J26" s="20"/>
      <c r="K26" s="20">
        <v>2.0314660529134599E-2</v>
      </c>
      <c r="L26" s="20">
        <v>1.2728608423155799E-2</v>
      </c>
      <c r="M26" s="20">
        <v>1.9298018131178402E-2</v>
      </c>
      <c r="N26" s="20">
        <v>2.1386032060662599E-2</v>
      </c>
      <c r="O26" s="20"/>
      <c r="P26" s="20">
        <v>7.16755303709872E-3</v>
      </c>
      <c r="Q26" s="20">
        <v>1.2322681219410299E-2</v>
      </c>
      <c r="R26" s="20">
        <v>1.09992665612372E-2</v>
      </c>
      <c r="S26" s="20">
        <v>2.5009818475310201E-2</v>
      </c>
      <c r="T26" s="20">
        <v>3.5669407221362602E-2</v>
      </c>
      <c r="U26" s="20"/>
      <c r="V26" s="20">
        <v>1.6475050046985299E-2</v>
      </c>
      <c r="W26" s="20">
        <v>2.2152871682147499E-2</v>
      </c>
      <c r="X26" s="20">
        <v>2.40523492021004E-2</v>
      </c>
      <c r="Y26" s="20"/>
      <c r="Z26" s="20">
        <v>1.5235344603741501E-2</v>
      </c>
      <c r="AA26" s="20">
        <v>2.2394675112554101E-2</v>
      </c>
      <c r="AB26" s="20"/>
      <c r="AC26" s="20">
        <v>2.22339975867843E-2</v>
      </c>
      <c r="AD26" s="20">
        <v>1.8919957029516099E-2</v>
      </c>
      <c r="AE26" s="20">
        <v>1.6387077427650099E-2</v>
      </c>
      <c r="AF26" s="20">
        <v>2.3538065448457102E-2</v>
      </c>
      <c r="AG26" s="20"/>
      <c r="AH26" s="20">
        <v>3.1062829123579501E-2</v>
      </c>
      <c r="AI26" s="20">
        <v>1.7130223021126899E-2</v>
      </c>
      <c r="AJ26" s="20">
        <v>1.32405134020918E-2</v>
      </c>
      <c r="AK26" s="20">
        <v>3.1131187597002199E-2</v>
      </c>
      <c r="AL26" s="20"/>
      <c r="AM26" s="20">
        <v>3.5917832868153303E-2</v>
      </c>
      <c r="AN26" s="20">
        <v>1.7373954209320499E-2</v>
      </c>
      <c r="AO26" s="20">
        <v>3.1065263346209998E-3</v>
      </c>
      <c r="AP26" s="20">
        <v>1.39783884860014E-2</v>
      </c>
      <c r="AQ26" s="20"/>
      <c r="AR26" s="20">
        <v>3.61466984248029E-3</v>
      </c>
      <c r="AS26" s="20">
        <v>1.12088921247779E-2</v>
      </c>
      <c r="AT26" s="20">
        <v>3.0529326229058702E-2</v>
      </c>
      <c r="AU26" s="20">
        <v>5.2328316069111702E-2</v>
      </c>
      <c r="AV26" s="20"/>
      <c r="AW26" s="20">
        <v>1.1962500734427801E-2</v>
      </c>
      <c r="AX26" s="20">
        <v>2.2060960759700501E-2</v>
      </c>
      <c r="AY26" s="20">
        <v>1.5934429746600899E-2</v>
      </c>
      <c r="AZ26" s="20">
        <v>4.4972126678920102E-2</v>
      </c>
      <c r="BA26" s="20"/>
      <c r="BB26" s="20">
        <v>2.6124444643664799E-2</v>
      </c>
      <c r="BC26" s="20">
        <v>2.6876761073594602E-2</v>
      </c>
      <c r="BD26" s="20">
        <v>3.7344116712499098E-2</v>
      </c>
      <c r="BE26" s="20"/>
      <c r="BF26" s="20">
        <v>2.2086752813766E-2</v>
      </c>
      <c r="BG26" s="20">
        <v>1.6609358119458399E-2</v>
      </c>
      <c r="BH26" s="20">
        <v>9.9207620590971695E-3</v>
      </c>
      <c r="BI26" s="20"/>
      <c r="BJ26" s="20">
        <v>1.1952245758945299E-2</v>
      </c>
      <c r="BK26" s="20">
        <v>1.3373167940609301E-2</v>
      </c>
      <c r="BL26" s="20">
        <v>5.4540218475741697E-2</v>
      </c>
      <c r="BM26" s="20"/>
      <c r="BN26" s="20">
        <v>1.7852190078073302E-2</v>
      </c>
      <c r="BO26" s="20">
        <v>1.9445774760308E-2</v>
      </c>
      <c r="BP26" s="20">
        <v>0</v>
      </c>
      <c r="BQ26" s="20">
        <v>0</v>
      </c>
      <c r="BR26" s="20">
        <v>2.5685147625019299E-2</v>
      </c>
      <c r="BS26" s="20">
        <v>1.8469227964631602E-2</v>
      </c>
      <c r="BT26" s="20">
        <v>1.7854786936842101E-2</v>
      </c>
      <c r="BU26" s="20">
        <v>1.2163333461909599E-2</v>
      </c>
      <c r="BV26" s="20"/>
      <c r="BW26" s="20">
        <v>2.46877351727556E-2</v>
      </c>
      <c r="BX26" s="20">
        <v>1.4496298847868599E-2</v>
      </c>
      <c r="BY26" s="20"/>
      <c r="BZ26" s="20">
        <v>2.4084939881684701E-2</v>
      </c>
      <c r="CA26" s="20">
        <v>1.11329460966664E-2</v>
      </c>
      <c r="CB26" s="20"/>
      <c r="CC26" s="20">
        <v>1.5701977523282899E-2</v>
      </c>
      <c r="CD26" s="20">
        <v>2.2622515805655202E-2</v>
      </c>
    </row>
    <row r="27" spans="2:82" x14ac:dyDescent="0.25">
      <c r="B27" s="16"/>
    </row>
    <row r="28" spans="2:82" x14ac:dyDescent="0.25">
      <c r="B28" t="s">
        <v>105</v>
      </c>
    </row>
    <row r="29" spans="2:82" x14ac:dyDescent="0.25">
      <c r="B29" t="s">
        <v>106</v>
      </c>
    </row>
    <row r="31" spans="2:82" x14ac:dyDescent="0.25">
      <c r="B31"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G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7" width="20.7109375" customWidth="1"/>
  </cols>
  <sheetData>
    <row r="2" spans="2:7" ht="39.950000000000003" customHeight="1" x14ac:dyDescent="0.25">
      <c r="D2" s="29" t="s">
        <v>417</v>
      </c>
      <c r="E2" s="26"/>
      <c r="F2" s="26"/>
      <c r="G2" s="26"/>
    </row>
    <row r="6" spans="2:7" ht="50.1" customHeight="1" x14ac:dyDescent="0.25">
      <c r="B6" s="17" t="s">
        <v>15</v>
      </c>
      <c r="C6" s="17" t="s">
        <v>410</v>
      </c>
      <c r="D6" s="17" t="s">
        <v>411</v>
      </c>
      <c r="E6" s="17" t="s">
        <v>412</v>
      </c>
      <c r="F6" s="17" t="s">
        <v>413</v>
      </c>
    </row>
    <row r="7" spans="2:7" x14ac:dyDescent="0.25">
      <c r="B7" s="15" t="s">
        <v>414</v>
      </c>
      <c r="C7" s="14">
        <v>0.30433020635795999</v>
      </c>
      <c r="D7" s="14">
        <v>0.11796826487739</v>
      </c>
      <c r="E7" s="14">
        <v>7.0754927644603102E-2</v>
      </c>
      <c r="F7" s="14">
        <v>3.0058295342945299E-2</v>
      </c>
    </row>
    <row r="8" spans="2:7" x14ac:dyDescent="0.25">
      <c r="B8" s="15" t="s">
        <v>159</v>
      </c>
      <c r="C8" s="14">
        <v>0.43050810779045001</v>
      </c>
      <c r="D8" s="14">
        <v>0.33526648599761899</v>
      </c>
      <c r="E8" s="14">
        <v>0.15406726873457</v>
      </c>
      <c r="F8" s="14">
        <v>8.1514906655050595E-2</v>
      </c>
    </row>
    <row r="9" spans="2:7" x14ac:dyDescent="0.25">
      <c r="B9" s="15" t="s">
        <v>415</v>
      </c>
      <c r="C9" s="14">
        <v>0.18150474756655999</v>
      </c>
      <c r="D9" s="14">
        <v>0.23996555201372</v>
      </c>
      <c r="E9" s="14">
        <v>0.20281849265622501</v>
      </c>
      <c r="F9" s="14">
        <v>0.24991933702709099</v>
      </c>
    </row>
    <row r="10" spans="2:7" x14ac:dyDescent="0.25">
      <c r="B10" s="15" t="s">
        <v>161</v>
      </c>
      <c r="C10" s="14">
        <v>5.8553122573399702E-2</v>
      </c>
      <c r="D10" s="14">
        <v>0.175884924809704</v>
      </c>
      <c r="E10" s="14">
        <v>0.29566593645393802</v>
      </c>
      <c r="F10" s="14">
        <v>0.33003613433020601</v>
      </c>
    </row>
    <row r="11" spans="2:7" x14ac:dyDescent="0.25">
      <c r="B11" s="15" t="s">
        <v>416</v>
      </c>
      <c r="C11" s="14">
        <v>1.9066692813776698E-2</v>
      </c>
      <c r="D11" s="14">
        <v>0.116387125613254</v>
      </c>
      <c r="E11" s="14">
        <v>0.267634564326096</v>
      </c>
      <c r="F11" s="14">
        <v>0.28947717563265202</v>
      </c>
    </row>
    <row r="12" spans="2:7" x14ac:dyDescent="0.25">
      <c r="B12" s="15" t="s">
        <v>103</v>
      </c>
      <c r="C12" s="14">
        <v>6.0371228978527902E-3</v>
      </c>
      <c r="D12" s="14">
        <v>1.45276466883133E-2</v>
      </c>
      <c r="E12" s="14">
        <v>9.0588101845675995E-3</v>
      </c>
      <c r="F12" s="14">
        <v>1.8994151012055E-2</v>
      </c>
    </row>
    <row r="13" spans="2:7" x14ac:dyDescent="0.25">
      <c r="B13" s="23" t="s">
        <v>164</v>
      </c>
      <c r="C13" s="21">
        <v>0.73483831414841005</v>
      </c>
      <c r="D13" s="21">
        <v>0.45323475087500797</v>
      </c>
      <c r="E13" s="21">
        <v>0.224822196379173</v>
      </c>
      <c r="F13" s="21">
        <v>0.111573201997996</v>
      </c>
    </row>
    <row r="14" spans="2:7" x14ac:dyDescent="0.25">
      <c r="B14" s="23" t="s">
        <v>165</v>
      </c>
      <c r="C14" s="21">
        <v>7.7619815387176397E-2</v>
      </c>
      <c r="D14" s="21">
        <v>0.29227205042295801</v>
      </c>
      <c r="E14" s="21">
        <v>0.56330050078003402</v>
      </c>
      <c r="F14" s="21">
        <v>0.61951330996285803</v>
      </c>
    </row>
    <row r="15" spans="2:7" x14ac:dyDescent="0.25">
      <c r="B15" s="23" t="s">
        <v>166</v>
      </c>
      <c r="C15" s="22">
        <v>0.65721849876123395</v>
      </c>
      <c r="D15" s="22">
        <v>0.16096270045204999</v>
      </c>
      <c r="E15" s="22">
        <v>-0.33847830440086102</v>
      </c>
      <c r="F15" s="22">
        <v>-0.507940107964862</v>
      </c>
    </row>
    <row r="16" spans="2:7" x14ac:dyDescent="0.25">
      <c r="B16" s="16"/>
      <c r="C16" s="16"/>
      <c r="D16" s="16"/>
      <c r="E16" s="16"/>
      <c r="F16" s="16"/>
    </row>
    <row r="17" spans="2:2" x14ac:dyDescent="0.25">
      <c r="B17" t="s">
        <v>105</v>
      </c>
    </row>
    <row r="18" spans="2:2" x14ac:dyDescent="0.25">
      <c r="B18" t="s">
        <v>106</v>
      </c>
    </row>
    <row r="22" spans="2:2" x14ac:dyDescent="0.25">
      <c r="B22" s="8" t="str">
        <f>HYPERLINK("#'Contents'!A1", "Return to Contents")</f>
        <v>Return to Contents</v>
      </c>
    </row>
  </sheetData>
  <mergeCells count="1">
    <mergeCell ref="D2:G2"/>
  </mergeCells>
  <pageMargins left="0.7" right="0.7" top="0.75" bottom="0.75" header="0.3" footer="0.3"/>
  <pageSetup paperSize="9" orientation="portrait" horizontalDpi="300" verticalDpi="3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418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414</v>
      </c>
      <c r="C9" s="14">
        <v>3.0058295342945299E-2</v>
      </c>
      <c r="D9" s="14">
        <v>3.3228299816441903E-2</v>
      </c>
      <c r="E9" s="14">
        <v>2.69183208274878E-2</v>
      </c>
      <c r="F9" s="14"/>
      <c r="G9" s="14">
        <v>1.9805993022099299E-2</v>
      </c>
      <c r="H9" s="14">
        <v>3.19458273864376E-2</v>
      </c>
      <c r="I9" s="14">
        <v>4.6808747823346E-2</v>
      </c>
      <c r="J9" s="14"/>
      <c r="K9" s="14">
        <v>2.7730913294244399E-2</v>
      </c>
      <c r="L9" s="14">
        <v>2.4942760550080999E-2</v>
      </c>
      <c r="M9" s="14">
        <v>4.84537301989117E-2</v>
      </c>
      <c r="N9" s="14">
        <v>2.85213598718141E-2</v>
      </c>
      <c r="O9" s="14"/>
      <c r="P9" s="14">
        <v>1.7952044443554901E-2</v>
      </c>
      <c r="Q9" s="14">
        <v>4.1070413176847197E-2</v>
      </c>
      <c r="R9" s="14">
        <v>4.3419423406839998E-2</v>
      </c>
      <c r="S9" s="14">
        <v>2.65046782878775E-2</v>
      </c>
      <c r="T9" s="14">
        <v>1.79041294648376E-2</v>
      </c>
      <c r="U9" s="14"/>
      <c r="V9" s="14">
        <v>2.89060048246071E-2</v>
      </c>
      <c r="W9" s="14">
        <v>3.4026405478825399E-2</v>
      </c>
      <c r="X9" s="14">
        <v>2.9440707389807402E-2</v>
      </c>
      <c r="Y9" s="14"/>
      <c r="Z9" s="14">
        <v>2.5888459166464099E-2</v>
      </c>
      <c r="AA9" s="14">
        <v>3.3676250621007202E-2</v>
      </c>
      <c r="AB9" s="14"/>
      <c r="AC9" s="14">
        <v>4.49257734905558E-2</v>
      </c>
      <c r="AD9" s="14">
        <v>3.08544650027722E-2</v>
      </c>
      <c r="AE9" s="14">
        <v>2.3155032464815799E-2</v>
      </c>
      <c r="AF9" s="14">
        <v>3.2688687228647997E-2</v>
      </c>
      <c r="AG9" s="14"/>
      <c r="AH9" s="14">
        <v>3.72869630718385E-2</v>
      </c>
      <c r="AI9" s="14">
        <v>3.21202466487676E-2</v>
      </c>
      <c r="AJ9" s="14">
        <v>2.4347219106042001E-2</v>
      </c>
      <c r="AK9" s="14">
        <v>3.15685918287925E-2</v>
      </c>
      <c r="AL9" s="14"/>
      <c r="AM9" s="14">
        <v>5.0620901708443397E-2</v>
      </c>
      <c r="AN9" s="14">
        <v>2.1501133537592101E-2</v>
      </c>
      <c r="AO9" s="14">
        <v>2.2368036157891898E-2</v>
      </c>
      <c r="AP9" s="14">
        <v>2.93732770376747E-2</v>
      </c>
      <c r="AQ9" s="14"/>
      <c r="AR9" s="14">
        <v>3.6527823898344997E-2</v>
      </c>
      <c r="AS9" s="14">
        <v>2.7757509975064501E-2</v>
      </c>
      <c r="AT9" s="14">
        <v>2.4594371778801999E-2</v>
      </c>
      <c r="AU9" s="14">
        <v>4.6116932693523703E-2</v>
      </c>
      <c r="AV9" s="14"/>
      <c r="AW9" s="14">
        <v>1.45810484793836E-2</v>
      </c>
      <c r="AX9" s="14">
        <v>3.0899606109014401E-2</v>
      </c>
      <c r="AY9" s="14">
        <v>3.4621953397072698E-2</v>
      </c>
      <c r="AZ9" s="14">
        <v>5.4464191746409603E-2</v>
      </c>
      <c r="BA9" s="14"/>
      <c r="BB9" s="14">
        <v>4.6941983633924197E-2</v>
      </c>
      <c r="BC9" s="14">
        <v>4.8509953513519402E-2</v>
      </c>
      <c r="BD9" s="14">
        <v>8.9391352654928508E-3</v>
      </c>
      <c r="BE9" s="14"/>
      <c r="BF9" s="14">
        <v>3.2033370672757099E-2</v>
      </c>
      <c r="BG9" s="14">
        <v>1.6682438206918299E-2</v>
      </c>
      <c r="BH9" s="14">
        <v>3.9635155175099697E-2</v>
      </c>
      <c r="BI9" s="14"/>
      <c r="BJ9" s="14">
        <v>3.09801769360252E-2</v>
      </c>
      <c r="BK9" s="14">
        <v>3.07559701281446E-2</v>
      </c>
      <c r="BL9" s="14">
        <v>2.4465176646326199E-2</v>
      </c>
      <c r="BM9" s="14"/>
      <c r="BN9" s="14">
        <v>3.84262723810758E-2</v>
      </c>
      <c r="BO9" s="14">
        <v>3.8588159586555398E-2</v>
      </c>
      <c r="BP9" s="14">
        <v>2.4358128270978101E-2</v>
      </c>
      <c r="BQ9" s="14">
        <v>2.4924301512096202E-2</v>
      </c>
      <c r="BR9" s="14">
        <v>2.9897515855479E-2</v>
      </c>
      <c r="BS9" s="14">
        <v>2.26587372706374E-2</v>
      </c>
      <c r="BT9" s="14">
        <v>3.5793285295230598E-2</v>
      </c>
      <c r="BU9" s="14">
        <v>2.4446746653353599E-2</v>
      </c>
      <c r="BV9" s="14"/>
      <c r="BW9" s="14">
        <v>2.5654699375668701E-2</v>
      </c>
      <c r="BX9" s="14">
        <v>3.36416270198025E-2</v>
      </c>
      <c r="BY9" s="14"/>
      <c r="BZ9" s="14">
        <v>2.7515340263493501E-2</v>
      </c>
      <c r="CA9" s="14">
        <v>3.6256546861157098E-2</v>
      </c>
      <c r="CB9" s="14"/>
      <c r="CC9" s="14">
        <v>2.1851575401333399E-2</v>
      </c>
      <c r="CD9" s="14">
        <v>4.0690390314014301E-2</v>
      </c>
    </row>
    <row r="10" spans="2:82" x14ac:dyDescent="0.25">
      <c r="B10" s="15" t="s">
        <v>159</v>
      </c>
      <c r="C10" s="14">
        <v>8.1514906655050595E-2</v>
      </c>
      <c r="D10" s="14">
        <v>9.6344009775889403E-2</v>
      </c>
      <c r="E10" s="14">
        <v>6.6767241661544796E-2</v>
      </c>
      <c r="F10" s="14"/>
      <c r="G10" s="14">
        <v>8.5488889532918E-2</v>
      </c>
      <c r="H10" s="14">
        <v>7.9034695892762796E-2</v>
      </c>
      <c r="I10" s="14">
        <v>7.8523627993602504E-2</v>
      </c>
      <c r="J10" s="14"/>
      <c r="K10" s="14">
        <v>8.7116258202863006E-2</v>
      </c>
      <c r="L10" s="14">
        <v>8.1729299205321904E-2</v>
      </c>
      <c r="M10" s="14">
        <v>8.1547333434766195E-2</v>
      </c>
      <c r="N10" s="14">
        <v>7.5574025072186496E-2</v>
      </c>
      <c r="O10" s="14"/>
      <c r="P10" s="14">
        <v>8.2049261357053996E-2</v>
      </c>
      <c r="Q10" s="14">
        <v>7.5031911912704502E-2</v>
      </c>
      <c r="R10" s="14">
        <v>9.7893479042153494E-2</v>
      </c>
      <c r="S10" s="14">
        <v>8.2937591704761698E-2</v>
      </c>
      <c r="T10" s="14">
        <v>6.2500869909976595E-2</v>
      </c>
      <c r="U10" s="14"/>
      <c r="V10" s="14">
        <v>9.3326466280658896E-2</v>
      </c>
      <c r="W10" s="14">
        <v>7.2530770929689001E-2</v>
      </c>
      <c r="X10" s="14">
        <v>5.3301946354604703E-2</v>
      </c>
      <c r="Y10" s="14"/>
      <c r="Z10" s="14">
        <v>6.9862807364371698E-2</v>
      </c>
      <c r="AA10" s="14">
        <v>9.16248419966324E-2</v>
      </c>
      <c r="AB10" s="14"/>
      <c r="AC10" s="14">
        <v>9.9939438002327699E-2</v>
      </c>
      <c r="AD10" s="14">
        <v>7.3091663766441106E-2</v>
      </c>
      <c r="AE10" s="14">
        <v>0.102047777215198</v>
      </c>
      <c r="AF10" s="14">
        <v>7.4491447729292004E-2</v>
      </c>
      <c r="AG10" s="14"/>
      <c r="AH10" s="14">
        <v>0.103880665250132</v>
      </c>
      <c r="AI10" s="14">
        <v>7.5140963801611393E-2</v>
      </c>
      <c r="AJ10" s="14">
        <v>9.0669936696476897E-2</v>
      </c>
      <c r="AK10" s="14">
        <v>8.0014767837212994E-2</v>
      </c>
      <c r="AL10" s="14"/>
      <c r="AM10" s="14">
        <v>8.0232486264432995E-2</v>
      </c>
      <c r="AN10" s="14">
        <v>7.3422092405415307E-2</v>
      </c>
      <c r="AO10" s="14">
        <v>8.8991155010140904E-2</v>
      </c>
      <c r="AP10" s="14">
        <v>8.5347141555025902E-2</v>
      </c>
      <c r="AQ10" s="14"/>
      <c r="AR10" s="14">
        <v>7.8061427729945204E-2</v>
      </c>
      <c r="AS10" s="14">
        <v>8.32697244704068E-2</v>
      </c>
      <c r="AT10" s="14">
        <v>9.7953424176647902E-2</v>
      </c>
      <c r="AU10" s="14">
        <v>0.109347186136588</v>
      </c>
      <c r="AV10" s="14"/>
      <c r="AW10" s="14">
        <v>6.9090667868836997E-2</v>
      </c>
      <c r="AX10" s="14">
        <v>8.1250590372547699E-2</v>
      </c>
      <c r="AY10" s="14">
        <v>9.2035785968699296E-2</v>
      </c>
      <c r="AZ10" s="14">
        <v>6.4212494674749404E-2</v>
      </c>
      <c r="BA10" s="14"/>
      <c r="BB10" s="14">
        <v>0.10517356114248801</v>
      </c>
      <c r="BC10" s="14">
        <v>7.9994613201018597E-2</v>
      </c>
      <c r="BD10" s="14">
        <v>0.101934533438959</v>
      </c>
      <c r="BE10" s="14"/>
      <c r="BF10" s="14">
        <v>7.8994069955526103E-2</v>
      </c>
      <c r="BG10" s="14">
        <v>6.9856800390527302E-2</v>
      </c>
      <c r="BH10" s="14">
        <v>0.101708773360353</v>
      </c>
      <c r="BI10" s="14"/>
      <c r="BJ10" s="14">
        <v>7.9171328347108105E-2</v>
      </c>
      <c r="BK10" s="14">
        <v>7.4229224630644894E-2</v>
      </c>
      <c r="BL10" s="14">
        <v>8.35224879054456E-2</v>
      </c>
      <c r="BM10" s="14"/>
      <c r="BN10" s="14">
        <v>0.10298254989884</v>
      </c>
      <c r="BO10" s="14">
        <v>8.5504287297857806E-2</v>
      </c>
      <c r="BP10" s="14">
        <v>7.1507047815760602E-2</v>
      </c>
      <c r="BQ10" s="14">
        <v>7.4563770104893304E-2</v>
      </c>
      <c r="BR10" s="14">
        <v>8.9207816770214707E-2</v>
      </c>
      <c r="BS10" s="14">
        <v>5.5248554404037503E-2</v>
      </c>
      <c r="BT10" s="14">
        <v>0.107833066229685</v>
      </c>
      <c r="BU10" s="14">
        <v>8.3972291696214299E-2</v>
      </c>
      <c r="BV10" s="14"/>
      <c r="BW10" s="14">
        <v>7.0219924369280401E-2</v>
      </c>
      <c r="BX10" s="14">
        <v>9.0705955996294496E-2</v>
      </c>
      <c r="BY10" s="14"/>
      <c r="BZ10" s="14">
        <v>6.7375847118752705E-2</v>
      </c>
      <c r="CA10" s="14">
        <v>0.108723994517767</v>
      </c>
      <c r="CB10" s="14"/>
      <c r="CC10" s="14">
        <v>6.3671076704862301E-2</v>
      </c>
      <c r="CD10" s="14">
        <v>0.104843554242066</v>
      </c>
    </row>
    <row r="11" spans="2:82" x14ac:dyDescent="0.25">
      <c r="B11" s="15" t="s">
        <v>415</v>
      </c>
      <c r="C11" s="14">
        <v>0.24991933702709099</v>
      </c>
      <c r="D11" s="14">
        <v>0.243791940309663</v>
      </c>
      <c r="E11" s="14">
        <v>0.256296417114663</v>
      </c>
      <c r="F11" s="14"/>
      <c r="G11" s="14">
        <v>0.20801162827413999</v>
      </c>
      <c r="H11" s="14">
        <v>0.27964792547245598</v>
      </c>
      <c r="I11" s="14">
        <v>0.27430802544303101</v>
      </c>
      <c r="J11" s="14"/>
      <c r="K11" s="14">
        <v>0.209253244091966</v>
      </c>
      <c r="L11" s="14">
        <v>0.27489946466565501</v>
      </c>
      <c r="M11" s="14">
        <v>0.24620144507118399</v>
      </c>
      <c r="N11" s="14">
        <v>0.28657080884943698</v>
      </c>
      <c r="O11" s="14"/>
      <c r="P11" s="14">
        <v>0.26075366619559998</v>
      </c>
      <c r="Q11" s="14">
        <v>0.25303563098034998</v>
      </c>
      <c r="R11" s="14">
        <v>0.23480522542544</v>
      </c>
      <c r="S11" s="14">
        <v>0.234047514527953</v>
      </c>
      <c r="T11" s="14">
        <v>0.28653638477349802</v>
      </c>
      <c r="U11" s="14"/>
      <c r="V11" s="14">
        <v>0.23884924246457201</v>
      </c>
      <c r="W11" s="14">
        <v>0.25061618214099801</v>
      </c>
      <c r="X11" s="14">
        <v>0.28477974453681199</v>
      </c>
      <c r="Y11" s="14"/>
      <c r="Z11" s="14">
        <v>0.20825006036017399</v>
      </c>
      <c r="AA11" s="14">
        <v>0.28607365414400798</v>
      </c>
      <c r="AB11" s="14"/>
      <c r="AC11" s="14">
        <v>0.35370911432867003</v>
      </c>
      <c r="AD11" s="14">
        <v>0.24845809822362999</v>
      </c>
      <c r="AE11" s="14">
        <v>0.232142167598787</v>
      </c>
      <c r="AF11" s="14">
        <v>0.239104197279568</v>
      </c>
      <c r="AG11" s="14"/>
      <c r="AH11" s="14">
        <v>0.28111092855270597</v>
      </c>
      <c r="AI11" s="14">
        <v>0.24405965851244099</v>
      </c>
      <c r="AJ11" s="14">
        <v>0.22657578375790099</v>
      </c>
      <c r="AK11" s="14">
        <v>0.27926542559808298</v>
      </c>
      <c r="AL11" s="14"/>
      <c r="AM11" s="14">
        <v>0.211628055410988</v>
      </c>
      <c r="AN11" s="14">
        <v>0.25293433321287201</v>
      </c>
      <c r="AO11" s="14">
        <v>0.26813192243836997</v>
      </c>
      <c r="AP11" s="14">
        <v>0.228706503211596</v>
      </c>
      <c r="AQ11" s="14"/>
      <c r="AR11" s="14">
        <v>0.25374969521343599</v>
      </c>
      <c r="AS11" s="14">
        <v>0.24352889641817199</v>
      </c>
      <c r="AT11" s="14">
        <v>0.18904732910307601</v>
      </c>
      <c r="AU11" s="14">
        <v>0.18535214607523601</v>
      </c>
      <c r="AV11" s="14"/>
      <c r="AW11" s="14">
        <v>0.245717177716547</v>
      </c>
      <c r="AX11" s="14">
        <v>0.25139966188364499</v>
      </c>
      <c r="AY11" s="14">
        <v>0.251266524085966</v>
      </c>
      <c r="AZ11" s="14">
        <v>0.246954411521592</v>
      </c>
      <c r="BA11" s="14"/>
      <c r="BB11" s="14">
        <v>0.27154893564250698</v>
      </c>
      <c r="BC11" s="14">
        <v>0.25261676848632297</v>
      </c>
      <c r="BD11" s="14">
        <v>0.240093152517452</v>
      </c>
      <c r="BE11" s="14"/>
      <c r="BF11" s="14">
        <v>0.222932489828297</v>
      </c>
      <c r="BG11" s="14">
        <v>0.33214533227987197</v>
      </c>
      <c r="BH11" s="14">
        <v>0.20266832007797</v>
      </c>
      <c r="BI11" s="14"/>
      <c r="BJ11" s="14">
        <v>0.25048263581579999</v>
      </c>
      <c r="BK11" s="14">
        <v>0.23265292057745501</v>
      </c>
      <c r="BL11" s="14">
        <v>0.22241401382856499</v>
      </c>
      <c r="BM11" s="14"/>
      <c r="BN11" s="14">
        <v>0.27466100058114501</v>
      </c>
      <c r="BO11" s="14">
        <v>0.25645666982071702</v>
      </c>
      <c r="BP11" s="14">
        <v>0.24850200529830099</v>
      </c>
      <c r="BQ11" s="14">
        <v>0.29726721885609902</v>
      </c>
      <c r="BR11" s="14">
        <v>0.24323321647610099</v>
      </c>
      <c r="BS11" s="14">
        <v>0.223559333505986</v>
      </c>
      <c r="BT11" s="14">
        <v>0.208520135628881</v>
      </c>
      <c r="BU11" s="14">
        <v>0.271196125460408</v>
      </c>
      <c r="BV11" s="14"/>
      <c r="BW11" s="14">
        <v>0.217666805985297</v>
      </c>
      <c r="BX11" s="14">
        <v>0.276164141727545</v>
      </c>
      <c r="BY11" s="14"/>
      <c r="BZ11" s="14">
        <v>0.22244967682066299</v>
      </c>
      <c r="CA11" s="14">
        <v>0.26201581492544401</v>
      </c>
      <c r="CB11" s="14"/>
      <c r="CC11" s="14">
        <v>0.200020815974425</v>
      </c>
      <c r="CD11" s="14">
        <v>0.27863201316322</v>
      </c>
    </row>
    <row r="12" spans="2:82" x14ac:dyDescent="0.25">
      <c r="B12" s="15" t="s">
        <v>161</v>
      </c>
      <c r="C12" s="14">
        <v>0.33003613433020601</v>
      </c>
      <c r="D12" s="14">
        <v>0.32071867126166997</v>
      </c>
      <c r="E12" s="14">
        <v>0.33902369113941699</v>
      </c>
      <c r="F12" s="14"/>
      <c r="G12" s="14">
        <v>0.346020033365389</v>
      </c>
      <c r="H12" s="14">
        <v>0.32974846293438398</v>
      </c>
      <c r="I12" s="14">
        <v>0.29860443848238699</v>
      </c>
      <c r="J12" s="14"/>
      <c r="K12" s="14">
        <v>0.36068129893169099</v>
      </c>
      <c r="L12" s="14">
        <v>0.32230898849205503</v>
      </c>
      <c r="M12" s="14">
        <v>0.32327737314820698</v>
      </c>
      <c r="N12" s="14">
        <v>0.297607931599911</v>
      </c>
      <c r="O12" s="14"/>
      <c r="P12" s="14">
        <v>0.31845445173227999</v>
      </c>
      <c r="Q12" s="14">
        <v>0.325951562756639</v>
      </c>
      <c r="R12" s="14">
        <v>0.31737627731585399</v>
      </c>
      <c r="S12" s="14">
        <v>0.35163343005367698</v>
      </c>
      <c r="T12" s="14">
        <v>0.32240400301420402</v>
      </c>
      <c r="U12" s="14"/>
      <c r="V12" s="14">
        <v>0.32709451610927198</v>
      </c>
      <c r="W12" s="14">
        <v>0.366050538616152</v>
      </c>
      <c r="X12" s="14">
        <v>0.30024519613901202</v>
      </c>
      <c r="Y12" s="14"/>
      <c r="Z12" s="14">
        <v>0.33591686346176702</v>
      </c>
      <c r="AA12" s="14">
        <v>0.32493372404359</v>
      </c>
      <c r="AB12" s="14"/>
      <c r="AC12" s="14">
        <v>0.24391444972161799</v>
      </c>
      <c r="AD12" s="14">
        <v>0.31950501814413401</v>
      </c>
      <c r="AE12" s="14">
        <v>0.34305159888102899</v>
      </c>
      <c r="AF12" s="14">
        <v>0.34254632437268601</v>
      </c>
      <c r="AG12" s="14"/>
      <c r="AH12" s="14">
        <v>0.28952915744305102</v>
      </c>
      <c r="AI12" s="14">
        <v>0.33329100377316001</v>
      </c>
      <c r="AJ12" s="14">
        <v>0.34372066304639398</v>
      </c>
      <c r="AK12" s="14">
        <v>0.33063015730026202</v>
      </c>
      <c r="AL12" s="14"/>
      <c r="AM12" s="14">
        <v>0.37552436572325598</v>
      </c>
      <c r="AN12" s="14">
        <v>0.33939925188356901</v>
      </c>
      <c r="AO12" s="14">
        <v>0.28220309984685299</v>
      </c>
      <c r="AP12" s="14">
        <v>0.34329097953639398</v>
      </c>
      <c r="AQ12" s="14"/>
      <c r="AR12" s="14">
        <v>0.349393238634085</v>
      </c>
      <c r="AS12" s="14">
        <v>0.33902097610830201</v>
      </c>
      <c r="AT12" s="14">
        <v>0.351642463106703</v>
      </c>
      <c r="AU12" s="14">
        <v>0.312071580162393</v>
      </c>
      <c r="AV12" s="14"/>
      <c r="AW12" s="14">
        <v>0.33417047509417902</v>
      </c>
      <c r="AX12" s="14">
        <v>0.34239104564198902</v>
      </c>
      <c r="AY12" s="14">
        <v>0.31332831280288798</v>
      </c>
      <c r="AZ12" s="14">
        <v>0.33247188047749199</v>
      </c>
      <c r="BA12" s="14"/>
      <c r="BB12" s="14">
        <v>0.29445190368250601</v>
      </c>
      <c r="BC12" s="14">
        <v>0.35042464368617599</v>
      </c>
      <c r="BD12" s="14">
        <v>0.29675987908063201</v>
      </c>
      <c r="BE12" s="14"/>
      <c r="BF12" s="14">
        <v>0.35324080953527798</v>
      </c>
      <c r="BG12" s="14">
        <v>0.30347704630017303</v>
      </c>
      <c r="BH12" s="14">
        <v>0.32089661876618297</v>
      </c>
      <c r="BI12" s="14"/>
      <c r="BJ12" s="14">
        <v>0.32996242445969898</v>
      </c>
      <c r="BK12" s="14">
        <v>0.37647954653327598</v>
      </c>
      <c r="BL12" s="14">
        <v>0.33476199709214899</v>
      </c>
      <c r="BM12" s="14"/>
      <c r="BN12" s="14">
        <v>0.28152599576464199</v>
      </c>
      <c r="BO12" s="14">
        <v>0.28872415185268802</v>
      </c>
      <c r="BP12" s="14">
        <v>0.43166279440400102</v>
      </c>
      <c r="BQ12" s="14">
        <v>0.27048634932823601</v>
      </c>
      <c r="BR12" s="14">
        <v>0.35776679079426199</v>
      </c>
      <c r="BS12" s="14">
        <v>0.36866407742337398</v>
      </c>
      <c r="BT12" s="14">
        <v>0.314875112173094</v>
      </c>
      <c r="BU12" s="14">
        <v>0.32610863140490998</v>
      </c>
      <c r="BV12" s="14"/>
      <c r="BW12" s="14">
        <v>0.328955507564891</v>
      </c>
      <c r="BX12" s="14">
        <v>0.33091547116033099</v>
      </c>
      <c r="BY12" s="14"/>
      <c r="BZ12" s="14">
        <v>0.34466825303963</v>
      </c>
      <c r="CA12" s="14">
        <v>0.32413946959476497</v>
      </c>
      <c r="CB12" s="14"/>
      <c r="CC12" s="14">
        <v>0.344455242975994</v>
      </c>
      <c r="CD12" s="14">
        <v>0.32827555130720198</v>
      </c>
    </row>
    <row r="13" spans="2:82" x14ac:dyDescent="0.25">
      <c r="B13" s="15" t="s">
        <v>416</v>
      </c>
      <c r="C13" s="14">
        <v>0.28947717563265202</v>
      </c>
      <c r="D13" s="14">
        <v>0.27989411354559102</v>
      </c>
      <c r="E13" s="14">
        <v>0.29901001622396201</v>
      </c>
      <c r="F13" s="14"/>
      <c r="G13" s="14">
        <v>0.31946694364244599</v>
      </c>
      <c r="H13" s="14">
        <v>0.26428282836620498</v>
      </c>
      <c r="I13" s="14">
        <v>0.27987434559410002</v>
      </c>
      <c r="J13" s="14"/>
      <c r="K13" s="14">
        <v>0.30790131363304801</v>
      </c>
      <c r="L13" s="14">
        <v>0.27842140989175201</v>
      </c>
      <c r="M13" s="14">
        <v>0.28127454554016601</v>
      </c>
      <c r="N13" s="14">
        <v>0.27139028642468899</v>
      </c>
      <c r="O13" s="14"/>
      <c r="P13" s="14">
        <v>0.31008981955181703</v>
      </c>
      <c r="Q13" s="14">
        <v>0.28613717324343702</v>
      </c>
      <c r="R13" s="14">
        <v>0.28702152298857903</v>
      </c>
      <c r="S13" s="14">
        <v>0.28163884550614099</v>
      </c>
      <c r="T13" s="14">
        <v>0.292762717969695</v>
      </c>
      <c r="U13" s="14"/>
      <c r="V13" s="14">
        <v>0.30027558922044501</v>
      </c>
      <c r="W13" s="14">
        <v>0.27440288695598902</v>
      </c>
      <c r="X13" s="14">
        <v>0.27116252725937701</v>
      </c>
      <c r="Y13" s="14"/>
      <c r="Z13" s="14">
        <v>0.34390061466586502</v>
      </c>
      <c r="AA13" s="14">
        <v>0.242256718960741</v>
      </c>
      <c r="AB13" s="14"/>
      <c r="AC13" s="14">
        <v>0.21269385410235001</v>
      </c>
      <c r="AD13" s="14">
        <v>0.30270059242335001</v>
      </c>
      <c r="AE13" s="14">
        <v>0.27817120865351602</v>
      </c>
      <c r="AF13" s="14">
        <v>0.305135563265585</v>
      </c>
      <c r="AG13" s="14"/>
      <c r="AH13" s="14">
        <v>0.238870702657733</v>
      </c>
      <c r="AI13" s="14">
        <v>0.29642400375832101</v>
      </c>
      <c r="AJ13" s="14">
        <v>0.30337927921694502</v>
      </c>
      <c r="AK13" s="14">
        <v>0.27147375098476201</v>
      </c>
      <c r="AL13" s="14"/>
      <c r="AM13" s="14">
        <v>0.27012025554390201</v>
      </c>
      <c r="AN13" s="14">
        <v>0.29943631084549799</v>
      </c>
      <c r="AO13" s="14">
        <v>0.33190859432929598</v>
      </c>
      <c r="AP13" s="14">
        <v>0.29808421493395298</v>
      </c>
      <c r="AQ13" s="14"/>
      <c r="AR13" s="14">
        <v>0.26486704307709003</v>
      </c>
      <c r="AS13" s="14">
        <v>0.29500408227880698</v>
      </c>
      <c r="AT13" s="14">
        <v>0.330672244524087</v>
      </c>
      <c r="AU13" s="14">
        <v>0.347112154932259</v>
      </c>
      <c r="AV13" s="14"/>
      <c r="AW13" s="14">
        <v>0.30546914885395798</v>
      </c>
      <c r="AX13" s="14">
        <v>0.27337309703338503</v>
      </c>
      <c r="AY13" s="14">
        <v>0.29589032678188398</v>
      </c>
      <c r="AZ13" s="14">
        <v>0.30189702157975801</v>
      </c>
      <c r="BA13" s="14"/>
      <c r="BB13" s="14">
        <v>0.27326115799545803</v>
      </c>
      <c r="BC13" s="14">
        <v>0.26845402111296301</v>
      </c>
      <c r="BD13" s="14">
        <v>0.343032528844674</v>
      </c>
      <c r="BE13" s="14"/>
      <c r="BF13" s="14">
        <v>0.30582071291361301</v>
      </c>
      <c r="BG13" s="14">
        <v>0.24920582464382901</v>
      </c>
      <c r="BH13" s="14">
        <v>0.31035776673168802</v>
      </c>
      <c r="BI13" s="14"/>
      <c r="BJ13" s="14">
        <v>0.292342284061475</v>
      </c>
      <c r="BK13" s="14">
        <v>0.27838000072771502</v>
      </c>
      <c r="BL13" s="14">
        <v>0.334836324527514</v>
      </c>
      <c r="BM13" s="14"/>
      <c r="BN13" s="14">
        <v>0.28476718958133002</v>
      </c>
      <c r="BO13" s="14">
        <v>0.29971696273694998</v>
      </c>
      <c r="BP13" s="14">
        <v>0.20842972859905801</v>
      </c>
      <c r="BQ13" s="14">
        <v>0.29538510023922598</v>
      </c>
      <c r="BR13" s="14">
        <v>0.26292224646161799</v>
      </c>
      <c r="BS13" s="14">
        <v>0.32161942308927399</v>
      </c>
      <c r="BT13" s="14">
        <v>0.32366155192917401</v>
      </c>
      <c r="BU13" s="14">
        <v>0.27631958570139498</v>
      </c>
      <c r="BV13" s="14"/>
      <c r="BW13" s="14">
        <v>0.33859934353241999</v>
      </c>
      <c r="BX13" s="14">
        <v>0.249505066115983</v>
      </c>
      <c r="BY13" s="14"/>
      <c r="BZ13" s="14">
        <v>0.321170701887667</v>
      </c>
      <c r="CA13" s="14">
        <v>0.26465138619629802</v>
      </c>
      <c r="CB13" s="14"/>
      <c r="CC13" s="14">
        <v>0.353285125606773</v>
      </c>
      <c r="CD13" s="14">
        <v>0.24083445134510401</v>
      </c>
    </row>
    <row r="14" spans="2:82" x14ac:dyDescent="0.25">
      <c r="B14" s="15" t="s">
        <v>103</v>
      </c>
      <c r="C14" s="14">
        <v>1.8994151012055E-2</v>
      </c>
      <c r="D14" s="14">
        <v>2.6022965290745E-2</v>
      </c>
      <c r="E14" s="14">
        <v>1.19843130329253E-2</v>
      </c>
      <c r="F14" s="14"/>
      <c r="G14" s="14">
        <v>2.1206512163006799E-2</v>
      </c>
      <c r="H14" s="14">
        <v>1.5340259947755199E-2</v>
      </c>
      <c r="I14" s="14">
        <v>2.1880814663534202E-2</v>
      </c>
      <c r="J14" s="14"/>
      <c r="K14" s="14">
        <v>7.31697184618804E-3</v>
      </c>
      <c r="L14" s="14">
        <v>1.7698077195135001E-2</v>
      </c>
      <c r="M14" s="14">
        <v>1.9245572606765501E-2</v>
      </c>
      <c r="N14" s="14">
        <v>4.0335588181961701E-2</v>
      </c>
      <c r="O14" s="14"/>
      <c r="P14" s="14">
        <v>1.0700756719694501E-2</v>
      </c>
      <c r="Q14" s="14">
        <v>1.87733079300221E-2</v>
      </c>
      <c r="R14" s="14">
        <v>1.9484071821134302E-2</v>
      </c>
      <c r="S14" s="14">
        <v>2.32379399195894E-2</v>
      </c>
      <c r="T14" s="14">
        <v>1.7891894867788801E-2</v>
      </c>
      <c r="U14" s="14"/>
      <c r="V14" s="14">
        <v>1.1548181100445301E-2</v>
      </c>
      <c r="W14" s="14">
        <v>2.37321587834593E-3</v>
      </c>
      <c r="X14" s="14">
        <v>6.1069878320386302E-2</v>
      </c>
      <c r="Y14" s="14"/>
      <c r="Z14" s="14">
        <v>1.6181194981357901E-2</v>
      </c>
      <c r="AA14" s="14">
        <v>2.14348102340211E-2</v>
      </c>
      <c r="AB14" s="14"/>
      <c r="AC14" s="14">
        <v>4.4817370354478102E-2</v>
      </c>
      <c r="AD14" s="14">
        <v>2.5390162439672799E-2</v>
      </c>
      <c r="AE14" s="14">
        <v>2.1432215186655001E-2</v>
      </c>
      <c r="AF14" s="14">
        <v>6.0337801242215296E-3</v>
      </c>
      <c r="AG14" s="14"/>
      <c r="AH14" s="14">
        <v>4.9321583024540497E-2</v>
      </c>
      <c r="AI14" s="14">
        <v>1.89641235056991E-2</v>
      </c>
      <c r="AJ14" s="14">
        <v>1.1307118176240701E-2</v>
      </c>
      <c r="AK14" s="14">
        <v>7.0473064508873402E-3</v>
      </c>
      <c r="AL14" s="14"/>
      <c r="AM14" s="14">
        <v>1.1873935348977901E-2</v>
      </c>
      <c r="AN14" s="14">
        <v>1.33068781150534E-2</v>
      </c>
      <c r="AO14" s="14">
        <v>6.3971922174484198E-3</v>
      </c>
      <c r="AP14" s="14">
        <v>1.51978837253558E-2</v>
      </c>
      <c r="AQ14" s="14"/>
      <c r="AR14" s="14">
        <v>1.7400771447098898E-2</v>
      </c>
      <c r="AS14" s="14">
        <v>1.14188107492479E-2</v>
      </c>
      <c r="AT14" s="14">
        <v>6.0901673106834803E-3</v>
      </c>
      <c r="AU14" s="14">
        <v>0</v>
      </c>
      <c r="AV14" s="14"/>
      <c r="AW14" s="14">
        <v>3.09714819870959E-2</v>
      </c>
      <c r="AX14" s="14">
        <v>2.0685998959418101E-2</v>
      </c>
      <c r="AY14" s="14">
        <v>1.28570969634909E-2</v>
      </c>
      <c r="AZ14" s="14">
        <v>0</v>
      </c>
      <c r="BA14" s="14"/>
      <c r="BB14" s="14">
        <v>8.6224579031151504E-3</v>
      </c>
      <c r="BC14" s="14">
        <v>0</v>
      </c>
      <c r="BD14" s="14">
        <v>9.2407708527897196E-3</v>
      </c>
      <c r="BE14" s="14"/>
      <c r="BF14" s="14">
        <v>6.9785470945282497E-3</v>
      </c>
      <c r="BG14" s="14">
        <v>2.8632558178680802E-2</v>
      </c>
      <c r="BH14" s="14">
        <v>2.47333658887063E-2</v>
      </c>
      <c r="BI14" s="14"/>
      <c r="BJ14" s="14">
        <v>1.7061150379893E-2</v>
      </c>
      <c r="BK14" s="14">
        <v>7.5023374027641601E-3</v>
      </c>
      <c r="BL14" s="14">
        <v>0</v>
      </c>
      <c r="BM14" s="14"/>
      <c r="BN14" s="14">
        <v>1.7636991792966801E-2</v>
      </c>
      <c r="BO14" s="14">
        <v>3.1009768705230801E-2</v>
      </c>
      <c r="BP14" s="14">
        <v>1.5540295611901799E-2</v>
      </c>
      <c r="BQ14" s="14">
        <v>3.7373259959449498E-2</v>
      </c>
      <c r="BR14" s="14">
        <v>1.6972413642325899E-2</v>
      </c>
      <c r="BS14" s="14">
        <v>8.2498743066920094E-3</v>
      </c>
      <c r="BT14" s="14">
        <v>9.3168487439357402E-3</v>
      </c>
      <c r="BU14" s="14">
        <v>1.79566190837194E-2</v>
      </c>
      <c r="BV14" s="14"/>
      <c r="BW14" s="14">
        <v>1.8903719172442698E-2</v>
      </c>
      <c r="BX14" s="14">
        <v>1.90677379800437E-2</v>
      </c>
      <c r="BY14" s="14"/>
      <c r="BZ14" s="14">
        <v>1.6820180869792901E-2</v>
      </c>
      <c r="CA14" s="14">
        <v>4.2127879045684201E-3</v>
      </c>
      <c r="CB14" s="14"/>
      <c r="CC14" s="14">
        <v>1.67161633366123E-2</v>
      </c>
      <c r="CD14" s="14">
        <v>6.7240396283942501E-3</v>
      </c>
    </row>
    <row r="15" spans="2:82" x14ac:dyDescent="0.25">
      <c r="B15" s="15" t="s">
        <v>164</v>
      </c>
      <c r="C15" s="21">
        <v>0.111573201997996</v>
      </c>
      <c r="D15" s="21">
        <v>0.12957230959233099</v>
      </c>
      <c r="E15" s="21">
        <v>9.3685562489032606E-2</v>
      </c>
      <c r="F15" s="21"/>
      <c r="G15" s="21">
        <v>0.105294882555017</v>
      </c>
      <c r="H15" s="21">
        <v>0.11098052327919999</v>
      </c>
      <c r="I15" s="21">
        <v>0.125332375816949</v>
      </c>
      <c r="J15" s="21"/>
      <c r="K15" s="21">
        <v>0.11484717149710701</v>
      </c>
      <c r="L15" s="21">
        <v>0.106672059755403</v>
      </c>
      <c r="M15" s="21">
        <v>0.130001063633678</v>
      </c>
      <c r="N15" s="21">
        <v>0.104095384944001</v>
      </c>
      <c r="O15" s="21"/>
      <c r="P15" s="21">
        <v>0.10000130580060899</v>
      </c>
      <c r="Q15" s="21">
        <v>0.116102325089552</v>
      </c>
      <c r="R15" s="21">
        <v>0.141312902448993</v>
      </c>
      <c r="S15" s="21">
        <v>0.10944226999263899</v>
      </c>
      <c r="T15" s="21">
        <v>8.0404999374814198E-2</v>
      </c>
      <c r="U15" s="21"/>
      <c r="V15" s="21">
        <v>0.122232471105266</v>
      </c>
      <c r="W15" s="21">
        <v>0.106557176408514</v>
      </c>
      <c r="X15" s="21">
        <v>8.2742653744412004E-2</v>
      </c>
      <c r="Y15" s="21"/>
      <c r="Z15" s="21">
        <v>9.5751266530835794E-2</v>
      </c>
      <c r="AA15" s="21">
        <v>0.12530109261764</v>
      </c>
      <c r="AB15" s="21"/>
      <c r="AC15" s="21">
        <v>0.14486521149288301</v>
      </c>
      <c r="AD15" s="21">
        <v>0.103946128769213</v>
      </c>
      <c r="AE15" s="21">
        <v>0.12520280968001399</v>
      </c>
      <c r="AF15" s="21">
        <v>0.10718013495794</v>
      </c>
      <c r="AG15" s="21"/>
      <c r="AH15" s="21">
        <v>0.14116762832197</v>
      </c>
      <c r="AI15" s="21">
        <v>0.10726121045037899</v>
      </c>
      <c r="AJ15" s="21">
        <v>0.11501715580251901</v>
      </c>
      <c r="AK15" s="21">
        <v>0.11158335966600499</v>
      </c>
      <c r="AL15" s="21"/>
      <c r="AM15" s="21">
        <v>0.13085338797287599</v>
      </c>
      <c r="AN15" s="21">
        <v>9.4923225943007394E-2</v>
      </c>
      <c r="AO15" s="21">
        <v>0.111359191168033</v>
      </c>
      <c r="AP15" s="21">
        <v>0.114720418592701</v>
      </c>
      <c r="AQ15" s="21"/>
      <c r="AR15" s="21">
        <v>0.11458925162829001</v>
      </c>
      <c r="AS15" s="21">
        <v>0.111027234445471</v>
      </c>
      <c r="AT15" s="21">
        <v>0.12254779595545</v>
      </c>
      <c r="AU15" s="21">
        <v>0.15546411883011199</v>
      </c>
      <c r="AV15" s="21"/>
      <c r="AW15" s="21">
        <v>8.3671716348220598E-2</v>
      </c>
      <c r="AX15" s="21">
        <v>0.11215019648156201</v>
      </c>
      <c r="AY15" s="21">
        <v>0.12665773936577199</v>
      </c>
      <c r="AZ15" s="21">
        <v>0.118676686421159</v>
      </c>
      <c r="BA15" s="21"/>
      <c r="BB15" s="21">
        <v>0.15211554477641301</v>
      </c>
      <c r="BC15" s="21">
        <v>0.128504566714538</v>
      </c>
      <c r="BD15" s="21">
        <v>0.11087366870445201</v>
      </c>
      <c r="BE15" s="21"/>
      <c r="BF15" s="21">
        <v>0.111027440628283</v>
      </c>
      <c r="BG15" s="21">
        <v>8.65392385974455E-2</v>
      </c>
      <c r="BH15" s="21">
        <v>0.141343928535452</v>
      </c>
      <c r="BI15" s="21"/>
      <c r="BJ15" s="21">
        <v>0.110151505283133</v>
      </c>
      <c r="BK15" s="21">
        <v>0.10498519475878999</v>
      </c>
      <c r="BL15" s="21">
        <v>0.107987664551772</v>
      </c>
      <c r="BM15" s="21"/>
      <c r="BN15" s="21">
        <v>0.141408822279916</v>
      </c>
      <c r="BO15" s="21">
        <v>0.124092446884413</v>
      </c>
      <c r="BP15" s="21">
        <v>9.5865176086738599E-2</v>
      </c>
      <c r="BQ15" s="21">
        <v>9.9488071616989499E-2</v>
      </c>
      <c r="BR15" s="21">
        <v>0.119105332625694</v>
      </c>
      <c r="BS15" s="21">
        <v>7.7907291674674806E-2</v>
      </c>
      <c r="BT15" s="21">
        <v>0.14362635152491501</v>
      </c>
      <c r="BU15" s="21">
        <v>0.10841903834956799</v>
      </c>
      <c r="BV15" s="21"/>
      <c r="BW15" s="21">
        <v>9.5874623744949095E-2</v>
      </c>
      <c r="BX15" s="21">
        <v>0.124347583016097</v>
      </c>
      <c r="BY15" s="21"/>
      <c r="BZ15" s="21">
        <v>9.4891187382246306E-2</v>
      </c>
      <c r="CA15" s="21">
        <v>0.14498054137892399</v>
      </c>
      <c r="CB15" s="21"/>
      <c r="CC15" s="21">
        <v>8.5522652106195599E-2</v>
      </c>
      <c r="CD15" s="21">
        <v>0.14553394455608001</v>
      </c>
    </row>
    <row r="16" spans="2:82" x14ac:dyDescent="0.25">
      <c r="B16" s="15" t="s">
        <v>165</v>
      </c>
      <c r="C16" s="21">
        <v>0.61951330996285803</v>
      </c>
      <c r="D16" s="21">
        <v>0.60061278480726099</v>
      </c>
      <c r="E16" s="21">
        <v>0.63803370736337905</v>
      </c>
      <c r="F16" s="21"/>
      <c r="G16" s="21">
        <v>0.66548697700783599</v>
      </c>
      <c r="H16" s="21">
        <v>0.59403129130058796</v>
      </c>
      <c r="I16" s="21">
        <v>0.57847878407648701</v>
      </c>
      <c r="J16" s="21"/>
      <c r="K16" s="21">
        <v>0.66858261256473905</v>
      </c>
      <c r="L16" s="21">
        <v>0.60073039838380704</v>
      </c>
      <c r="M16" s="21">
        <v>0.60455191868837299</v>
      </c>
      <c r="N16" s="21">
        <v>0.56899821802460004</v>
      </c>
      <c r="O16" s="21"/>
      <c r="P16" s="21">
        <v>0.62854427128409696</v>
      </c>
      <c r="Q16" s="21">
        <v>0.61208873600007596</v>
      </c>
      <c r="R16" s="21">
        <v>0.60439780030443202</v>
      </c>
      <c r="S16" s="21">
        <v>0.63327227555981802</v>
      </c>
      <c r="T16" s="21">
        <v>0.61516672098389902</v>
      </c>
      <c r="U16" s="21"/>
      <c r="V16" s="21">
        <v>0.62737010532971704</v>
      </c>
      <c r="W16" s="21">
        <v>0.64045342557214202</v>
      </c>
      <c r="X16" s="21">
        <v>0.57140772339838897</v>
      </c>
      <c r="Y16" s="21"/>
      <c r="Z16" s="21">
        <v>0.67981747812763205</v>
      </c>
      <c r="AA16" s="21">
        <v>0.56719044300433097</v>
      </c>
      <c r="AB16" s="21"/>
      <c r="AC16" s="21">
        <v>0.456608303823968</v>
      </c>
      <c r="AD16" s="21">
        <v>0.62220561056748402</v>
      </c>
      <c r="AE16" s="21">
        <v>0.62122280753454495</v>
      </c>
      <c r="AF16" s="21">
        <v>0.64768188763827095</v>
      </c>
      <c r="AG16" s="21"/>
      <c r="AH16" s="21">
        <v>0.52839986010078299</v>
      </c>
      <c r="AI16" s="21">
        <v>0.62971500753148102</v>
      </c>
      <c r="AJ16" s="21">
        <v>0.647099942263339</v>
      </c>
      <c r="AK16" s="21">
        <v>0.60210390828502403</v>
      </c>
      <c r="AL16" s="21"/>
      <c r="AM16" s="21">
        <v>0.64564462126715805</v>
      </c>
      <c r="AN16" s="21">
        <v>0.63883556272906705</v>
      </c>
      <c r="AO16" s="21">
        <v>0.61411169417614797</v>
      </c>
      <c r="AP16" s="21">
        <v>0.64137519447034697</v>
      </c>
      <c r="AQ16" s="21"/>
      <c r="AR16" s="21">
        <v>0.61426028171117497</v>
      </c>
      <c r="AS16" s="21">
        <v>0.63402505838710899</v>
      </c>
      <c r="AT16" s="21">
        <v>0.68231470763079005</v>
      </c>
      <c r="AU16" s="21">
        <v>0.659183735094652</v>
      </c>
      <c r="AV16" s="21"/>
      <c r="AW16" s="21">
        <v>0.639639623948137</v>
      </c>
      <c r="AX16" s="21">
        <v>0.61576414267537405</v>
      </c>
      <c r="AY16" s="21">
        <v>0.60921863958477096</v>
      </c>
      <c r="AZ16" s="21">
        <v>0.63436890205724905</v>
      </c>
      <c r="BA16" s="21"/>
      <c r="BB16" s="21">
        <v>0.56771306167796498</v>
      </c>
      <c r="BC16" s="21">
        <v>0.618878664799139</v>
      </c>
      <c r="BD16" s="21">
        <v>0.63979240792530701</v>
      </c>
      <c r="BE16" s="21"/>
      <c r="BF16" s="21">
        <v>0.65906152244889105</v>
      </c>
      <c r="BG16" s="21">
        <v>0.55268287094400204</v>
      </c>
      <c r="BH16" s="21">
        <v>0.63125438549787105</v>
      </c>
      <c r="BI16" s="21"/>
      <c r="BJ16" s="21">
        <v>0.62230470852117303</v>
      </c>
      <c r="BK16" s="21">
        <v>0.65485954726099105</v>
      </c>
      <c r="BL16" s="21">
        <v>0.66959832161966304</v>
      </c>
      <c r="BM16" s="21"/>
      <c r="BN16" s="21">
        <v>0.56629318534597195</v>
      </c>
      <c r="BO16" s="21">
        <v>0.58844111458963899</v>
      </c>
      <c r="BP16" s="21">
        <v>0.64009252300305897</v>
      </c>
      <c r="BQ16" s="21">
        <v>0.56587144956746205</v>
      </c>
      <c r="BR16" s="21">
        <v>0.62068903725587998</v>
      </c>
      <c r="BS16" s="21">
        <v>0.69028350051264797</v>
      </c>
      <c r="BT16" s="21">
        <v>0.63853666410226795</v>
      </c>
      <c r="BU16" s="21">
        <v>0.60242821710630501</v>
      </c>
      <c r="BV16" s="21"/>
      <c r="BW16" s="21">
        <v>0.66755485109731105</v>
      </c>
      <c r="BX16" s="21">
        <v>0.58042053727631404</v>
      </c>
      <c r="BY16" s="21"/>
      <c r="BZ16" s="21">
        <v>0.66583895492729805</v>
      </c>
      <c r="CA16" s="21">
        <v>0.58879085579106305</v>
      </c>
      <c r="CB16" s="21"/>
      <c r="CC16" s="21">
        <v>0.697740368582767</v>
      </c>
      <c r="CD16" s="21">
        <v>0.56911000265230605</v>
      </c>
    </row>
    <row r="17" spans="2:82" x14ac:dyDescent="0.25">
      <c r="B17" s="15" t="s">
        <v>166</v>
      </c>
      <c r="C17" s="22">
        <v>-0.507940107964862</v>
      </c>
      <c r="D17" s="22">
        <v>-0.47104047521492998</v>
      </c>
      <c r="E17" s="22">
        <v>-0.54434814487434702</v>
      </c>
      <c r="F17" s="22"/>
      <c r="G17" s="22">
        <v>-0.56019209445281803</v>
      </c>
      <c r="H17" s="22">
        <v>-0.48305076802138802</v>
      </c>
      <c r="I17" s="22">
        <v>-0.453146408259538</v>
      </c>
      <c r="J17" s="22"/>
      <c r="K17" s="22">
        <v>-0.55373544106763195</v>
      </c>
      <c r="L17" s="22">
        <v>-0.49405833862840398</v>
      </c>
      <c r="M17" s="22">
        <v>-0.47455085505469502</v>
      </c>
      <c r="N17" s="22">
        <v>-0.46490283308059999</v>
      </c>
      <c r="O17" s="22"/>
      <c r="P17" s="22">
        <v>-0.528542965483488</v>
      </c>
      <c r="Q17" s="22">
        <v>-0.49598641091052498</v>
      </c>
      <c r="R17" s="22">
        <v>-0.46308489785543899</v>
      </c>
      <c r="S17" s="22">
        <v>-0.52383000556717896</v>
      </c>
      <c r="T17" s="22">
        <v>-0.53476172160908497</v>
      </c>
      <c r="U17" s="22"/>
      <c r="V17" s="22">
        <v>-0.50513763422445102</v>
      </c>
      <c r="W17" s="22">
        <v>-0.53389624916362699</v>
      </c>
      <c r="X17" s="22">
        <v>-0.48866506965397699</v>
      </c>
      <c r="Y17" s="22"/>
      <c r="Z17" s="22">
        <v>-0.58406621159679595</v>
      </c>
      <c r="AA17" s="22">
        <v>-0.44188935038669103</v>
      </c>
      <c r="AB17" s="22"/>
      <c r="AC17" s="22">
        <v>-0.31174309233108499</v>
      </c>
      <c r="AD17" s="22">
        <v>-0.51825948179827097</v>
      </c>
      <c r="AE17" s="22">
        <v>-0.49601999785453099</v>
      </c>
      <c r="AF17" s="22">
        <v>-0.54050175268033096</v>
      </c>
      <c r="AG17" s="22"/>
      <c r="AH17" s="22">
        <v>-0.387232231778813</v>
      </c>
      <c r="AI17" s="22">
        <v>-0.52245379708110196</v>
      </c>
      <c r="AJ17" s="22">
        <v>-0.53208278646081997</v>
      </c>
      <c r="AK17" s="22">
        <v>-0.490520548619018</v>
      </c>
      <c r="AL17" s="22"/>
      <c r="AM17" s="22">
        <v>-0.514791233294281</v>
      </c>
      <c r="AN17" s="22">
        <v>-0.54391233678605899</v>
      </c>
      <c r="AO17" s="22">
        <v>-0.50275250300811603</v>
      </c>
      <c r="AP17" s="22">
        <v>-0.52665477587764697</v>
      </c>
      <c r="AQ17" s="22"/>
      <c r="AR17" s="22">
        <v>-0.49967103008288499</v>
      </c>
      <c r="AS17" s="22">
        <v>-0.52299782394163796</v>
      </c>
      <c r="AT17" s="22">
        <v>-0.55976691167533998</v>
      </c>
      <c r="AU17" s="22">
        <v>-0.50371961626454098</v>
      </c>
      <c r="AV17" s="22"/>
      <c r="AW17" s="22">
        <v>-0.55596790759991599</v>
      </c>
      <c r="AX17" s="22">
        <v>-0.50361394619381195</v>
      </c>
      <c r="AY17" s="22">
        <v>-0.482560900218999</v>
      </c>
      <c r="AZ17" s="22">
        <v>-0.51569221563609002</v>
      </c>
      <c r="BA17" s="22"/>
      <c r="BB17" s="22">
        <v>-0.415597516901552</v>
      </c>
      <c r="BC17" s="22">
        <v>-0.49037409808460097</v>
      </c>
      <c r="BD17" s="22">
        <v>-0.52891873922085397</v>
      </c>
      <c r="BE17" s="22"/>
      <c r="BF17" s="22">
        <v>-0.54803408182060798</v>
      </c>
      <c r="BG17" s="22">
        <v>-0.46614363234655698</v>
      </c>
      <c r="BH17" s="22">
        <v>-0.48991045696241903</v>
      </c>
      <c r="BI17" s="22"/>
      <c r="BJ17" s="22">
        <v>-0.51215320323804003</v>
      </c>
      <c r="BK17" s="22">
        <v>-0.54987435250220096</v>
      </c>
      <c r="BL17" s="22">
        <v>-0.56161065706789104</v>
      </c>
      <c r="BM17" s="22"/>
      <c r="BN17" s="22">
        <v>-0.42488436306605598</v>
      </c>
      <c r="BO17" s="22">
        <v>-0.46434866770522598</v>
      </c>
      <c r="BP17" s="22">
        <v>-0.54422734691632002</v>
      </c>
      <c r="BQ17" s="22">
        <v>-0.46638337795047202</v>
      </c>
      <c r="BR17" s="22">
        <v>-0.50158370463018598</v>
      </c>
      <c r="BS17" s="22">
        <v>-0.61237620883797295</v>
      </c>
      <c r="BT17" s="22">
        <v>-0.49491031257735302</v>
      </c>
      <c r="BU17" s="22">
        <v>-0.494009178756737</v>
      </c>
      <c r="BV17" s="22"/>
      <c r="BW17" s="22">
        <v>-0.57168022735236201</v>
      </c>
      <c r="BX17" s="22">
        <v>-0.45607295426021699</v>
      </c>
      <c r="BY17" s="22"/>
      <c r="BZ17" s="22">
        <v>-0.57094776754505105</v>
      </c>
      <c r="CA17" s="22">
        <v>-0.44381031441213897</v>
      </c>
      <c r="CB17" s="22"/>
      <c r="CC17" s="22">
        <v>-0.61221771647657097</v>
      </c>
      <c r="CD17" s="22">
        <v>-0.423576058096226</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419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414</v>
      </c>
      <c r="C9" s="14">
        <v>0.11796826487739</v>
      </c>
      <c r="D9" s="14">
        <v>0.11268741825697901</v>
      </c>
      <c r="E9" s="14">
        <v>0.123366968354096</v>
      </c>
      <c r="F9" s="14"/>
      <c r="G9" s="14">
        <v>9.2862896726596394E-2</v>
      </c>
      <c r="H9" s="14">
        <v>0.143117217117151</v>
      </c>
      <c r="I9" s="14">
        <v>0.117880987739231</v>
      </c>
      <c r="J9" s="14"/>
      <c r="K9" s="14">
        <v>0.109645001757649</v>
      </c>
      <c r="L9" s="14">
        <v>0.110556110039062</v>
      </c>
      <c r="M9" s="14">
        <v>0.13966043262714301</v>
      </c>
      <c r="N9" s="14">
        <v>0.12809501224011399</v>
      </c>
      <c r="O9" s="14"/>
      <c r="P9" s="14">
        <v>9.3185442265545995E-2</v>
      </c>
      <c r="Q9" s="14">
        <v>0.11083984235036499</v>
      </c>
      <c r="R9" s="14">
        <v>0.14570305891079</v>
      </c>
      <c r="S9" s="14">
        <v>0.10786495259565899</v>
      </c>
      <c r="T9" s="14">
        <v>0.125495187780822</v>
      </c>
      <c r="U9" s="14"/>
      <c r="V9" s="14">
        <v>0.116916346269205</v>
      </c>
      <c r="W9" s="14">
        <v>9.2286897964933501E-2</v>
      </c>
      <c r="X9" s="14">
        <v>0.14934598150197301</v>
      </c>
      <c r="Y9" s="14"/>
      <c r="Z9" s="14">
        <v>0.10499997145376699</v>
      </c>
      <c r="AA9" s="14">
        <v>0.12922019508608301</v>
      </c>
      <c r="AB9" s="14"/>
      <c r="AC9" s="14">
        <v>0.177350880503508</v>
      </c>
      <c r="AD9" s="14">
        <v>0.10770568213694599</v>
      </c>
      <c r="AE9" s="14">
        <v>0.107798286732082</v>
      </c>
      <c r="AF9" s="14">
        <v>0.129810290575711</v>
      </c>
      <c r="AG9" s="14"/>
      <c r="AH9" s="14">
        <v>0.15339996061759401</v>
      </c>
      <c r="AI9" s="14">
        <v>0.112742194191138</v>
      </c>
      <c r="AJ9" s="14">
        <v>0.119247462285716</v>
      </c>
      <c r="AK9" s="14">
        <v>0.10855911172539399</v>
      </c>
      <c r="AL9" s="14"/>
      <c r="AM9" s="14">
        <v>0.11325408647830899</v>
      </c>
      <c r="AN9" s="14">
        <v>7.8071200069412997E-2</v>
      </c>
      <c r="AO9" s="14">
        <v>8.9312990340311704E-2</v>
      </c>
      <c r="AP9" s="14">
        <v>0.13298214388497501</v>
      </c>
      <c r="AQ9" s="14"/>
      <c r="AR9" s="14">
        <v>0.11928919604507</v>
      </c>
      <c r="AS9" s="14">
        <v>0.122479747415353</v>
      </c>
      <c r="AT9" s="14">
        <v>0.104771378686279</v>
      </c>
      <c r="AU9" s="14">
        <v>8.6931463859236502E-2</v>
      </c>
      <c r="AV9" s="14"/>
      <c r="AW9" s="14">
        <v>0.10782693711529</v>
      </c>
      <c r="AX9" s="14">
        <v>0.113764923078037</v>
      </c>
      <c r="AY9" s="14">
        <v>0.128560277160845</v>
      </c>
      <c r="AZ9" s="14">
        <v>0.119469831188473</v>
      </c>
      <c r="BA9" s="14"/>
      <c r="BB9" s="14">
        <v>0.14087690304259201</v>
      </c>
      <c r="BC9" s="14">
        <v>0.107920250040205</v>
      </c>
      <c r="BD9" s="14">
        <v>0.102032461107807</v>
      </c>
      <c r="BE9" s="14"/>
      <c r="BF9" s="14">
        <v>0.11272061401706</v>
      </c>
      <c r="BG9" s="14">
        <v>0.123787598842111</v>
      </c>
      <c r="BH9" s="14">
        <v>0.11413651760634</v>
      </c>
      <c r="BI9" s="14"/>
      <c r="BJ9" s="14">
        <v>0.112639932827026</v>
      </c>
      <c r="BK9" s="14">
        <v>0.116435303618611</v>
      </c>
      <c r="BL9" s="14">
        <v>9.8293025380789004E-2</v>
      </c>
      <c r="BM9" s="14"/>
      <c r="BN9" s="14">
        <v>0.11999276281192001</v>
      </c>
      <c r="BO9" s="14">
        <v>0.15522697939427399</v>
      </c>
      <c r="BP9" s="14">
        <v>0.120586242602258</v>
      </c>
      <c r="BQ9" s="14">
        <v>7.5135002360449399E-2</v>
      </c>
      <c r="BR9" s="14">
        <v>0.106612348181247</v>
      </c>
      <c r="BS9" s="14">
        <v>0.10067005855089101</v>
      </c>
      <c r="BT9" s="14">
        <v>0.108244340535564</v>
      </c>
      <c r="BU9" s="14">
        <v>0.15117913606507</v>
      </c>
      <c r="BV9" s="14"/>
      <c r="BW9" s="14">
        <v>0.10639951098908</v>
      </c>
      <c r="BX9" s="14">
        <v>0.12738208998255399</v>
      </c>
      <c r="BY9" s="14"/>
      <c r="BZ9" s="14">
        <v>0.10786662129025</v>
      </c>
      <c r="CA9" s="14">
        <v>0.12576129138989101</v>
      </c>
      <c r="CB9" s="14"/>
      <c r="CC9" s="14">
        <v>8.2697903758822994E-2</v>
      </c>
      <c r="CD9" s="14">
        <v>0.14945132081701301</v>
      </c>
    </row>
    <row r="10" spans="2:82" x14ac:dyDescent="0.25">
      <c r="B10" s="15" t="s">
        <v>159</v>
      </c>
      <c r="C10" s="14">
        <v>0.33526648599761899</v>
      </c>
      <c r="D10" s="14">
        <v>0.31626427632027498</v>
      </c>
      <c r="E10" s="14">
        <v>0.354603645493273</v>
      </c>
      <c r="F10" s="14"/>
      <c r="G10" s="14">
        <v>0.32861094173538902</v>
      </c>
      <c r="H10" s="14">
        <v>0.34172797357058199</v>
      </c>
      <c r="I10" s="14">
        <v>0.33565508451787501</v>
      </c>
      <c r="J10" s="14"/>
      <c r="K10" s="14">
        <v>0.33285973309928901</v>
      </c>
      <c r="L10" s="14">
        <v>0.364849833860307</v>
      </c>
      <c r="M10" s="14">
        <v>0.34099710439540099</v>
      </c>
      <c r="N10" s="14">
        <v>0.30054111720452897</v>
      </c>
      <c r="O10" s="14"/>
      <c r="P10" s="14">
        <v>0.34644319338240398</v>
      </c>
      <c r="Q10" s="14">
        <v>0.32781764126099</v>
      </c>
      <c r="R10" s="14">
        <v>0.31980847952886898</v>
      </c>
      <c r="S10" s="14">
        <v>0.323690086916325</v>
      </c>
      <c r="T10" s="14">
        <v>0.37441670533274801</v>
      </c>
      <c r="U10" s="14"/>
      <c r="V10" s="14">
        <v>0.33254405832925199</v>
      </c>
      <c r="W10" s="14">
        <v>0.39287562990393099</v>
      </c>
      <c r="X10" s="14">
        <v>0.28123175064565398</v>
      </c>
      <c r="Y10" s="14"/>
      <c r="Z10" s="14">
        <v>0.35191060735690799</v>
      </c>
      <c r="AA10" s="14">
        <v>0.32082522639605798</v>
      </c>
      <c r="AB10" s="14"/>
      <c r="AC10" s="14">
        <v>0.29890466902474</v>
      </c>
      <c r="AD10" s="14">
        <v>0.31594505797230399</v>
      </c>
      <c r="AE10" s="14">
        <v>0.36113384221028999</v>
      </c>
      <c r="AF10" s="14">
        <v>0.32686978149783202</v>
      </c>
      <c r="AG10" s="14"/>
      <c r="AH10" s="14">
        <v>0.35510399447046898</v>
      </c>
      <c r="AI10" s="14">
        <v>0.34479006374985699</v>
      </c>
      <c r="AJ10" s="14">
        <v>0.33038570335579698</v>
      </c>
      <c r="AK10" s="14">
        <v>0.31787130244755402</v>
      </c>
      <c r="AL10" s="14"/>
      <c r="AM10" s="14">
        <v>0.30562231877733398</v>
      </c>
      <c r="AN10" s="14">
        <v>0.33965048740982101</v>
      </c>
      <c r="AO10" s="14">
        <v>0.30730562406906797</v>
      </c>
      <c r="AP10" s="14">
        <v>0.35822880903972798</v>
      </c>
      <c r="AQ10" s="14"/>
      <c r="AR10" s="14">
        <v>0.368057795587791</v>
      </c>
      <c r="AS10" s="14">
        <v>0.35745511461410201</v>
      </c>
      <c r="AT10" s="14">
        <v>0.25774451955584798</v>
      </c>
      <c r="AU10" s="14">
        <v>0.31679201706973997</v>
      </c>
      <c r="AV10" s="14"/>
      <c r="AW10" s="14">
        <v>0.30814730077161601</v>
      </c>
      <c r="AX10" s="14">
        <v>0.35699282605690902</v>
      </c>
      <c r="AY10" s="14">
        <v>0.33840879753883002</v>
      </c>
      <c r="AZ10" s="14">
        <v>0.264834046831458</v>
      </c>
      <c r="BA10" s="14"/>
      <c r="BB10" s="14">
        <v>0.36200699014374299</v>
      </c>
      <c r="BC10" s="14">
        <v>0.37052729952239</v>
      </c>
      <c r="BD10" s="14">
        <v>0.240511313661153</v>
      </c>
      <c r="BE10" s="14"/>
      <c r="BF10" s="14">
        <v>0.35645692201607398</v>
      </c>
      <c r="BG10" s="14">
        <v>0.30790353133777298</v>
      </c>
      <c r="BH10" s="14">
        <v>0.32141491507026498</v>
      </c>
      <c r="BI10" s="14"/>
      <c r="BJ10" s="14">
        <v>0.34111661706769802</v>
      </c>
      <c r="BK10" s="14">
        <v>0.37693545406351903</v>
      </c>
      <c r="BL10" s="14">
        <v>0.26699557583414202</v>
      </c>
      <c r="BM10" s="14"/>
      <c r="BN10" s="14">
        <v>0.35605329858203399</v>
      </c>
      <c r="BO10" s="14">
        <v>0.26065870413519499</v>
      </c>
      <c r="BP10" s="14">
        <v>0.30393776454031601</v>
      </c>
      <c r="BQ10" s="14">
        <v>0.382135975592791</v>
      </c>
      <c r="BR10" s="14">
        <v>0.38747409550062201</v>
      </c>
      <c r="BS10" s="14">
        <v>0.35734603191124897</v>
      </c>
      <c r="BT10" s="14">
        <v>0.32582727581357501</v>
      </c>
      <c r="BU10" s="14">
        <v>0.33128083721451002</v>
      </c>
      <c r="BV10" s="14"/>
      <c r="BW10" s="14">
        <v>0.32024395195177702</v>
      </c>
      <c r="BX10" s="14">
        <v>0.34749075055620898</v>
      </c>
      <c r="BY10" s="14"/>
      <c r="BZ10" s="14">
        <v>0.31154618200154199</v>
      </c>
      <c r="CA10" s="14">
        <v>0.37652179806627101</v>
      </c>
      <c r="CB10" s="14"/>
      <c r="CC10" s="14">
        <v>0.32125019873625399</v>
      </c>
      <c r="CD10" s="14">
        <v>0.353709597842986</v>
      </c>
    </row>
    <row r="11" spans="2:82" x14ac:dyDescent="0.25">
      <c r="B11" s="15" t="s">
        <v>415</v>
      </c>
      <c r="C11" s="14">
        <v>0.23996555201372</v>
      </c>
      <c r="D11" s="14">
        <v>0.24788412562543799</v>
      </c>
      <c r="E11" s="14">
        <v>0.231627086767518</v>
      </c>
      <c r="F11" s="14"/>
      <c r="G11" s="14">
        <v>0.23068090188530599</v>
      </c>
      <c r="H11" s="14">
        <v>0.23341110080519001</v>
      </c>
      <c r="I11" s="14">
        <v>0.27168335244095199</v>
      </c>
      <c r="J11" s="14"/>
      <c r="K11" s="14">
        <v>0.22977454193479399</v>
      </c>
      <c r="L11" s="14">
        <v>0.242475402534095</v>
      </c>
      <c r="M11" s="14">
        <v>0.232493296921888</v>
      </c>
      <c r="N11" s="14">
        <v>0.261811084522103</v>
      </c>
      <c r="O11" s="14"/>
      <c r="P11" s="14">
        <v>0.25358444838011301</v>
      </c>
      <c r="Q11" s="14">
        <v>0.26644224472185901</v>
      </c>
      <c r="R11" s="14">
        <v>0.23406675182624601</v>
      </c>
      <c r="S11" s="14">
        <v>0.24014286313843999</v>
      </c>
      <c r="T11" s="14">
        <v>0.21145799990435901</v>
      </c>
      <c r="U11" s="14"/>
      <c r="V11" s="14">
        <v>0.23510044299657801</v>
      </c>
      <c r="W11" s="14">
        <v>0.225972837862463</v>
      </c>
      <c r="X11" s="14">
        <v>0.27087211447287901</v>
      </c>
      <c r="Y11" s="14"/>
      <c r="Z11" s="14">
        <v>0.21869591054097401</v>
      </c>
      <c r="AA11" s="14">
        <v>0.25842014072462399</v>
      </c>
      <c r="AB11" s="14"/>
      <c r="AC11" s="14">
        <v>0.27576712178597801</v>
      </c>
      <c r="AD11" s="14">
        <v>0.24969187503766299</v>
      </c>
      <c r="AE11" s="14">
        <v>0.25356879991770398</v>
      </c>
      <c r="AF11" s="14">
        <v>0.21785844127220899</v>
      </c>
      <c r="AG11" s="14"/>
      <c r="AH11" s="14">
        <v>0.221867735818703</v>
      </c>
      <c r="AI11" s="14">
        <v>0.23685558896276501</v>
      </c>
      <c r="AJ11" s="14">
        <v>0.24207141188096901</v>
      </c>
      <c r="AK11" s="14">
        <v>0.24017370417755399</v>
      </c>
      <c r="AL11" s="14"/>
      <c r="AM11" s="14">
        <v>0.25231988517647802</v>
      </c>
      <c r="AN11" s="14">
        <v>0.26548780172320002</v>
      </c>
      <c r="AO11" s="14">
        <v>0.28350037535892397</v>
      </c>
      <c r="AP11" s="14">
        <v>0.20623475279855599</v>
      </c>
      <c r="AQ11" s="14"/>
      <c r="AR11" s="14">
        <v>0.21793578082089701</v>
      </c>
      <c r="AS11" s="14">
        <v>0.23029207368026899</v>
      </c>
      <c r="AT11" s="14">
        <v>0.283142444984952</v>
      </c>
      <c r="AU11" s="14">
        <v>0.231577331633326</v>
      </c>
      <c r="AV11" s="14"/>
      <c r="AW11" s="14">
        <v>0.27387604664131898</v>
      </c>
      <c r="AX11" s="14">
        <v>0.220093168094594</v>
      </c>
      <c r="AY11" s="14">
        <v>0.23865943543640999</v>
      </c>
      <c r="AZ11" s="14">
        <v>0.25948295901374502</v>
      </c>
      <c r="BA11" s="14"/>
      <c r="BB11" s="14">
        <v>0.21491705147338899</v>
      </c>
      <c r="BC11" s="14">
        <v>0.22109264890358099</v>
      </c>
      <c r="BD11" s="14">
        <v>0.27734195481114599</v>
      </c>
      <c r="BE11" s="14"/>
      <c r="BF11" s="14">
        <v>0.21455473249875201</v>
      </c>
      <c r="BG11" s="14">
        <v>0.29465780235143202</v>
      </c>
      <c r="BH11" s="14">
        <v>0.23909320112051799</v>
      </c>
      <c r="BI11" s="14"/>
      <c r="BJ11" s="14">
        <v>0.247123634014277</v>
      </c>
      <c r="BK11" s="14">
        <v>0.21280113714347901</v>
      </c>
      <c r="BL11" s="14">
        <v>0.246386204003501</v>
      </c>
      <c r="BM11" s="14"/>
      <c r="BN11" s="14">
        <v>0.214191135526591</v>
      </c>
      <c r="BO11" s="14">
        <v>0.28818253152026602</v>
      </c>
      <c r="BP11" s="14">
        <v>0.31907956535614501</v>
      </c>
      <c r="BQ11" s="14">
        <v>0.18533062354309801</v>
      </c>
      <c r="BR11" s="14">
        <v>0.19217471284226501</v>
      </c>
      <c r="BS11" s="14">
        <v>0.23933867806672601</v>
      </c>
      <c r="BT11" s="14">
        <v>0.19720905239002601</v>
      </c>
      <c r="BU11" s="14">
        <v>0.24108054369096801</v>
      </c>
      <c r="BV11" s="14"/>
      <c r="BW11" s="14">
        <v>0.22965866343692901</v>
      </c>
      <c r="BX11" s="14">
        <v>0.24835256131282599</v>
      </c>
      <c r="BY11" s="14"/>
      <c r="BZ11" s="14">
        <v>0.24964121146954299</v>
      </c>
      <c r="CA11" s="14">
        <v>0.21149813153218</v>
      </c>
      <c r="CB11" s="14"/>
      <c r="CC11" s="14">
        <v>0.23117869946823799</v>
      </c>
      <c r="CD11" s="14">
        <v>0.23863292128710201</v>
      </c>
    </row>
    <row r="12" spans="2:82" x14ac:dyDescent="0.25">
      <c r="B12" s="15" t="s">
        <v>161</v>
      </c>
      <c r="C12" s="14">
        <v>0.175884924809704</v>
      </c>
      <c r="D12" s="14">
        <v>0.18937930081005899</v>
      </c>
      <c r="E12" s="14">
        <v>0.16256626786404299</v>
      </c>
      <c r="F12" s="14"/>
      <c r="G12" s="14">
        <v>0.18917691963612601</v>
      </c>
      <c r="H12" s="14">
        <v>0.173272849299936</v>
      </c>
      <c r="I12" s="14">
        <v>0.15449838637810701</v>
      </c>
      <c r="J12" s="14"/>
      <c r="K12" s="14">
        <v>0.20600939445081501</v>
      </c>
      <c r="L12" s="14">
        <v>0.15877694886077001</v>
      </c>
      <c r="M12" s="14">
        <v>0.15792739619187299</v>
      </c>
      <c r="N12" s="14">
        <v>0.15837824429552999</v>
      </c>
      <c r="O12" s="14"/>
      <c r="P12" s="14">
        <v>0.196616265561527</v>
      </c>
      <c r="Q12" s="14">
        <v>0.15215398796336399</v>
      </c>
      <c r="R12" s="14">
        <v>0.16730168735995399</v>
      </c>
      <c r="S12" s="14">
        <v>0.19248309276157199</v>
      </c>
      <c r="T12" s="14">
        <v>0.16335899362422501</v>
      </c>
      <c r="U12" s="14"/>
      <c r="V12" s="14">
        <v>0.183820459702008</v>
      </c>
      <c r="W12" s="14">
        <v>0.17236292748391499</v>
      </c>
      <c r="X12" s="14">
        <v>0.15418996265480001</v>
      </c>
      <c r="Y12" s="14"/>
      <c r="Z12" s="14">
        <v>0.181449568436956</v>
      </c>
      <c r="AA12" s="14">
        <v>0.17105676587739399</v>
      </c>
      <c r="AB12" s="14"/>
      <c r="AC12" s="14">
        <v>0.111090674596446</v>
      </c>
      <c r="AD12" s="14">
        <v>0.182223785653371</v>
      </c>
      <c r="AE12" s="14">
        <v>0.148474603744046</v>
      </c>
      <c r="AF12" s="14">
        <v>0.199836466200501</v>
      </c>
      <c r="AG12" s="14"/>
      <c r="AH12" s="14">
        <v>0.12846274165111901</v>
      </c>
      <c r="AI12" s="14">
        <v>0.16958350634459601</v>
      </c>
      <c r="AJ12" s="14">
        <v>0.187871425730226</v>
      </c>
      <c r="AK12" s="14">
        <v>0.21215795641965701</v>
      </c>
      <c r="AL12" s="14"/>
      <c r="AM12" s="14">
        <v>0.19268186457092401</v>
      </c>
      <c r="AN12" s="14">
        <v>0.182343229995858</v>
      </c>
      <c r="AO12" s="14">
        <v>0.16973390097851601</v>
      </c>
      <c r="AP12" s="14">
        <v>0.17845157908565701</v>
      </c>
      <c r="AQ12" s="14"/>
      <c r="AR12" s="14">
        <v>0.16575349630745601</v>
      </c>
      <c r="AS12" s="14">
        <v>0.17014359462967801</v>
      </c>
      <c r="AT12" s="14">
        <v>0.219858535463064</v>
      </c>
      <c r="AU12" s="14">
        <v>0.20891651414800999</v>
      </c>
      <c r="AV12" s="14"/>
      <c r="AW12" s="14">
        <v>0.16473392347506499</v>
      </c>
      <c r="AX12" s="14">
        <v>0.17387810682419</v>
      </c>
      <c r="AY12" s="14">
        <v>0.173642273056346</v>
      </c>
      <c r="AZ12" s="14">
        <v>0.24719952590528099</v>
      </c>
      <c r="BA12" s="14"/>
      <c r="BB12" s="14">
        <v>0.186894403991822</v>
      </c>
      <c r="BC12" s="14">
        <v>0.15562019920247699</v>
      </c>
      <c r="BD12" s="14">
        <v>0.120695601141945</v>
      </c>
      <c r="BE12" s="14"/>
      <c r="BF12" s="14">
        <v>0.19305908533941599</v>
      </c>
      <c r="BG12" s="14">
        <v>0.154363559025853</v>
      </c>
      <c r="BH12" s="14">
        <v>0.167774353318871</v>
      </c>
      <c r="BI12" s="14"/>
      <c r="BJ12" s="14">
        <v>0.17799241649673</v>
      </c>
      <c r="BK12" s="14">
        <v>0.163438570023303</v>
      </c>
      <c r="BL12" s="14">
        <v>0.236437106215903</v>
      </c>
      <c r="BM12" s="14"/>
      <c r="BN12" s="14">
        <v>0.17251986729037599</v>
      </c>
      <c r="BO12" s="14">
        <v>0.179355498713172</v>
      </c>
      <c r="BP12" s="14">
        <v>0.13587365328055501</v>
      </c>
      <c r="BQ12" s="14">
        <v>0.159085571427138</v>
      </c>
      <c r="BR12" s="14">
        <v>0.20784890245322599</v>
      </c>
      <c r="BS12" s="14">
        <v>0.17354467608862001</v>
      </c>
      <c r="BT12" s="14">
        <v>0.20743299384813699</v>
      </c>
      <c r="BU12" s="14">
        <v>0.16854361200129001</v>
      </c>
      <c r="BV12" s="14"/>
      <c r="BW12" s="14">
        <v>0.187737267455823</v>
      </c>
      <c r="BX12" s="14">
        <v>0.166240335441287</v>
      </c>
      <c r="BY12" s="14"/>
      <c r="BZ12" s="14">
        <v>0.190047645364124</v>
      </c>
      <c r="CA12" s="14">
        <v>0.177680132942302</v>
      </c>
      <c r="CB12" s="14"/>
      <c r="CC12" s="14">
        <v>0.205942344586975</v>
      </c>
      <c r="CD12" s="14">
        <v>0.16292223779102699</v>
      </c>
    </row>
    <row r="13" spans="2:82" x14ac:dyDescent="0.25">
      <c r="B13" s="15" t="s">
        <v>416</v>
      </c>
      <c r="C13" s="14">
        <v>0.116387125613254</v>
      </c>
      <c r="D13" s="14">
        <v>0.117744480849136</v>
      </c>
      <c r="E13" s="14">
        <v>0.114806622331945</v>
      </c>
      <c r="F13" s="14"/>
      <c r="G13" s="14">
        <v>0.13999019200381699</v>
      </c>
      <c r="H13" s="14">
        <v>9.5718469185365598E-2</v>
      </c>
      <c r="I13" s="14">
        <v>0.11051096966299601</v>
      </c>
      <c r="J13" s="14"/>
      <c r="K13" s="14">
        <v>0.11729577796744101</v>
      </c>
      <c r="L13" s="14">
        <v>0.11094900175009099</v>
      </c>
      <c r="M13" s="14">
        <v>0.10962565554763801</v>
      </c>
      <c r="N13" s="14">
        <v>0.12021748938049</v>
      </c>
      <c r="O13" s="14"/>
      <c r="P13" s="14">
        <v>0.10309824705680801</v>
      </c>
      <c r="Q13" s="14">
        <v>0.13345122609828899</v>
      </c>
      <c r="R13" s="14">
        <v>0.11999389363391701</v>
      </c>
      <c r="S13" s="14">
        <v>0.11914750032779101</v>
      </c>
      <c r="T13" s="14">
        <v>0.101550549484851</v>
      </c>
      <c r="U13" s="14"/>
      <c r="V13" s="14">
        <v>0.120916606925407</v>
      </c>
      <c r="W13" s="14">
        <v>0.109203229433112</v>
      </c>
      <c r="X13" s="14">
        <v>0.1096432516319</v>
      </c>
      <c r="Y13" s="14"/>
      <c r="Z13" s="14">
        <v>0.13213470467945099</v>
      </c>
      <c r="AA13" s="14">
        <v>0.102723750269975</v>
      </c>
      <c r="AB13" s="14"/>
      <c r="AC13" s="14">
        <v>0.114109631282242</v>
      </c>
      <c r="AD13" s="14">
        <v>0.125597095665411</v>
      </c>
      <c r="AE13" s="14">
        <v>0.11483017988933999</v>
      </c>
      <c r="AF13" s="14">
        <v>0.11668285018822</v>
      </c>
      <c r="AG13" s="14"/>
      <c r="AH13" s="14">
        <v>0.10385351171999201</v>
      </c>
      <c r="AI13" s="14">
        <v>0.126034525706617</v>
      </c>
      <c r="AJ13" s="14">
        <v>0.107322523948458</v>
      </c>
      <c r="AK13" s="14">
        <v>0.11423238066974099</v>
      </c>
      <c r="AL13" s="14"/>
      <c r="AM13" s="14">
        <v>0.12125178581905099</v>
      </c>
      <c r="AN13" s="14">
        <v>0.11701882884350399</v>
      </c>
      <c r="AO13" s="14">
        <v>0.14369511294642301</v>
      </c>
      <c r="AP13" s="14">
        <v>0.11265570102049099</v>
      </c>
      <c r="AQ13" s="14"/>
      <c r="AR13" s="14">
        <v>0.106290582071551</v>
      </c>
      <c r="AS13" s="14">
        <v>0.11471077337515199</v>
      </c>
      <c r="AT13" s="14">
        <v>0.12841155964387399</v>
      </c>
      <c r="AU13" s="14">
        <v>0.149967149643908</v>
      </c>
      <c r="AV13" s="14"/>
      <c r="AW13" s="14">
        <v>0.119048523795735</v>
      </c>
      <c r="AX13" s="14">
        <v>0.12241834134974899</v>
      </c>
      <c r="AY13" s="14">
        <v>0.10919002529920301</v>
      </c>
      <c r="AZ13" s="14">
        <v>0.109013637061042</v>
      </c>
      <c r="BA13" s="14"/>
      <c r="BB13" s="14">
        <v>8.6605490297879104E-2</v>
      </c>
      <c r="BC13" s="14">
        <v>0.13954123942563901</v>
      </c>
      <c r="BD13" s="14">
        <v>0.25012388383733802</v>
      </c>
      <c r="BE13" s="14"/>
      <c r="BF13" s="14">
        <v>0.115225379981514</v>
      </c>
      <c r="BG13" s="14">
        <v>0.106927506511414</v>
      </c>
      <c r="BH13" s="14">
        <v>0.142786123178403</v>
      </c>
      <c r="BI13" s="14"/>
      <c r="BJ13" s="14">
        <v>0.10708800754907601</v>
      </c>
      <c r="BK13" s="14">
        <v>0.124679171964687</v>
      </c>
      <c r="BL13" s="14">
        <v>0.15188808856566399</v>
      </c>
      <c r="BM13" s="14"/>
      <c r="BN13" s="14">
        <v>0.112598661456318</v>
      </c>
      <c r="BO13" s="14">
        <v>9.7082171662133898E-2</v>
      </c>
      <c r="BP13" s="14">
        <v>9.6473463702755405E-2</v>
      </c>
      <c r="BQ13" s="14">
        <v>0.18527398781351501</v>
      </c>
      <c r="BR13" s="14">
        <v>0.101595559782879</v>
      </c>
      <c r="BS13" s="14">
        <v>0.12502811420929</v>
      </c>
      <c r="BT13" s="14">
        <v>0.16128633741269799</v>
      </c>
      <c r="BU13" s="14">
        <v>9.5949783502757402E-2</v>
      </c>
      <c r="BV13" s="14"/>
      <c r="BW13" s="14">
        <v>0.14597068572695401</v>
      </c>
      <c r="BX13" s="14">
        <v>9.2314138704967103E-2</v>
      </c>
      <c r="BY13" s="14"/>
      <c r="BZ13" s="14">
        <v>0.13031195812141</v>
      </c>
      <c r="CA13" s="14">
        <v>0.10571752540681199</v>
      </c>
      <c r="CB13" s="14"/>
      <c r="CC13" s="14">
        <v>0.15056241667666001</v>
      </c>
      <c r="CD13" s="14">
        <v>8.8597281103808906E-2</v>
      </c>
    </row>
    <row r="14" spans="2:82" x14ac:dyDescent="0.25">
      <c r="B14" s="15" t="s">
        <v>103</v>
      </c>
      <c r="C14" s="14">
        <v>1.45276466883133E-2</v>
      </c>
      <c r="D14" s="14">
        <v>1.6040398138112501E-2</v>
      </c>
      <c r="E14" s="14">
        <v>1.30294091891255E-2</v>
      </c>
      <c r="F14" s="14"/>
      <c r="G14" s="14">
        <v>1.8678148012765801E-2</v>
      </c>
      <c r="H14" s="14">
        <v>1.2752390021775899E-2</v>
      </c>
      <c r="I14" s="14">
        <v>9.7712192608384405E-3</v>
      </c>
      <c r="J14" s="14"/>
      <c r="K14" s="14">
        <v>4.4155507900127799E-3</v>
      </c>
      <c r="L14" s="14">
        <v>1.2392702955674901E-2</v>
      </c>
      <c r="M14" s="14">
        <v>1.9296114316057E-2</v>
      </c>
      <c r="N14" s="14">
        <v>3.0957052357234501E-2</v>
      </c>
      <c r="O14" s="14"/>
      <c r="P14" s="14">
        <v>7.0724033536018003E-3</v>
      </c>
      <c r="Q14" s="14">
        <v>9.2950576051316399E-3</v>
      </c>
      <c r="R14" s="14">
        <v>1.3126128740224801E-2</v>
      </c>
      <c r="S14" s="14">
        <v>1.6671504260212199E-2</v>
      </c>
      <c r="T14" s="14">
        <v>2.37205638729952E-2</v>
      </c>
      <c r="U14" s="14"/>
      <c r="V14" s="14">
        <v>1.07020857775505E-2</v>
      </c>
      <c r="W14" s="14">
        <v>7.2984773516457397E-3</v>
      </c>
      <c r="X14" s="14">
        <v>3.47169390927956E-2</v>
      </c>
      <c r="Y14" s="14"/>
      <c r="Z14" s="14">
        <v>1.0809237531944601E-2</v>
      </c>
      <c r="AA14" s="14">
        <v>1.7753921645865901E-2</v>
      </c>
      <c r="AB14" s="14"/>
      <c r="AC14" s="14">
        <v>2.2777022807086499E-2</v>
      </c>
      <c r="AD14" s="14">
        <v>1.8836503534305001E-2</v>
      </c>
      <c r="AE14" s="14">
        <v>1.41942875065387E-2</v>
      </c>
      <c r="AF14" s="14">
        <v>8.9421702655275107E-3</v>
      </c>
      <c r="AG14" s="14"/>
      <c r="AH14" s="14">
        <v>3.7312055722123302E-2</v>
      </c>
      <c r="AI14" s="14">
        <v>9.9941210450262604E-3</v>
      </c>
      <c r="AJ14" s="14">
        <v>1.3101472798834999E-2</v>
      </c>
      <c r="AK14" s="14">
        <v>7.0055445600996696E-3</v>
      </c>
      <c r="AL14" s="14"/>
      <c r="AM14" s="14">
        <v>1.4870059177904399E-2</v>
      </c>
      <c r="AN14" s="14">
        <v>1.7428451958204201E-2</v>
      </c>
      <c r="AO14" s="14">
        <v>6.4519963067571698E-3</v>
      </c>
      <c r="AP14" s="14">
        <v>1.1447014170593199E-2</v>
      </c>
      <c r="AQ14" s="14"/>
      <c r="AR14" s="14">
        <v>2.2673149167235701E-2</v>
      </c>
      <c r="AS14" s="14">
        <v>4.9186962854460099E-3</v>
      </c>
      <c r="AT14" s="14">
        <v>6.0715616659821198E-3</v>
      </c>
      <c r="AU14" s="14">
        <v>5.8155236457794199E-3</v>
      </c>
      <c r="AV14" s="14"/>
      <c r="AW14" s="14">
        <v>2.6367268200976401E-2</v>
      </c>
      <c r="AX14" s="14">
        <v>1.2852634596520401E-2</v>
      </c>
      <c r="AY14" s="14">
        <v>1.1539191508366201E-2</v>
      </c>
      <c r="AZ14" s="14">
        <v>0</v>
      </c>
      <c r="BA14" s="14"/>
      <c r="BB14" s="14">
        <v>8.6991610505753499E-3</v>
      </c>
      <c r="BC14" s="14">
        <v>5.2983629057068602E-3</v>
      </c>
      <c r="BD14" s="14">
        <v>9.2947854406113199E-3</v>
      </c>
      <c r="BE14" s="14"/>
      <c r="BF14" s="14">
        <v>7.9832661471832995E-3</v>
      </c>
      <c r="BG14" s="14">
        <v>1.2360001931416001E-2</v>
      </c>
      <c r="BH14" s="14">
        <v>1.47948897056025E-2</v>
      </c>
      <c r="BI14" s="14"/>
      <c r="BJ14" s="14">
        <v>1.40393920451942E-2</v>
      </c>
      <c r="BK14" s="14">
        <v>5.7103631864016402E-3</v>
      </c>
      <c r="BL14" s="14">
        <v>0</v>
      </c>
      <c r="BM14" s="14"/>
      <c r="BN14" s="14">
        <v>2.46442743327604E-2</v>
      </c>
      <c r="BO14" s="14">
        <v>1.949411457496E-2</v>
      </c>
      <c r="BP14" s="14">
        <v>2.4049310517970102E-2</v>
      </c>
      <c r="BQ14" s="14">
        <v>1.30388392630079E-2</v>
      </c>
      <c r="BR14" s="14">
        <v>4.2943812397616401E-3</v>
      </c>
      <c r="BS14" s="14">
        <v>4.0724411732245298E-3</v>
      </c>
      <c r="BT14" s="14">
        <v>0</v>
      </c>
      <c r="BU14" s="14">
        <v>1.1966087525404401E-2</v>
      </c>
      <c r="BV14" s="14"/>
      <c r="BW14" s="14">
        <v>9.9899204394367606E-3</v>
      </c>
      <c r="BX14" s="14">
        <v>1.82201240021579E-2</v>
      </c>
      <c r="BY14" s="14"/>
      <c r="BZ14" s="14">
        <v>1.05863817531312E-2</v>
      </c>
      <c r="CA14" s="14">
        <v>2.8211206625447598E-3</v>
      </c>
      <c r="CB14" s="14"/>
      <c r="CC14" s="14">
        <v>8.3684367730500805E-3</v>
      </c>
      <c r="CD14" s="14">
        <v>6.6866411580634201E-3</v>
      </c>
    </row>
    <row r="15" spans="2:82" x14ac:dyDescent="0.25">
      <c r="B15" s="15" t="s">
        <v>164</v>
      </c>
      <c r="C15" s="21">
        <v>0.45323475087500797</v>
      </c>
      <c r="D15" s="21">
        <v>0.42895169457725402</v>
      </c>
      <c r="E15" s="21">
        <v>0.477970613847369</v>
      </c>
      <c r="F15" s="21"/>
      <c r="G15" s="21">
        <v>0.421473838461985</v>
      </c>
      <c r="H15" s="21">
        <v>0.48484519068773302</v>
      </c>
      <c r="I15" s="21">
        <v>0.45353607225710701</v>
      </c>
      <c r="J15" s="21"/>
      <c r="K15" s="21">
        <v>0.44250473485693698</v>
      </c>
      <c r="L15" s="21">
        <v>0.47540594389936902</v>
      </c>
      <c r="M15" s="21">
        <v>0.48065753702254399</v>
      </c>
      <c r="N15" s="21">
        <v>0.42863612944464202</v>
      </c>
      <c r="O15" s="21"/>
      <c r="P15" s="21">
        <v>0.43962863564795002</v>
      </c>
      <c r="Q15" s="21">
        <v>0.43865748361135598</v>
      </c>
      <c r="R15" s="21">
        <v>0.46551153843965898</v>
      </c>
      <c r="S15" s="21">
        <v>0.43155503951198398</v>
      </c>
      <c r="T15" s="21">
        <v>0.49991189311356998</v>
      </c>
      <c r="U15" s="21"/>
      <c r="V15" s="21">
        <v>0.44946040459845699</v>
      </c>
      <c r="W15" s="21">
        <v>0.48516252786886499</v>
      </c>
      <c r="X15" s="21">
        <v>0.43057773214762601</v>
      </c>
      <c r="Y15" s="21"/>
      <c r="Z15" s="21">
        <v>0.45691057881067498</v>
      </c>
      <c r="AA15" s="21">
        <v>0.45004542148214099</v>
      </c>
      <c r="AB15" s="21"/>
      <c r="AC15" s="21">
        <v>0.476255549528247</v>
      </c>
      <c r="AD15" s="21">
        <v>0.42365074010925002</v>
      </c>
      <c r="AE15" s="21">
        <v>0.46893212894237202</v>
      </c>
      <c r="AF15" s="21">
        <v>0.456680072073543</v>
      </c>
      <c r="AG15" s="21"/>
      <c r="AH15" s="21">
        <v>0.50850395508806301</v>
      </c>
      <c r="AI15" s="21">
        <v>0.457532257940995</v>
      </c>
      <c r="AJ15" s="21">
        <v>0.44963316564151201</v>
      </c>
      <c r="AK15" s="21">
        <v>0.42643041417294802</v>
      </c>
      <c r="AL15" s="21"/>
      <c r="AM15" s="21">
        <v>0.41887640525564301</v>
      </c>
      <c r="AN15" s="21">
        <v>0.41772168747923399</v>
      </c>
      <c r="AO15" s="21">
        <v>0.39661861440938001</v>
      </c>
      <c r="AP15" s="21">
        <v>0.49121095292470301</v>
      </c>
      <c r="AQ15" s="21"/>
      <c r="AR15" s="21">
        <v>0.48734699163286099</v>
      </c>
      <c r="AS15" s="21">
        <v>0.47993486202945601</v>
      </c>
      <c r="AT15" s="21">
        <v>0.36251589824212799</v>
      </c>
      <c r="AU15" s="21">
        <v>0.40372348092897598</v>
      </c>
      <c r="AV15" s="21"/>
      <c r="AW15" s="21">
        <v>0.41597423788690502</v>
      </c>
      <c r="AX15" s="21">
        <v>0.470757749134947</v>
      </c>
      <c r="AY15" s="21">
        <v>0.46696907469967402</v>
      </c>
      <c r="AZ15" s="21">
        <v>0.38430387801993099</v>
      </c>
      <c r="BA15" s="21"/>
      <c r="BB15" s="21">
        <v>0.50288389318633397</v>
      </c>
      <c r="BC15" s="21">
        <v>0.478447549562595</v>
      </c>
      <c r="BD15" s="21">
        <v>0.34254377476895997</v>
      </c>
      <c r="BE15" s="21"/>
      <c r="BF15" s="21">
        <v>0.469177536033134</v>
      </c>
      <c r="BG15" s="21">
        <v>0.43169113017988398</v>
      </c>
      <c r="BH15" s="21">
        <v>0.43555143267660401</v>
      </c>
      <c r="BI15" s="21"/>
      <c r="BJ15" s="21">
        <v>0.45375654989472403</v>
      </c>
      <c r="BK15" s="21">
        <v>0.49337075768213001</v>
      </c>
      <c r="BL15" s="21">
        <v>0.36528860121493101</v>
      </c>
      <c r="BM15" s="21"/>
      <c r="BN15" s="21">
        <v>0.476046061393955</v>
      </c>
      <c r="BO15" s="21">
        <v>0.41588568352946798</v>
      </c>
      <c r="BP15" s="21">
        <v>0.42452400714257399</v>
      </c>
      <c r="BQ15" s="21">
        <v>0.45727097795324001</v>
      </c>
      <c r="BR15" s="21">
        <v>0.49408644368186899</v>
      </c>
      <c r="BS15" s="21">
        <v>0.45801609046213998</v>
      </c>
      <c r="BT15" s="21">
        <v>0.43407161634913899</v>
      </c>
      <c r="BU15" s="21">
        <v>0.48245997327958001</v>
      </c>
      <c r="BV15" s="21"/>
      <c r="BW15" s="21">
        <v>0.42664346294085698</v>
      </c>
      <c r="BX15" s="21">
        <v>0.474872840538762</v>
      </c>
      <c r="BY15" s="21"/>
      <c r="BZ15" s="21">
        <v>0.41941280329179198</v>
      </c>
      <c r="CA15" s="21">
        <v>0.50228308945616196</v>
      </c>
      <c r="CB15" s="21"/>
      <c r="CC15" s="21">
        <v>0.40394810249507701</v>
      </c>
      <c r="CD15" s="21">
        <v>0.50316091865999901</v>
      </c>
    </row>
    <row r="16" spans="2:82" x14ac:dyDescent="0.25">
      <c r="B16" s="15" t="s">
        <v>165</v>
      </c>
      <c r="C16" s="21">
        <v>0.29227205042295801</v>
      </c>
      <c r="D16" s="21">
        <v>0.30712378165919502</v>
      </c>
      <c r="E16" s="21">
        <v>0.27737289019598699</v>
      </c>
      <c r="F16" s="21"/>
      <c r="G16" s="21">
        <v>0.329167111639943</v>
      </c>
      <c r="H16" s="21">
        <v>0.268991318485302</v>
      </c>
      <c r="I16" s="21">
        <v>0.26500935604110298</v>
      </c>
      <c r="J16" s="21"/>
      <c r="K16" s="21">
        <v>0.32330517241825601</v>
      </c>
      <c r="L16" s="21">
        <v>0.26972595061086102</v>
      </c>
      <c r="M16" s="21">
        <v>0.26755305173951099</v>
      </c>
      <c r="N16" s="21">
        <v>0.27859573367601997</v>
      </c>
      <c r="O16" s="21"/>
      <c r="P16" s="21">
        <v>0.29971451261833498</v>
      </c>
      <c r="Q16" s="21">
        <v>0.28560521406165301</v>
      </c>
      <c r="R16" s="21">
        <v>0.28729558099387098</v>
      </c>
      <c r="S16" s="21">
        <v>0.31163059308936297</v>
      </c>
      <c r="T16" s="21">
        <v>0.264909543109076</v>
      </c>
      <c r="U16" s="21"/>
      <c r="V16" s="21">
        <v>0.30473706662741501</v>
      </c>
      <c r="W16" s="21">
        <v>0.28156615691702602</v>
      </c>
      <c r="X16" s="21">
        <v>0.26383321428669898</v>
      </c>
      <c r="Y16" s="21"/>
      <c r="Z16" s="21">
        <v>0.31358427311640702</v>
      </c>
      <c r="AA16" s="21">
        <v>0.27378051614736898</v>
      </c>
      <c r="AB16" s="21"/>
      <c r="AC16" s="21">
        <v>0.225200305878688</v>
      </c>
      <c r="AD16" s="21">
        <v>0.30782088131878299</v>
      </c>
      <c r="AE16" s="21">
        <v>0.263304783633386</v>
      </c>
      <c r="AF16" s="21">
        <v>0.31651931638872</v>
      </c>
      <c r="AG16" s="21"/>
      <c r="AH16" s="21">
        <v>0.232316253371111</v>
      </c>
      <c r="AI16" s="21">
        <v>0.29561803205121301</v>
      </c>
      <c r="AJ16" s="21">
        <v>0.29519394967868401</v>
      </c>
      <c r="AK16" s="21">
        <v>0.32639033708939802</v>
      </c>
      <c r="AL16" s="21"/>
      <c r="AM16" s="21">
        <v>0.31393365038997401</v>
      </c>
      <c r="AN16" s="21">
        <v>0.29936205883936201</v>
      </c>
      <c r="AO16" s="21">
        <v>0.31342901392493899</v>
      </c>
      <c r="AP16" s="21">
        <v>0.291107280106148</v>
      </c>
      <c r="AQ16" s="21"/>
      <c r="AR16" s="21">
        <v>0.27204407837900602</v>
      </c>
      <c r="AS16" s="21">
        <v>0.28485436800482999</v>
      </c>
      <c r="AT16" s="21">
        <v>0.34827009510693802</v>
      </c>
      <c r="AU16" s="21">
        <v>0.358883663791918</v>
      </c>
      <c r="AV16" s="21"/>
      <c r="AW16" s="21">
        <v>0.28378244727079899</v>
      </c>
      <c r="AX16" s="21">
        <v>0.29629644817393902</v>
      </c>
      <c r="AY16" s="21">
        <v>0.28283229835555002</v>
      </c>
      <c r="AZ16" s="21">
        <v>0.35621316296632399</v>
      </c>
      <c r="BA16" s="21"/>
      <c r="BB16" s="21">
        <v>0.27349989428970101</v>
      </c>
      <c r="BC16" s="21">
        <v>0.295161438628116</v>
      </c>
      <c r="BD16" s="21">
        <v>0.37081948497928302</v>
      </c>
      <c r="BE16" s="21"/>
      <c r="BF16" s="21">
        <v>0.30828446532093001</v>
      </c>
      <c r="BG16" s="21">
        <v>0.261291065537268</v>
      </c>
      <c r="BH16" s="21">
        <v>0.31056047649727497</v>
      </c>
      <c r="BI16" s="21"/>
      <c r="BJ16" s="21">
        <v>0.28508042404580602</v>
      </c>
      <c r="BK16" s="21">
        <v>0.28811774198799001</v>
      </c>
      <c r="BL16" s="21">
        <v>0.38832519478156802</v>
      </c>
      <c r="BM16" s="21"/>
      <c r="BN16" s="21">
        <v>0.28511852874669302</v>
      </c>
      <c r="BO16" s="21">
        <v>0.27643767037530598</v>
      </c>
      <c r="BP16" s="21">
        <v>0.23234711698331101</v>
      </c>
      <c r="BQ16" s="21">
        <v>0.34435955924065298</v>
      </c>
      <c r="BR16" s="21">
        <v>0.309444462236105</v>
      </c>
      <c r="BS16" s="21">
        <v>0.29857279029791001</v>
      </c>
      <c r="BT16" s="21">
        <v>0.368719331260835</v>
      </c>
      <c r="BU16" s="21">
        <v>0.26449339550404699</v>
      </c>
      <c r="BV16" s="21"/>
      <c r="BW16" s="21">
        <v>0.33370795318277702</v>
      </c>
      <c r="BX16" s="21">
        <v>0.25855447414625399</v>
      </c>
      <c r="BY16" s="21"/>
      <c r="BZ16" s="21">
        <v>0.32035960348553399</v>
      </c>
      <c r="CA16" s="21">
        <v>0.28339765834911401</v>
      </c>
      <c r="CB16" s="21"/>
      <c r="CC16" s="21">
        <v>0.35650476126363501</v>
      </c>
      <c r="CD16" s="21">
        <v>0.25151951889483598</v>
      </c>
    </row>
    <row r="17" spans="2:82" x14ac:dyDescent="0.25">
      <c r="B17" s="15" t="s">
        <v>166</v>
      </c>
      <c r="C17" s="22">
        <v>0.16096270045204999</v>
      </c>
      <c r="D17" s="22">
        <v>0.121827912918059</v>
      </c>
      <c r="E17" s="22">
        <v>0.20059772365138201</v>
      </c>
      <c r="F17" s="22"/>
      <c r="G17" s="22">
        <v>9.2306726822042398E-2</v>
      </c>
      <c r="H17" s="22">
        <v>0.21585387220243099</v>
      </c>
      <c r="I17" s="22">
        <v>0.188526716216003</v>
      </c>
      <c r="J17" s="22"/>
      <c r="K17" s="22">
        <v>0.119199562438681</v>
      </c>
      <c r="L17" s="22">
        <v>0.205679993288507</v>
      </c>
      <c r="M17" s="22">
        <v>0.213104485283033</v>
      </c>
      <c r="N17" s="22">
        <v>0.15004039576862299</v>
      </c>
      <c r="O17" s="22"/>
      <c r="P17" s="22">
        <v>0.13991412302961401</v>
      </c>
      <c r="Q17" s="22">
        <v>0.153052269549702</v>
      </c>
      <c r="R17" s="22">
        <v>0.178215957445788</v>
      </c>
      <c r="S17" s="22">
        <v>0.119924446422621</v>
      </c>
      <c r="T17" s="22">
        <v>0.23500235000449399</v>
      </c>
      <c r="U17" s="22"/>
      <c r="V17" s="22">
        <v>0.144723337971042</v>
      </c>
      <c r="W17" s="22">
        <v>0.203596370951839</v>
      </c>
      <c r="X17" s="22">
        <v>0.16674451786092701</v>
      </c>
      <c r="Y17" s="22"/>
      <c r="Z17" s="22">
        <v>0.14332630569426799</v>
      </c>
      <c r="AA17" s="22">
        <v>0.17626490533477299</v>
      </c>
      <c r="AB17" s="22"/>
      <c r="AC17" s="22">
        <v>0.251055243649559</v>
      </c>
      <c r="AD17" s="22">
        <v>0.11582985879046701</v>
      </c>
      <c r="AE17" s="22">
        <v>0.20562734530898599</v>
      </c>
      <c r="AF17" s="22">
        <v>0.140160755684823</v>
      </c>
      <c r="AG17" s="22"/>
      <c r="AH17" s="22">
        <v>0.27618770171695201</v>
      </c>
      <c r="AI17" s="22">
        <v>0.16191422588978199</v>
      </c>
      <c r="AJ17" s="22">
        <v>0.154439215962829</v>
      </c>
      <c r="AK17" s="22">
        <v>0.10004007708355001</v>
      </c>
      <c r="AL17" s="22"/>
      <c r="AM17" s="22">
        <v>0.10494275486566899</v>
      </c>
      <c r="AN17" s="22">
        <v>0.118359628639872</v>
      </c>
      <c r="AO17" s="22">
        <v>8.3189600484440795E-2</v>
      </c>
      <c r="AP17" s="22">
        <v>0.20010367281855501</v>
      </c>
      <c r="AQ17" s="22"/>
      <c r="AR17" s="22">
        <v>0.21530291325385501</v>
      </c>
      <c r="AS17" s="22">
        <v>0.19508049402462599</v>
      </c>
      <c r="AT17" s="22">
        <v>1.4245803135189399E-2</v>
      </c>
      <c r="AU17" s="22">
        <v>4.4839817137058299E-2</v>
      </c>
      <c r="AV17" s="22"/>
      <c r="AW17" s="22">
        <v>0.132191790616106</v>
      </c>
      <c r="AX17" s="22">
        <v>0.17446130096100801</v>
      </c>
      <c r="AY17" s="22">
        <v>0.18413677634412501</v>
      </c>
      <c r="AZ17" s="22">
        <v>2.8090715053607399E-2</v>
      </c>
      <c r="BA17" s="22"/>
      <c r="BB17" s="22">
        <v>0.229383998896633</v>
      </c>
      <c r="BC17" s="22">
        <v>0.183286110934479</v>
      </c>
      <c r="BD17" s="22">
        <v>-2.8275710210322699E-2</v>
      </c>
      <c r="BE17" s="22"/>
      <c r="BF17" s="22">
        <v>0.16089307071220399</v>
      </c>
      <c r="BG17" s="22">
        <v>0.17040006464261601</v>
      </c>
      <c r="BH17" s="22">
        <v>0.124990956179329</v>
      </c>
      <c r="BI17" s="22"/>
      <c r="BJ17" s="22">
        <v>0.168676125848918</v>
      </c>
      <c r="BK17" s="22">
        <v>0.20525301569414001</v>
      </c>
      <c r="BL17" s="22">
        <v>-2.30365935666366E-2</v>
      </c>
      <c r="BM17" s="22"/>
      <c r="BN17" s="22">
        <v>0.190927532647262</v>
      </c>
      <c r="BO17" s="22">
        <v>0.139448013154162</v>
      </c>
      <c r="BP17" s="22">
        <v>0.19217689015926401</v>
      </c>
      <c r="BQ17" s="22">
        <v>0.112911418712587</v>
      </c>
      <c r="BR17" s="22">
        <v>0.18464198144576399</v>
      </c>
      <c r="BS17" s="22">
        <v>0.159443300164229</v>
      </c>
      <c r="BT17" s="22">
        <v>6.5352285088303499E-2</v>
      </c>
      <c r="BU17" s="22">
        <v>0.21796657777553299</v>
      </c>
      <c r="BV17" s="22"/>
      <c r="BW17" s="22">
        <v>9.2935509758080195E-2</v>
      </c>
      <c r="BX17" s="22">
        <v>0.21631836639250901</v>
      </c>
      <c r="BY17" s="22"/>
      <c r="BZ17" s="22">
        <v>9.9053199806258097E-2</v>
      </c>
      <c r="CA17" s="22">
        <v>0.218885431107049</v>
      </c>
      <c r="CB17" s="22"/>
      <c r="CC17" s="22">
        <v>4.74433412314412E-2</v>
      </c>
      <c r="CD17" s="22">
        <v>0.25164139976516298</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420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414</v>
      </c>
      <c r="C9" s="14">
        <v>7.0754927644603102E-2</v>
      </c>
      <c r="D9" s="14">
        <v>7.2317229768825902E-2</v>
      </c>
      <c r="E9" s="14">
        <v>6.9263313679395797E-2</v>
      </c>
      <c r="F9" s="14"/>
      <c r="G9" s="14">
        <v>3.5928453716919301E-2</v>
      </c>
      <c r="H9" s="14">
        <v>8.8142481050386301E-2</v>
      </c>
      <c r="I9" s="14">
        <v>0.105676365989709</v>
      </c>
      <c r="J9" s="14"/>
      <c r="K9" s="14">
        <v>5.9821472608710298E-2</v>
      </c>
      <c r="L9" s="14">
        <v>5.35417384870433E-2</v>
      </c>
      <c r="M9" s="14">
        <v>7.7964482974666904E-2</v>
      </c>
      <c r="N9" s="14">
        <v>0.104341417713241</v>
      </c>
      <c r="O9" s="14"/>
      <c r="P9" s="14">
        <v>5.7441018980640197E-2</v>
      </c>
      <c r="Q9" s="14">
        <v>9.7841694740808102E-2</v>
      </c>
      <c r="R9" s="14">
        <v>7.8361224889886505E-2</v>
      </c>
      <c r="S9" s="14">
        <v>5.6364639412190297E-2</v>
      </c>
      <c r="T9" s="14">
        <v>7.1411131189382707E-2</v>
      </c>
      <c r="U9" s="14"/>
      <c r="V9" s="14">
        <v>6.4575561074289398E-2</v>
      </c>
      <c r="W9" s="14">
        <v>6.5751385386179501E-2</v>
      </c>
      <c r="X9" s="14">
        <v>9.6092044875281002E-2</v>
      </c>
      <c r="Y9" s="14"/>
      <c r="Z9" s="14">
        <v>5.8375932908445102E-2</v>
      </c>
      <c r="AA9" s="14">
        <v>8.1495553282461594E-2</v>
      </c>
      <c r="AB9" s="14"/>
      <c r="AC9" s="14">
        <v>0.12243084824493999</v>
      </c>
      <c r="AD9" s="14">
        <v>6.9963516677072096E-2</v>
      </c>
      <c r="AE9" s="14">
        <v>6.4405388283895901E-2</v>
      </c>
      <c r="AF9" s="14">
        <v>7.3304749118759102E-2</v>
      </c>
      <c r="AG9" s="14"/>
      <c r="AH9" s="14">
        <v>0.110527171901403</v>
      </c>
      <c r="AI9" s="14">
        <v>6.6372176668698005E-2</v>
      </c>
      <c r="AJ9" s="14">
        <v>6.63513983455985E-2</v>
      </c>
      <c r="AK9" s="14">
        <v>7.3194612435327405E-2</v>
      </c>
      <c r="AL9" s="14"/>
      <c r="AM9" s="14">
        <v>6.55397044033732E-2</v>
      </c>
      <c r="AN9" s="14">
        <v>6.09320404731395E-2</v>
      </c>
      <c r="AO9" s="14">
        <v>3.8257320477700002E-2</v>
      </c>
      <c r="AP9" s="14">
        <v>7.9252520368637794E-2</v>
      </c>
      <c r="AQ9" s="14"/>
      <c r="AR9" s="14">
        <v>5.9534960838672102E-2</v>
      </c>
      <c r="AS9" s="14">
        <v>5.8989071605498801E-2</v>
      </c>
      <c r="AT9" s="14">
        <v>7.9265686111308103E-2</v>
      </c>
      <c r="AU9" s="14">
        <v>6.9110894970756606E-2</v>
      </c>
      <c r="AV9" s="14"/>
      <c r="AW9" s="14">
        <v>5.2556010795053003E-2</v>
      </c>
      <c r="AX9" s="14">
        <v>6.2087755896326702E-2</v>
      </c>
      <c r="AY9" s="14">
        <v>8.09908374172843E-2</v>
      </c>
      <c r="AZ9" s="14">
        <v>0.13718761383106701</v>
      </c>
      <c r="BA9" s="14"/>
      <c r="BB9" s="14">
        <v>0.12587739988353699</v>
      </c>
      <c r="BC9" s="14">
        <v>0.112824426771974</v>
      </c>
      <c r="BD9" s="14">
        <v>4.6227019480442798E-2</v>
      </c>
      <c r="BE9" s="14"/>
      <c r="BF9" s="14">
        <v>7.34425451959171E-2</v>
      </c>
      <c r="BG9" s="14">
        <v>7.2498665221361405E-2</v>
      </c>
      <c r="BH9" s="14">
        <v>5.9063281353580098E-2</v>
      </c>
      <c r="BI9" s="14"/>
      <c r="BJ9" s="14">
        <v>6.93612080278566E-2</v>
      </c>
      <c r="BK9" s="14">
        <v>6.3025234069133906E-2</v>
      </c>
      <c r="BL9" s="14">
        <v>5.42775778571482E-2</v>
      </c>
      <c r="BM9" s="14"/>
      <c r="BN9" s="14">
        <v>7.0434607661066101E-2</v>
      </c>
      <c r="BO9" s="14">
        <v>0.104530603215995</v>
      </c>
      <c r="BP9" s="14">
        <v>3.9727377646292403E-2</v>
      </c>
      <c r="BQ9" s="14">
        <v>4.9891622781633997E-2</v>
      </c>
      <c r="BR9" s="14">
        <v>5.1492848435608897E-2</v>
      </c>
      <c r="BS9" s="14">
        <v>4.9461474897594303E-2</v>
      </c>
      <c r="BT9" s="14">
        <v>6.3336553712091001E-2</v>
      </c>
      <c r="BU9" s="14">
        <v>0.12665801516039499</v>
      </c>
      <c r="BV9" s="14"/>
      <c r="BW9" s="14">
        <v>5.4990532879990499E-2</v>
      </c>
      <c r="BX9" s="14">
        <v>8.3582865435965603E-2</v>
      </c>
      <c r="BY9" s="14"/>
      <c r="BZ9" s="14">
        <v>6.2552703546000801E-2</v>
      </c>
      <c r="CA9" s="14">
        <v>7.6569008224927904E-2</v>
      </c>
      <c r="CB9" s="14"/>
      <c r="CC9" s="14">
        <v>3.0237521275538699E-2</v>
      </c>
      <c r="CD9" s="14">
        <v>0.108690677737918</v>
      </c>
    </row>
    <row r="10" spans="2:82" x14ac:dyDescent="0.25">
      <c r="B10" s="15" t="s">
        <v>159</v>
      </c>
      <c r="C10" s="14">
        <v>0.15406726873457</v>
      </c>
      <c r="D10" s="14">
        <v>0.14152791088884401</v>
      </c>
      <c r="E10" s="14">
        <v>0.16676054828678799</v>
      </c>
      <c r="F10" s="14"/>
      <c r="G10" s="14">
        <v>0.12538540744451401</v>
      </c>
      <c r="H10" s="14">
        <v>0.15684654125172101</v>
      </c>
      <c r="I10" s="14">
        <v>0.205937202752314</v>
      </c>
      <c r="J10" s="14"/>
      <c r="K10" s="14">
        <v>0.140745772273628</v>
      </c>
      <c r="L10" s="14">
        <v>0.16899118119593701</v>
      </c>
      <c r="M10" s="14">
        <v>0.136178229768536</v>
      </c>
      <c r="N10" s="14">
        <v>0.16838944981258</v>
      </c>
      <c r="O10" s="14"/>
      <c r="P10" s="14">
        <v>0.142458994231657</v>
      </c>
      <c r="Q10" s="14">
        <v>0.13396490309869399</v>
      </c>
      <c r="R10" s="14">
        <v>0.17381315880430101</v>
      </c>
      <c r="S10" s="14">
        <v>0.15123000993383801</v>
      </c>
      <c r="T10" s="14">
        <v>0.16088128436305299</v>
      </c>
      <c r="U10" s="14"/>
      <c r="V10" s="14">
        <v>0.142246292815282</v>
      </c>
      <c r="W10" s="14">
        <v>0.18879048223436501</v>
      </c>
      <c r="X10" s="14">
        <v>0.15425463866254399</v>
      </c>
      <c r="Y10" s="14"/>
      <c r="Z10" s="14">
        <v>0.148757799700973</v>
      </c>
      <c r="AA10" s="14">
        <v>0.15867402561920699</v>
      </c>
      <c r="AB10" s="14"/>
      <c r="AC10" s="14">
        <v>0.16580088543892699</v>
      </c>
      <c r="AD10" s="14">
        <v>0.15958882560267501</v>
      </c>
      <c r="AE10" s="14">
        <v>0.16196931819163801</v>
      </c>
      <c r="AF10" s="14">
        <v>0.13509599171972</v>
      </c>
      <c r="AG10" s="14"/>
      <c r="AH10" s="14">
        <v>0.17055751604835001</v>
      </c>
      <c r="AI10" s="14">
        <v>0.16466862482599401</v>
      </c>
      <c r="AJ10" s="14">
        <v>0.13969123718754101</v>
      </c>
      <c r="AK10" s="14">
        <v>0.142518939736446</v>
      </c>
      <c r="AL10" s="14"/>
      <c r="AM10" s="14">
        <v>0.169077685325942</v>
      </c>
      <c r="AN10" s="14">
        <v>0.13476261205189399</v>
      </c>
      <c r="AO10" s="14">
        <v>0.16918134572893001</v>
      </c>
      <c r="AP10" s="14">
        <v>0.14366128829084801</v>
      </c>
      <c r="AQ10" s="14"/>
      <c r="AR10" s="14">
        <v>0.17809721355076</v>
      </c>
      <c r="AS10" s="14">
        <v>0.152657332891978</v>
      </c>
      <c r="AT10" s="14">
        <v>0.122213025179625</v>
      </c>
      <c r="AU10" s="14">
        <v>0.15549301579024899</v>
      </c>
      <c r="AV10" s="14"/>
      <c r="AW10" s="14">
        <v>0.146232388537097</v>
      </c>
      <c r="AX10" s="14">
        <v>0.130111308620633</v>
      </c>
      <c r="AY10" s="14">
        <v>0.18548015328168199</v>
      </c>
      <c r="AZ10" s="14">
        <v>0.15489639889251899</v>
      </c>
      <c r="BA10" s="14"/>
      <c r="BB10" s="14">
        <v>0.18930297716334399</v>
      </c>
      <c r="BC10" s="14">
        <v>0.197630394477053</v>
      </c>
      <c r="BD10" s="14">
        <v>8.2834666832539497E-2</v>
      </c>
      <c r="BE10" s="14"/>
      <c r="BF10" s="14">
        <v>0.15823358725318001</v>
      </c>
      <c r="BG10" s="14">
        <v>0.15482048203915499</v>
      </c>
      <c r="BH10" s="14">
        <v>0.150685596183049</v>
      </c>
      <c r="BI10" s="14"/>
      <c r="BJ10" s="14">
        <v>0.15015441336472499</v>
      </c>
      <c r="BK10" s="14">
        <v>0.167442662804931</v>
      </c>
      <c r="BL10" s="14">
        <v>0.12287389995949601</v>
      </c>
      <c r="BM10" s="14"/>
      <c r="BN10" s="14">
        <v>0.19092102890555901</v>
      </c>
      <c r="BO10" s="14">
        <v>0.124224432896317</v>
      </c>
      <c r="BP10" s="14">
        <v>0.183942176238023</v>
      </c>
      <c r="BQ10" s="14">
        <v>0.13578924810680201</v>
      </c>
      <c r="BR10" s="14">
        <v>0.17866542637652799</v>
      </c>
      <c r="BS10" s="14">
        <v>0.13325771399212699</v>
      </c>
      <c r="BT10" s="14">
        <v>0.16208435887897599</v>
      </c>
      <c r="BU10" s="14">
        <v>0.15664473122931499</v>
      </c>
      <c r="BV10" s="14"/>
      <c r="BW10" s="14">
        <v>0.141314532480663</v>
      </c>
      <c r="BX10" s="14">
        <v>0.16444453407063001</v>
      </c>
      <c r="BY10" s="14"/>
      <c r="BZ10" s="14">
        <v>0.140896272331066</v>
      </c>
      <c r="CA10" s="14">
        <v>0.17857182242474701</v>
      </c>
      <c r="CB10" s="14"/>
      <c r="CC10" s="14">
        <v>9.6137201075364498E-2</v>
      </c>
      <c r="CD10" s="14">
        <v>0.21958750835708199</v>
      </c>
    </row>
    <row r="11" spans="2:82" x14ac:dyDescent="0.25">
      <c r="B11" s="15" t="s">
        <v>415</v>
      </c>
      <c r="C11" s="14">
        <v>0.20281849265622501</v>
      </c>
      <c r="D11" s="14">
        <v>0.202029476689087</v>
      </c>
      <c r="E11" s="14">
        <v>0.20348753372536399</v>
      </c>
      <c r="F11" s="14"/>
      <c r="G11" s="14">
        <v>0.173557774893105</v>
      </c>
      <c r="H11" s="14">
        <v>0.19622648795764999</v>
      </c>
      <c r="I11" s="14">
        <v>0.27461356938576797</v>
      </c>
      <c r="J11" s="14"/>
      <c r="K11" s="14">
        <v>0.16715600227219099</v>
      </c>
      <c r="L11" s="14">
        <v>0.222535623743043</v>
      </c>
      <c r="M11" s="14">
        <v>0.25180677143501401</v>
      </c>
      <c r="N11" s="14">
        <v>0.20282318806831001</v>
      </c>
      <c r="O11" s="14"/>
      <c r="P11" s="14">
        <v>0.20011733327466999</v>
      </c>
      <c r="Q11" s="14">
        <v>0.172632542817653</v>
      </c>
      <c r="R11" s="14">
        <v>0.19514243963574401</v>
      </c>
      <c r="S11" s="14">
        <v>0.21165906341995799</v>
      </c>
      <c r="T11" s="14">
        <v>0.228219467419537</v>
      </c>
      <c r="U11" s="14"/>
      <c r="V11" s="14">
        <v>0.19123435871203001</v>
      </c>
      <c r="W11" s="14">
        <v>0.20851169680794801</v>
      </c>
      <c r="X11" s="14">
        <v>0.23388682384750101</v>
      </c>
      <c r="Y11" s="14"/>
      <c r="Z11" s="14">
        <v>0.17542906924638799</v>
      </c>
      <c r="AA11" s="14">
        <v>0.22658290564386299</v>
      </c>
      <c r="AB11" s="14"/>
      <c r="AC11" s="14">
        <v>0.18774269250999301</v>
      </c>
      <c r="AD11" s="14">
        <v>0.229117622008849</v>
      </c>
      <c r="AE11" s="14">
        <v>0.204675378770795</v>
      </c>
      <c r="AF11" s="14">
        <v>0.16444422124225899</v>
      </c>
      <c r="AG11" s="14"/>
      <c r="AH11" s="14">
        <v>0.23786503629495501</v>
      </c>
      <c r="AI11" s="14">
        <v>0.209960237502793</v>
      </c>
      <c r="AJ11" s="14">
        <v>0.170461912911059</v>
      </c>
      <c r="AK11" s="14">
        <v>0.19480453053623001</v>
      </c>
      <c r="AL11" s="14"/>
      <c r="AM11" s="14">
        <v>0.20419451075107201</v>
      </c>
      <c r="AN11" s="14">
        <v>0.21836981203383901</v>
      </c>
      <c r="AO11" s="14">
        <v>0.188407655337546</v>
      </c>
      <c r="AP11" s="14">
        <v>0.17887079332505601</v>
      </c>
      <c r="AQ11" s="14"/>
      <c r="AR11" s="14">
        <v>0.21441000927988299</v>
      </c>
      <c r="AS11" s="14">
        <v>0.18150443867563201</v>
      </c>
      <c r="AT11" s="14">
        <v>0.14196935170074501</v>
      </c>
      <c r="AU11" s="14">
        <v>0.184755230372079</v>
      </c>
      <c r="AV11" s="14"/>
      <c r="AW11" s="14">
        <v>0.204479112006728</v>
      </c>
      <c r="AX11" s="14">
        <v>0.21961082932145201</v>
      </c>
      <c r="AY11" s="14">
        <v>0.18559494928084999</v>
      </c>
      <c r="AZ11" s="14">
        <v>0.186462861025215</v>
      </c>
      <c r="BA11" s="14"/>
      <c r="BB11" s="14">
        <v>0.21011111353276599</v>
      </c>
      <c r="BC11" s="14">
        <v>0.18361918517234799</v>
      </c>
      <c r="BD11" s="14">
        <v>0.183464632443404</v>
      </c>
      <c r="BE11" s="14"/>
      <c r="BF11" s="14">
        <v>0.18805457721402399</v>
      </c>
      <c r="BG11" s="14">
        <v>0.24689706080990201</v>
      </c>
      <c r="BH11" s="14">
        <v>0.165501856624023</v>
      </c>
      <c r="BI11" s="14"/>
      <c r="BJ11" s="14">
        <v>0.19279162412566</v>
      </c>
      <c r="BK11" s="14">
        <v>0.199492469796511</v>
      </c>
      <c r="BL11" s="14">
        <v>0.19136088516282099</v>
      </c>
      <c r="BM11" s="14"/>
      <c r="BN11" s="14">
        <v>0.19657616055489399</v>
      </c>
      <c r="BO11" s="14">
        <v>0.17918594671184401</v>
      </c>
      <c r="BP11" s="14">
        <v>0.22426418046951399</v>
      </c>
      <c r="BQ11" s="14">
        <v>0.18468715913054001</v>
      </c>
      <c r="BR11" s="14">
        <v>0.217048565275787</v>
      </c>
      <c r="BS11" s="14">
        <v>0.18807430448558901</v>
      </c>
      <c r="BT11" s="14">
        <v>0.19882312064591401</v>
      </c>
      <c r="BU11" s="14">
        <v>0.20449677892349799</v>
      </c>
      <c r="BV11" s="14"/>
      <c r="BW11" s="14">
        <v>0.16856256418415</v>
      </c>
      <c r="BX11" s="14">
        <v>0.23069351900430701</v>
      </c>
      <c r="BY11" s="14"/>
      <c r="BZ11" s="14">
        <v>0.19422374902277301</v>
      </c>
      <c r="CA11" s="14">
        <v>0.18527484918117801</v>
      </c>
      <c r="CB11" s="14"/>
      <c r="CC11" s="14">
        <v>0.161110559618345</v>
      </c>
      <c r="CD11" s="14">
        <v>0.22262604905066199</v>
      </c>
    </row>
    <row r="12" spans="2:82" x14ac:dyDescent="0.25">
      <c r="B12" s="15" t="s">
        <v>161</v>
      </c>
      <c r="C12" s="14">
        <v>0.29566593645393802</v>
      </c>
      <c r="D12" s="14">
        <v>0.296232632984958</v>
      </c>
      <c r="E12" s="14">
        <v>0.29505759795740399</v>
      </c>
      <c r="F12" s="14"/>
      <c r="G12" s="14">
        <v>0.30642351903415599</v>
      </c>
      <c r="H12" s="14">
        <v>0.32007718721313599</v>
      </c>
      <c r="I12" s="14">
        <v>0.22524034769175699</v>
      </c>
      <c r="J12" s="14"/>
      <c r="K12" s="14">
        <v>0.32617062059900598</v>
      </c>
      <c r="L12" s="14">
        <v>0.296502209215257</v>
      </c>
      <c r="M12" s="14">
        <v>0.278582971914346</v>
      </c>
      <c r="N12" s="14">
        <v>0.26288620399846302</v>
      </c>
      <c r="O12" s="14"/>
      <c r="P12" s="14">
        <v>0.29347123113326701</v>
      </c>
      <c r="Q12" s="14">
        <v>0.30681074252451601</v>
      </c>
      <c r="R12" s="14">
        <v>0.28759698522688198</v>
      </c>
      <c r="S12" s="14">
        <v>0.31440513731221797</v>
      </c>
      <c r="T12" s="14">
        <v>0.26478308941433698</v>
      </c>
      <c r="U12" s="14"/>
      <c r="V12" s="14">
        <v>0.30702979341280301</v>
      </c>
      <c r="W12" s="14">
        <v>0.28738738781835899</v>
      </c>
      <c r="X12" s="14">
        <v>0.26812444024902798</v>
      </c>
      <c r="Y12" s="14"/>
      <c r="Z12" s="14">
        <v>0.30080555574281398</v>
      </c>
      <c r="AA12" s="14">
        <v>0.291206549574832</v>
      </c>
      <c r="AB12" s="14"/>
      <c r="AC12" s="14">
        <v>0.200107189202615</v>
      </c>
      <c r="AD12" s="14">
        <v>0.266363373109616</v>
      </c>
      <c r="AE12" s="14">
        <v>0.29989490210443198</v>
      </c>
      <c r="AF12" s="14">
        <v>0.33265751952364198</v>
      </c>
      <c r="AG12" s="14"/>
      <c r="AH12" s="14">
        <v>0.21777815500402001</v>
      </c>
      <c r="AI12" s="14">
        <v>0.283955691511251</v>
      </c>
      <c r="AJ12" s="14">
        <v>0.32998257793959401</v>
      </c>
      <c r="AK12" s="14">
        <v>0.32852224862255502</v>
      </c>
      <c r="AL12" s="14"/>
      <c r="AM12" s="14">
        <v>0.27086944929251999</v>
      </c>
      <c r="AN12" s="14">
        <v>0.27396096160886102</v>
      </c>
      <c r="AO12" s="14">
        <v>0.31682837553740301</v>
      </c>
      <c r="AP12" s="14">
        <v>0.32214086370352502</v>
      </c>
      <c r="AQ12" s="14"/>
      <c r="AR12" s="14">
        <v>0.300556974809295</v>
      </c>
      <c r="AS12" s="14">
        <v>0.31559872469546801</v>
      </c>
      <c r="AT12" s="14">
        <v>0.350067643689218</v>
      </c>
      <c r="AU12" s="14">
        <v>0.23298792473308799</v>
      </c>
      <c r="AV12" s="14"/>
      <c r="AW12" s="14">
        <v>0.31057641315097301</v>
      </c>
      <c r="AX12" s="14">
        <v>0.29324691562484501</v>
      </c>
      <c r="AY12" s="14">
        <v>0.288259322841942</v>
      </c>
      <c r="AZ12" s="14">
        <v>0.30272264700878299</v>
      </c>
      <c r="BA12" s="14"/>
      <c r="BB12" s="14">
        <v>0.27439428174060798</v>
      </c>
      <c r="BC12" s="14">
        <v>0.28498753908382202</v>
      </c>
      <c r="BD12" s="14">
        <v>0.30640131168418699</v>
      </c>
      <c r="BE12" s="14"/>
      <c r="BF12" s="14">
        <v>0.29721184667450501</v>
      </c>
      <c r="BG12" s="14">
        <v>0.28470626721523801</v>
      </c>
      <c r="BH12" s="14">
        <v>0.31428084833328401</v>
      </c>
      <c r="BI12" s="14"/>
      <c r="BJ12" s="14">
        <v>0.31172299240036</v>
      </c>
      <c r="BK12" s="14">
        <v>0.31442011314729601</v>
      </c>
      <c r="BL12" s="14">
        <v>0.30219901857897602</v>
      </c>
      <c r="BM12" s="14"/>
      <c r="BN12" s="14">
        <v>0.28532260948371202</v>
      </c>
      <c r="BO12" s="14">
        <v>0.30485977093058603</v>
      </c>
      <c r="BP12" s="14">
        <v>0.27928525369392099</v>
      </c>
      <c r="BQ12" s="14">
        <v>0.33350523633245999</v>
      </c>
      <c r="BR12" s="14">
        <v>0.26901328701310001</v>
      </c>
      <c r="BS12" s="14">
        <v>0.32443714975286497</v>
      </c>
      <c r="BT12" s="14">
        <v>0.34290220961280898</v>
      </c>
      <c r="BU12" s="14">
        <v>0.29067350193696201</v>
      </c>
      <c r="BV12" s="14"/>
      <c r="BW12" s="14">
        <v>0.31131904471108002</v>
      </c>
      <c r="BX12" s="14">
        <v>0.28292855566880099</v>
      </c>
      <c r="BY12" s="14"/>
      <c r="BZ12" s="14">
        <v>0.30527083496002599</v>
      </c>
      <c r="CA12" s="14">
        <v>0.29996156013758402</v>
      </c>
      <c r="CB12" s="14"/>
      <c r="CC12" s="14">
        <v>0.34868302677165702</v>
      </c>
      <c r="CD12" s="14">
        <v>0.25423634528451799</v>
      </c>
    </row>
    <row r="13" spans="2:82" x14ac:dyDescent="0.25">
      <c r="B13" s="15" t="s">
        <v>416</v>
      </c>
      <c r="C13" s="14">
        <v>0.267634564326096</v>
      </c>
      <c r="D13" s="14">
        <v>0.27680604894904098</v>
      </c>
      <c r="E13" s="14">
        <v>0.25839103641934202</v>
      </c>
      <c r="F13" s="14"/>
      <c r="G13" s="14">
        <v>0.34874772800195802</v>
      </c>
      <c r="H13" s="14">
        <v>0.228495161403962</v>
      </c>
      <c r="I13" s="14">
        <v>0.18358210841675801</v>
      </c>
      <c r="J13" s="14"/>
      <c r="K13" s="14">
        <v>0.30021277413127301</v>
      </c>
      <c r="L13" s="14">
        <v>0.25312055880952</v>
      </c>
      <c r="M13" s="14">
        <v>0.24903476248286199</v>
      </c>
      <c r="N13" s="14">
        <v>0.24007652121800399</v>
      </c>
      <c r="O13" s="14"/>
      <c r="P13" s="14">
        <v>0.30297236695377999</v>
      </c>
      <c r="Q13" s="14">
        <v>0.28264048999325803</v>
      </c>
      <c r="R13" s="14">
        <v>0.25853397493889502</v>
      </c>
      <c r="S13" s="14">
        <v>0.25791393340331997</v>
      </c>
      <c r="T13" s="14">
        <v>0.25380089171169201</v>
      </c>
      <c r="U13" s="14"/>
      <c r="V13" s="14">
        <v>0.28912594687221299</v>
      </c>
      <c r="W13" s="14">
        <v>0.239805665086509</v>
      </c>
      <c r="X13" s="14">
        <v>0.22881607856785799</v>
      </c>
      <c r="Y13" s="14"/>
      <c r="Z13" s="14">
        <v>0.31015821472106597</v>
      </c>
      <c r="AA13" s="14">
        <v>0.23073895047520099</v>
      </c>
      <c r="AB13" s="14"/>
      <c r="AC13" s="14">
        <v>0.29021258823235502</v>
      </c>
      <c r="AD13" s="14">
        <v>0.26464068224048798</v>
      </c>
      <c r="AE13" s="14">
        <v>0.25835660965322998</v>
      </c>
      <c r="AF13" s="14">
        <v>0.28999502281703898</v>
      </c>
      <c r="AG13" s="14"/>
      <c r="AH13" s="14">
        <v>0.22586938430718101</v>
      </c>
      <c r="AI13" s="14">
        <v>0.26902024452561901</v>
      </c>
      <c r="AJ13" s="14">
        <v>0.28603193792473502</v>
      </c>
      <c r="AK13" s="14">
        <v>0.25736455707459699</v>
      </c>
      <c r="AL13" s="14"/>
      <c r="AM13" s="14">
        <v>0.28133781353381498</v>
      </c>
      <c r="AN13" s="14">
        <v>0.30740158167737902</v>
      </c>
      <c r="AO13" s="14">
        <v>0.28404671571942303</v>
      </c>
      <c r="AP13" s="14">
        <v>0.26594835791431698</v>
      </c>
      <c r="AQ13" s="14"/>
      <c r="AR13" s="14">
        <v>0.23859491940060201</v>
      </c>
      <c r="AS13" s="14">
        <v>0.28635137464085803</v>
      </c>
      <c r="AT13" s="14">
        <v>0.30648429331910398</v>
      </c>
      <c r="AU13" s="14">
        <v>0.35174255864073001</v>
      </c>
      <c r="AV13" s="14"/>
      <c r="AW13" s="14">
        <v>0.27417341378062399</v>
      </c>
      <c r="AX13" s="14">
        <v>0.28322565585396903</v>
      </c>
      <c r="AY13" s="14">
        <v>0.253931697461099</v>
      </c>
      <c r="AZ13" s="14">
        <v>0.21873047924241601</v>
      </c>
      <c r="BA13" s="14"/>
      <c r="BB13" s="14">
        <v>0.19744836957075301</v>
      </c>
      <c r="BC13" s="14">
        <v>0.21544771056519099</v>
      </c>
      <c r="BD13" s="14">
        <v>0.38107236955942703</v>
      </c>
      <c r="BE13" s="14"/>
      <c r="BF13" s="14">
        <v>0.27902956804673501</v>
      </c>
      <c r="BG13" s="14">
        <v>0.232808841962589</v>
      </c>
      <c r="BH13" s="14">
        <v>0.295621288920002</v>
      </c>
      <c r="BI13" s="14"/>
      <c r="BJ13" s="14">
        <v>0.26591478350305298</v>
      </c>
      <c r="BK13" s="14">
        <v>0.25561952018212902</v>
      </c>
      <c r="BL13" s="14">
        <v>0.32424697293760002</v>
      </c>
      <c r="BM13" s="14"/>
      <c r="BN13" s="14">
        <v>0.253133059869872</v>
      </c>
      <c r="BO13" s="14">
        <v>0.25982019570079001</v>
      </c>
      <c r="BP13" s="14">
        <v>0.27278101195225002</v>
      </c>
      <c r="BQ13" s="14">
        <v>0.28308789438555598</v>
      </c>
      <c r="BR13" s="14">
        <v>0.27527438859755299</v>
      </c>
      <c r="BS13" s="14">
        <v>0.30064149764979697</v>
      </c>
      <c r="BT13" s="14">
        <v>0.224169582813112</v>
      </c>
      <c r="BU13" s="14">
        <v>0.21551621747147701</v>
      </c>
      <c r="BV13" s="14"/>
      <c r="BW13" s="14">
        <v>0.31489873283216502</v>
      </c>
      <c r="BX13" s="14">
        <v>0.22917436192636101</v>
      </c>
      <c r="BY13" s="14"/>
      <c r="BZ13" s="14">
        <v>0.291707889997391</v>
      </c>
      <c r="CA13" s="14">
        <v>0.25686636758528603</v>
      </c>
      <c r="CB13" s="14"/>
      <c r="CC13" s="14">
        <v>0.35958987426651601</v>
      </c>
      <c r="CD13" s="14">
        <v>0.190418263256176</v>
      </c>
    </row>
    <row r="14" spans="2:82" x14ac:dyDescent="0.25">
      <c r="B14" s="15" t="s">
        <v>103</v>
      </c>
      <c r="C14" s="14">
        <v>9.0588101845675995E-3</v>
      </c>
      <c r="D14" s="14">
        <v>1.1086700719243701E-2</v>
      </c>
      <c r="E14" s="14">
        <v>7.0399699317066798E-3</v>
      </c>
      <c r="F14" s="14"/>
      <c r="G14" s="14">
        <v>9.9571169093481005E-3</v>
      </c>
      <c r="H14" s="14">
        <v>1.0212141123144201E-2</v>
      </c>
      <c r="I14" s="14">
        <v>4.9504057636949204E-3</v>
      </c>
      <c r="J14" s="14"/>
      <c r="K14" s="14">
        <v>5.89335811519184E-3</v>
      </c>
      <c r="L14" s="14">
        <v>5.3086885491992397E-3</v>
      </c>
      <c r="M14" s="14">
        <v>6.43278142457637E-3</v>
      </c>
      <c r="N14" s="14">
        <v>2.1483219189401801E-2</v>
      </c>
      <c r="O14" s="14"/>
      <c r="P14" s="14">
        <v>3.5390554259846999E-3</v>
      </c>
      <c r="Q14" s="14">
        <v>6.1096268250707599E-3</v>
      </c>
      <c r="R14" s="14">
        <v>6.5522165042912403E-3</v>
      </c>
      <c r="S14" s="14">
        <v>8.4272165184757098E-3</v>
      </c>
      <c r="T14" s="14">
        <v>2.0904135901998199E-2</v>
      </c>
      <c r="U14" s="14"/>
      <c r="V14" s="14">
        <v>5.7880471133825804E-3</v>
      </c>
      <c r="W14" s="14">
        <v>9.7533826666387005E-3</v>
      </c>
      <c r="X14" s="14">
        <v>1.8825973797787901E-2</v>
      </c>
      <c r="Y14" s="14"/>
      <c r="Z14" s="14">
        <v>6.4734276803140797E-3</v>
      </c>
      <c r="AA14" s="14">
        <v>1.1302015404434601E-2</v>
      </c>
      <c r="AB14" s="14"/>
      <c r="AC14" s="14">
        <v>3.3705796371170098E-2</v>
      </c>
      <c r="AD14" s="14">
        <v>1.03259803612997E-2</v>
      </c>
      <c r="AE14" s="14">
        <v>1.0698402996009999E-2</v>
      </c>
      <c r="AF14" s="14">
        <v>4.5024955785802198E-3</v>
      </c>
      <c r="AG14" s="14"/>
      <c r="AH14" s="14">
        <v>3.7402736444090402E-2</v>
      </c>
      <c r="AI14" s="14">
        <v>6.0230249656450597E-3</v>
      </c>
      <c r="AJ14" s="14">
        <v>7.4809356914720404E-3</v>
      </c>
      <c r="AK14" s="14">
        <v>3.59511159484513E-3</v>
      </c>
      <c r="AL14" s="14"/>
      <c r="AM14" s="14">
        <v>8.9808366932773599E-3</v>
      </c>
      <c r="AN14" s="14">
        <v>4.57299215488703E-3</v>
      </c>
      <c r="AO14" s="14">
        <v>3.2785871989985402E-3</v>
      </c>
      <c r="AP14" s="14">
        <v>1.01261763976164E-2</v>
      </c>
      <c r="AQ14" s="14"/>
      <c r="AR14" s="14">
        <v>8.8059221207886403E-3</v>
      </c>
      <c r="AS14" s="14">
        <v>4.8990574905665701E-3</v>
      </c>
      <c r="AT14" s="14">
        <v>0</v>
      </c>
      <c r="AU14" s="14">
        <v>5.9103754930981698E-3</v>
      </c>
      <c r="AV14" s="14"/>
      <c r="AW14" s="14">
        <v>1.1982661729525E-2</v>
      </c>
      <c r="AX14" s="14">
        <v>1.1717534682774601E-2</v>
      </c>
      <c r="AY14" s="14">
        <v>5.7430397171437404E-3</v>
      </c>
      <c r="AZ14" s="14">
        <v>0</v>
      </c>
      <c r="BA14" s="14"/>
      <c r="BB14" s="14">
        <v>2.8658581089912399E-3</v>
      </c>
      <c r="BC14" s="14">
        <v>5.4907439296131696E-3</v>
      </c>
      <c r="BD14" s="14">
        <v>0</v>
      </c>
      <c r="BE14" s="14"/>
      <c r="BF14" s="14">
        <v>4.0278756156397304E-3</v>
      </c>
      <c r="BG14" s="14">
        <v>8.2686827517544203E-3</v>
      </c>
      <c r="BH14" s="14">
        <v>1.48471285860613E-2</v>
      </c>
      <c r="BI14" s="14"/>
      <c r="BJ14" s="14">
        <v>1.00549785783448E-2</v>
      </c>
      <c r="BK14" s="14">
        <v>0</v>
      </c>
      <c r="BL14" s="14">
        <v>5.0416455039594002E-3</v>
      </c>
      <c r="BM14" s="14"/>
      <c r="BN14" s="14">
        <v>3.6125335248972899E-3</v>
      </c>
      <c r="BO14" s="14">
        <v>2.7379050544468202E-2</v>
      </c>
      <c r="BP14" s="14">
        <v>0</v>
      </c>
      <c r="BQ14" s="14">
        <v>1.30388392630079E-2</v>
      </c>
      <c r="BR14" s="14">
        <v>8.5054843014231891E-3</v>
      </c>
      <c r="BS14" s="14">
        <v>4.1278592220281504E-3</v>
      </c>
      <c r="BT14" s="14">
        <v>8.6841743370980502E-3</v>
      </c>
      <c r="BU14" s="14">
        <v>6.0107552783535403E-3</v>
      </c>
      <c r="BV14" s="14"/>
      <c r="BW14" s="14">
        <v>8.9145929119516295E-3</v>
      </c>
      <c r="BX14" s="14">
        <v>9.1761638939348907E-3</v>
      </c>
      <c r="BY14" s="14"/>
      <c r="BZ14" s="14">
        <v>5.3485501427434599E-3</v>
      </c>
      <c r="CA14" s="14">
        <v>2.7563924462777399E-3</v>
      </c>
      <c r="CB14" s="14"/>
      <c r="CC14" s="14">
        <v>4.2418169925785097E-3</v>
      </c>
      <c r="CD14" s="14">
        <v>4.4411563136435702E-3</v>
      </c>
    </row>
    <row r="15" spans="2:82" x14ac:dyDescent="0.25">
      <c r="B15" s="15" t="s">
        <v>164</v>
      </c>
      <c r="C15" s="21">
        <v>0.224822196379173</v>
      </c>
      <c r="D15" s="21">
        <v>0.21384514065766999</v>
      </c>
      <c r="E15" s="21">
        <v>0.236023861966183</v>
      </c>
      <c r="F15" s="21"/>
      <c r="G15" s="21">
        <v>0.16131386116143301</v>
      </c>
      <c r="H15" s="21">
        <v>0.24498902230210701</v>
      </c>
      <c r="I15" s="21">
        <v>0.31161356874202201</v>
      </c>
      <c r="J15" s="21"/>
      <c r="K15" s="21">
        <v>0.20056724488233801</v>
      </c>
      <c r="L15" s="21">
        <v>0.222532919682981</v>
      </c>
      <c r="M15" s="21">
        <v>0.21414271274320301</v>
      </c>
      <c r="N15" s="21">
        <v>0.27273086752582099</v>
      </c>
      <c r="O15" s="21"/>
      <c r="P15" s="21">
        <v>0.199900013212297</v>
      </c>
      <c r="Q15" s="21">
        <v>0.231806597839502</v>
      </c>
      <c r="R15" s="21">
        <v>0.25217438369418799</v>
      </c>
      <c r="S15" s="21">
        <v>0.207594649346028</v>
      </c>
      <c r="T15" s="21">
        <v>0.23229241555243599</v>
      </c>
      <c r="U15" s="21"/>
      <c r="V15" s="21">
        <v>0.206821853889572</v>
      </c>
      <c r="W15" s="21">
        <v>0.25454186762054498</v>
      </c>
      <c r="X15" s="21">
        <v>0.25034668353782502</v>
      </c>
      <c r="Y15" s="21"/>
      <c r="Z15" s="21">
        <v>0.207133732609418</v>
      </c>
      <c r="AA15" s="21">
        <v>0.24016957890166801</v>
      </c>
      <c r="AB15" s="21"/>
      <c r="AC15" s="21">
        <v>0.28823173368386701</v>
      </c>
      <c r="AD15" s="21">
        <v>0.229552342279748</v>
      </c>
      <c r="AE15" s="21">
        <v>0.22637470647553301</v>
      </c>
      <c r="AF15" s="21">
        <v>0.20840074083847901</v>
      </c>
      <c r="AG15" s="21"/>
      <c r="AH15" s="21">
        <v>0.281084687949753</v>
      </c>
      <c r="AI15" s="21">
        <v>0.231040801494692</v>
      </c>
      <c r="AJ15" s="21">
        <v>0.20604263553313901</v>
      </c>
      <c r="AK15" s="21">
        <v>0.21571355217177299</v>
      </c>
      <c r="AL15" s="21"/>
      <c r="AM15" s="21">
        <v>0.23461738972931501</v>
      </c>
      <c r="AN15" s="21">
        <v>0.19569465252503301</v>
      </c>
      <c r="AO15" s="21">
        <v>0.20743866620662901</v>
      </c>
      <c r="AP15" s="21">
        <v>0.22291380865948601</v>
      </c>
      <c r="AQ15" s="21"/>
      <c r="AR15" s="21">
        <v>0.23763217438943199</v>
      </c>
      <c r="AS15" s="21">
        <v>0.21164640449747599</v>
      </c>
      <c r="AT15" s="21">
        <v>0.201478711290933</v>
      </c>
      <c r="AU15" s="21">
        <v>0.224603910761005</v>
      </c>
      <c r="AV15" s="21"/>
      <c r="AW15" s="21">
        <v>0.19878839933215001</v>
      </c>
      <c r="AX15" s="21">
        <v>0.19219906451695901</v>
      </c>
      <c r="AY15" s="21">
        <v>0.26647099069896601</v>
      </c>
      <c r="AZ15" s="21">
        <v>0.29208401272358597</v>
      </c>
      <c r="BA15" s="21"/>
      <c r="BB15" s="21">
        <v>0.31518037704688101</v>
      </c>
      <c r="BC15" s="21">
        <v>0.31045482124902701</v>
      </c>
      <c r="BD15" s="21">
        <v>0.12906168631298201</v>
      </c>
      <c r="BE15" s="21"/>
      <c r="BF15" s="21">
        <v>0.23167613244909699</v>
      </c>
      <c r="BG15" s="21">
        <v>0.227319147260516</v>
      </c>
      <c r="BH15" s="21">
        <v>0.20974887753662899</v>
      </c>
      <c r="BI15" s="21"/>
      <c r="BJ15" s="21">
        <v>0.21951562139258199</v>
      </c>
      <c r="BK15" s="21">
        <v>0.23046789687406499</v>
      </c>
      <c r="BL15" s="21">
        <v>0.177151477816644</v>
      </c>
      <c r="BM15" s="21"/>
      <c r="BN15" s="21">
        <v>0.26135563656662503</v>
      </c>
      <c r="BO15" s="21">
        <v>0.22875503611231199</v>
      </c>
      <c r="BP15" s="21">
        <v>0.223669553884315</v>
      </c>
      <c r="BQ15" s="21">
        <v>0.18568087088843599</v>
      </c>
      <c r="BR15" s="21">
        <v>0.23015827481213699</v>
      </c>
      <c r="BS15" s="21">
        <v>0.182719188889721</v>
      </c>
      <c r="BT15" s="21">
        <v>0.225420912591067</v>
      </c>
      <c r="BU15" s="21">
        <v>0.28330274638970998</v>
      </c>
      <c r="BV15" s="21"/>
      <c r="BW15" s="21">
        <v>0.19630506536065301</v>
      </c>
      <c r="BX15" s="21">
        <v>0.248027399506596</v>
      </c>
      <c r="BY15" s="21"/>
      <c r="BZ15" s="21">
        <v>0.20344897587706601</v>
      </c>
      <c r="CA15" s="21">
        <v>0.25514083064967402</v>
      </c>
      <c r="CB15" s="21"/>
      <c r="CC15" s="21">
        <v>0.126374722350903</v>
      </c>
      <c r="CD15" s="21">
        <v>0.32827818609499998</v>
      </c>
    </row>
    <row r="16" spans="2:82" x14ac:dyDescent="0.25">
      <c r="B16" s="15" t="s">
        <v>165</v>
      </c>
      <c r="C16" s="21">
        <v>0.56330050078003402</v>
      </c>
      <c r="D16" s="21">
        <v>0.57303868193399998</v>
      </c>
      <c r="E16" s="21">
        <v>0.55344863437674596</v>
      </c>
      <c r="F16" s="21"/>
      <c r="G16" s="21">
        <v>0.65517124703611396</v>
      </c>
      <c r="H16" s="21">
        <v>0.54857234861709803</v>
      </c>
      <c r="I16" s="21">
        <v>0.40882245610851498</v>
      </c>
      <c r="J16" s="21"/>
      <c r="K16" s="21">
        <v>0.62638339473027904</v>
      </c>
      <c r="L16" s="21">
        <v>0.54962276802477705</v>
      </c>
      <c r="M16" s="21">
        <v>0.52761773439720705</v>
      </c>
      <c r="N16" s="21">
        <v>0.50296272521646701</v>
      </c>
      <c r="O16" s="21"/>
      <c r="P16" s="21">
        <v>0.59644359808704805</v>
      </c>
      <c r="Q16" s="21">
        <v>0.58945123251777398</v>
      </c>
      <c r="R16" s="21">
        <v>0.546130960165777</v>
      </c>
      <c r="S16" s="21">
        <v>0.572319070715538</v>
      </c>
      <c r="T16" s="21">
        <v>0.51858398112602899</v>
      </c>
      <c r="U16" s="21"/>
      <c r="V16" s="21">
        <v>0.59615574028501594</v>
      </c>
      <c r="W16" s="21">
        <v>0.52719305290486795</v>
      </c>
      <c r="X16" s="21">
        <v>0.496940518816886</v>
      </c>
      <c r="Y16" s="21"/>
      <c r="Z16" s="21">
        <v>0.61096377046387995</v>
      </c>
      <c r="AA16" s="21">
        <v>0.52194550005003404</v>
      </c>
      <c r="AB16" s="21"/>
      <c r="AC16" s="21">
        <v>0.49031977743497002</v>
      </c>
      <c r="AD16" s="21">
        <v>0.53100405535010398</v>
      </c>
      <c r="AE16" s="21">
        <v>0.55825151175766197</v>
      </c>
      <c r="AF16" s="21">
        <v>0.62265254234068101</v>
      </c>
      <c r="AG16" s="21"/>
      <c r="AH16" s="21">
        <v>0.44364753931120099</v>
      </c>
      <c r="AI16" s="21">
        <v>0.55297593603687001</v>
      </c>
      <c r="AJ16" s="21">
        <v>0.61601451586432898</v>
      </c>
      <c r="AK16" s="21">
        <v>0.58588680569715201</v>
      </c>
      <c r="AL16" s="21"/>
      <c r="AM16" s="21">
        <v>0.55220726282633503</v>
      </c>
      <c r="AN16" s="21">
        <v>0.58136254328624104</v>
      </c>
      <c r="AO16" s="21">
        <v>0.60087509125682603</v>
      </c>
      <c r="AP16" s="21">
        <v>0.58808922161784105</v>
      </c>
      <c r="AQ16" s="21"/>
      <c r="AR16" s="21">
        <v>0.53915189420989695</v>
      </c>
      <c r="AS16" s="21">
        <v>0.60195009933632504</v>
      </c>
      <c r="AT16" s="21">
        <v>0.65655193700832204</v>
      </c>
      <c r="AU16" s="21">
        <v>0.58473048337381806</v>
      </c>
      <c r="AV16" s="21"/>
      <c r="AW16" s="21">
        <v>0.58474982693159705</v>
      </c>
      <c r="AX16" s="21">
        <v>0.57647257147881403</v>
      </c>
      <c r="AY16" s="21">
        <v>0.54219102030304001</v>
      </c>
      <c r="AZ16" s="21">
        <v>0.521453126251199</v>
      </c>
      <c r="BA16" s="21"/>
      <c r="BB16" s="21">
        <v>0.47184265131136199</v>
      </c>
      <c r="BC16" s="21">
        <v>0.50043524964901298</v>
      </c>
      <c r="BD16" s="21">
        <v>0.68747368124361397</v>
      </c>
      <c r="BE16" s="21"/>
      <c r="BF16" s="21">
        <v>0.57624141472123902</v>
      </c>
      <c r="BG16" s="21">
        <v>0.51751510917782795</v>
      </c>
      <c r="BH16" s="21">
        <v>0.60990213725328601</v>
      </c>
      <c r="BI16" s="21"/>
      <c r="BJ16" s="21">
        <v>0.57763777590341403</v>
      </c>
      <c r="BK16" s="21">
        <v>0.57003963332942498</v>
      </c>
      <c r="BL16" s="21">
        <v>0.62644599151657598</v>
      </c>
      <c r="BM16" s="21"/>
      <c r="BN16" s="21">
        <v>0.53845566935358402</v>
      </c>
      <c r="BO16" s="21">
        <v>0.56467996663137598</v>
      </c>
      <c r="BP16" s="21">
        <v>0.55206626564617101</v>
      </c>
      <c r="BQ16" s="21">
        <v>0.61659313071801602</v>
      </c>
      <c r="BR16" s="21">
        <v>0.54428767561065305</v>
      </c>
      <c r="BS16" s="21">
        <v>0.62507864740266195</v>
      </c>
      <c r="BT16" s="21">
        <v>0.56707179242592098</v>
      </c>
      <c r="BU16" s="21">
        <v>0.50618971940843904</v>
      </c>
      <c r="BV16" s="21"/>
      <c r="BW16" s="21">
        <v>0.62621777754324504</v>
      </c>
      <c r="BX16" s="21">
        <v>0.51210291759516302</v>
      </c>
      <c r="BY16" s="21"/>
      <c r="BZ16" s="21">
        <v>0.596978724957417</v>
      </c>
      <c r="CA16" s="21">
        <v>0.55682792772287004</v>
      </c>
      <c r="CB16" s="21"/>
      <c r="CC16" s="21">
        <v>0.70827290103817298</v>
      </c>
      <c r="CD16" s="21">
        <v>0.444654608540694</v>
      </c>
    </row>
    <row r="17" spans="2:82" x14ac:dyDescent="0.25">
      <c r="B17" s="15" t="s">
        <v>166</v>
      </c>
      <c r="C17" s="22">
        <v>-0.33847830440086102</v>
      </c>
      <c r="D17" s="22">
        <v>-0.35919354127633002</v>
      </c>
      <c r="E17" s="22">
        <v>-0.31742477241056199</v>
      </c>
      <c r="F17" s="22"/>
      <c r="G17" s="22">
        <v>-0.49385738587467998</v>
      </c>
      <c r="H17" s="22">
        <v>-0.30358332631499102</v>
      </c>
      <c r="I17" s="22">
        <v>-9.7208887366492094E-2</v>
      </c>
      <c r="J17" s="22"/>
      <c r="K17" s="22">
        <v>-0.42581614984794097</v>
      </c>
      <c r="L17" s="22">
        <v>-0.327089848341796</v>
      </c>
      <c r="M17" s="22">
        <v>-0.31347502165400498</v>
      </c>
      <c r="N17" s="22">
        <v>-0.230231857690646</v>
      </c>
      <c r="O17" s="22"/>
      <c r="P17" s="22">
        <v>-0.39654358487475</v>
      </c>
      <c r="Q17" s="22">
        <v>-0.35764463467827201</v>
      </c>
      <c r="R17" s="22">
        <v>-0.29395657647158902</v>
      </c>
      <c r="S17" s="22">
        <v>-0.36472442136951</v>
      </c>
      <c r="T17" s="22">
        <v>-0.28629156557359298</v>
      </c>
      <c r="U17" s="22"/>
      <c r="V17" s="22">
        <v>-0.38933388639544397</v>
      </c>
      <c r="W17" s="22">
        <v>-0.27265118528432403</v>
      </c>
      <c r="X17" s="22">
        <v>-0.24659383527906101</v>
      </c>
      <c r="Y17" s="22"/>
      <c r="Z17" s="22">
        <v>-0.40383003785446198</v>
      </c>
      <c r="AA17" s="22">
        <v>-0.28177592114836503</v>
      </c>
      <c r="AB17" s="22"/>
      <c r="AC17" s="22">
        <v>-0.20208804375110401</v>
      </c>
      <c r="AD17" s="22">
        <v>-0.30145171307035601</v>
      </c>
      <c r="AE17" s="22">
        <v>-0.33187680528212898</v>
      </c>
      <c r="AF17" s="22">
        <v>-0.41425180150220198</v>
      </c>
      <c r="AG17" s="22"/>
      <c r="AH17" s="22">
        <v>-0.16256285136144799</v>
      </c>
      <c r="AI17" s="22">
        <v>-0.32193513454217798</v>
      </c>
      <c r="AJ17" s="22">
        <v>-0.40997188033118998</v>
      </c>
      <c r="AK17" s="22">
        <v>-0.370173253525378</v>
      </c>
      <c r="AL17" s="22"/>
      <c r="AM17" s="22">
        <v>-0.31758987309702003</v>
      </c>
      <c r="AN17" s="22">
        <v>-0.385667890761207</v>
      </c>
      <c r="AO17" s="22">
        <v>-0.39343642505019599</v>
      </c>
      <c r="AP17" s="22">
        <v>-0.36517541295835498</v>
      </c>
      <c r="AQ17" s="22"/>
      <c r="AR17" s="22">
        <v>-0.30151971982046599</v>
      </c>
      <c r="AS17" s="22">
        <v>-0.39030369483884902</v>
      </c>
      <c r="AT17" s="22">
        <v>-0.45507322571739001</v>
      </c>
      <c r="AU17" s="22">
        <v>-0.360126572612812</v>
      </c>
      <c r="AV17" s="22"/>
      <c r="AW17" s="22">
        <v>-0.38596142759944702</v>
      </c>
      <c r="AX17" s="22">
        <v>-0.38427350696185503</v>
      </c>
      <c r="AY17" s="22">
        <v>-0.27572002960407399</v>
      </c>
      <c r="AZ17" s="22">
        <v>-0.22936911352761299</v>
      </c>
      <c r="BA17" s="22"/>
      <c r="BB17" s="22">
        <v>-0.15666227426448101</v>
      </c>
      <c r="BC17" s="22">
        <v>-0.189980428399986</v>
      </c>
      <c r="BD17" s="22">
        <v>-0.55841199493063198</v>
      </c>
      <c r="BE17" s="22"/>
      <c r="BF17" s="22">
        <v>-0.344565282272142</v>
      </c>
      <c r="BG17" s="22">
        <v>-0.29019596191731101</v>
      </c>
      <c r="BH17" s="22">
        <v>-0.40015325971665699</v>
      </c>
      <c r="BI17" s="22"/>
      <c r="BJ17" s="22">
        <v>-0.35812215451083201</v>
      </c>
      <c r="BK17" s="22">
        <v>-0.33957173645535998</v>
      </c>
      <c r="BL17" s="22">
        <v>-0.44929451369993201</v>
      </c>
      <c r="BM17" s="22"/>
      <c r="BN17" s="22">
        <v>-0.27710003278695899</v>
      </c>
      <c r="BO17" s="22">
        <v>-0.33592493051906402</v>
      </c>
      <c r="BP17" s="22">
        <v>-0.32839671176185598</v>
      </c>
      <c r="BQ17" s="22">
        <v>-0.43091225982957998</v>
      </c>
      <c r="BR17" s="22">
        <v>-0.31412940079851598</v>
      </c>
      <c r="BS17" s="22">
        <v>-0.44235945851294101</v>
      </c>
      <c r="BT17" s="22">
        <v>-0.34165087983485398</v>
      </c>
      <c r="BU17" s="22">
        <v>-0.22288697301872901</v>
      </c>
      <c r="BV17" s="22"/>
      <c r="BW17" s="22">
        <v>-0.42991271218259203</v>
      </c>
      <c r="BX17" s="22">
        <v>-0.264075518088567</v>
      </c>
      <c r="BY17" s="22"/>
      <c r="BZ17" s="22">
        <v>-0.39352974908035099</v>
      </c>
      <c r="CA17" s="22">
        <v>-0.30168709707319602</v>
      </c>
      <c r="CB17" s="22"/>
      <c r="CC17" s="22">
        <v>-0.58189817868727001</v>
      </c>
      <c r="CD17" s="22">
        <v>-0.116376422445694</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CD22"/>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421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x14ac:dyDescent="0.25">
      <c r="B9" s="15" t="s">
        <v>414</v>
      </c>
      <c r="C9" s="14">
        <v>0.30433020635795999</v>
      </c>
      <c r="D9" s="14">
        <v>0.31026532139839502</v>
      </c>
      <c r="E9" s="14">
        <v>0.298359709003086</v>
      </c>
      <c r="F9" s="14"/>
      <c r="G9" s="14">
        <v>0.34627002320769801</v>
      </c>
      <c r="H9" s="14">
        <v>0.274540898707961</v>
      </c>
      <c r="I9" s="14">
        <v>0.27999881168548302</v>
      </c>
      <c r="J9" s="14"/>
      <c r="K9" s="14">
        <v>0.36710675126178599</v>
      </c>
      <c r="L9" s="14">
        <v>0.28228073586500702</v>
      </c>
      <c r="M9" s="14">
        <v>0.25893654180486803</v>
      </c>
      <c r="N9" s="14">
        <v>0.251582870490213</v>
      </c>
      <c r="O9" s="14"/>
      <c r="P9" s="14">
        <v>0.35275116879362101</v>
      </c>
      <c r="Q9" s="14">
        <v>0.29006618696570802</v>
      </c>
      <c r="R9" s="14">
        <v>0.29743094364324302</v>
      </c>
      <c r="S9" s="14">
        <v>0.30292702048527798</v>
      </c>
      <c r="T9" s="14">
        <v>0.289551298068289</v>
      </c>
      <c r="U9" s="14"/>
      <c r="V9" s="14">
        <v>0.338193021026993</v>
      </c>
      <c r="W9" s="14">
        <v>0.25033163949384801</v>
      </c>
      <c r="X9" s="14">
        <v>0.25422969823807201</v>
      </c>
      <c r="Y9" s="14"/>
      <c r="Z9" s="14">
        <v>0.34601175903022102</v>
      </c>
      <c r="AA9" s="14">
        <v>0.26816523797407499</v>
      </c>
      <c r="AB9" s="14"/>
      <c r="AC9" s="14">
        <v>0.267092848837646</v>
      </c>
      <c r="AD9" s="14">
        <v>0.27873586769063002</v>
      </c>
      <c r="AE9" s="14">
        <v>0.29076484105498501</v>
      </c>
      <c r="AF9" s="14">
        <v>0.346309632658997</v>
      </c>
      <c r="AG9" s="14"/>
      <c r="AH9" s="14">
        <v>0.232862516752434</v>
      </c>
      <c r="AI9" s="14">
        <v>0.28523703350428298</v>
      </c>
      <c r="AJ9" s="14">
        <v>0.32025690091805198</v>
      </c>
      <c r="AK9" s="14">
        <v>0.37545831910940097</v>
      </c>
      <c r="AL9" s="14"/>
      <c r="AM9" s="14">
        <v>0.33192239413961699</v>
      </c>
      <c r="AN9" s="14">
        <v>0.30268299496397499</v>
      </c>
      <c r="AO9" s="14">
        <v>0.30468739889368202</v>
      </c>
      <c r="AP9" s="14">
        <v>0.32233450336236602</v>
      </c>
      <c r="AQ9" s="14"/>
      <c r="AR9" s="14">
        <v>0.24470432549020499</v>
      </c>
      <c r="AS9" s="14">
        <v>0.31607146018597099</v>
      </c>
      <c r="AT9" s="14">
        <v>0.40412937108150099</v>
      </c>
      <c r="AU9" s="14">
        <v>0.42084377480636798</v>
      </c>
      <c r="AV9" s="14"/>
      <c r="AW9" s="14">
        <v>0.31522869949125898</v>
      </c>
      <c r="AX9" s="14">
        <v>0.28032800426804499</v>
      </c>
      <c r="AY9" s="14">
        <v>0.31517673102760702</v>
      </c>
      <c r="AZ9" s="14">
        <v>0.36429732032498402</v>
      </c>
      <c r="BA9" s="14"/>
      <c r="BB9" s="14">
        <v>0.28007077998798302</v>
      </c>
      <c r="BC9" s="14">
        <v>0.311177228484109</v>
      </c>
      <c r="BD9" s="14">
        <v>0.42677541430971799</v>
      </c>
      <c r="BE9" s="14"/>
      <c r="BF9" s="14">
        <v>0.33486110169706002</v>
      </c>
      <c r="BG9" s="14">
        <v>0.25929845148881597</v>
      </c>
      <c r="BH9" s="14">
        <v>0.31247476463472201</v>
      </c>
      <c r="BI9" s="14"/>
      <c r="BJ9" s="14">
        <v>0.29142939579918498</v>
      </c>
      <c r="BK9" s="14">
        <v>0.29923781499712299</v>
      </c>
      <c r="BL9" s="14">
        <v>0.40818854033527202</v>
      </c>
      <c r="BM9" s="14"/>
      <c r="BN9" s="14">
        <v>0.25353111443214399</v>
      </c>
      <c r="BO9" s="14">
        <v>0.334562261377508</v>
      </c>
      <c r="BP9" s="14">
        <v>0.21591111950376499</v>
      </c>
      <c r="BQ9" s="14">
        <v>0.43140805821714501</v>
      </c>
      <c r="BR9" s="14">
        <v>0.309294813622635</v>
      </c>
      <c r="BS9" s="14">
        <v>0.35223001480715999</v>
      </c>
      <c r="BT9" s="14">
        <v>0.26972888213963497</v>
      </c>
      <c r="BU9" s="14">
        <v>0.25184510429436102</v>
      </c>
      <c r="BV9" s="14"/>
      <c r="BW9" s="14">
        <v>0.34558290693656801</v>
      </c>
      <c r="BX9" s="14">
        <v>0.27076170692301998</v>
      </c>
      <c r="BY9" s="14"/>
      <c r="BZ9" s="14">
        <v>0.323969574164652</v>
      </c>
      <c r="CA9" s="14">
        <v>0.30170841290848799</v>
      </c>
      <c r="CB9" s="14"/>
      <c r="CC9" s="14">
        <v>0.3533992387232</v>
      </c>
      <c r="CD9" s="14">
        <v>0.27426221277503998</v>
      </c>
    </row>
    <row r="10" spans="2:82" x14ac:dyDescent="0.25">
      <c r="B10" s="15" t="s">
        <v>159</v>
      </c>
      <c r="C10" s="14">
        <v>0.43050810779045001</v>
      </c>
      <c r="D10" s="14">
        <v>0.43473762507612101</v>
      </c>
      <c r="E10" s="14">
        <v>0.42637166347290101</v>
      </c>
      <c r="F10" s="14"/>
      <c r="G10" s="14">
        <v>0.44011950673983302</v>
      </c>
      <c r="H10" s="14">
        <v>0.42568051582111799</v>
      </c>
      <c r="I10" s="14">
        <v>0.42092853431289901</v>
      </c>
      <c r="J10" s="14"/>
      <c r="K10" s="14">
        <v>0.46519160271964199</v>
      </c>
      <c r="L10" s="14">
        <v>0.418397512084624</v>
      </c>
      <c r="M10" s="14">
        <v>0.44208675492858701</v>
      </c>
      <c r="N10" s="14">
        <v>0.39305477544610801</v>
      </c>
      <c r="O10" s="14"/>
      <c r="P10" s="14">
        <v>0.386308826354194</v>
      </c>
      <c r="Q10" s="14">
        <v>0.47075707505090503</v>
      </c>
      <c r="R10" s="14">
        <v>0.43264548408782499</v>
      </c>
      <c r="S10" s="14">
        <v>0.43282576950464702</v>
      </c>
      <c r="T10" s="14">
        <v>0.42216758042207703</v>
      </c>
      <c r="U10" s="14"/>
      <c r="V10" s="14">
        <v>0.442438822251084</v>
      </c>
      <c r="W10" s="14">
        <v>0.43433683707748599</v>
      </c>
      <c r="X10" s="14">
        <v>0.38794557654158102</v>
      </c>
      <c r="Y10" s="14"/>
      <c r="Z10" s="14">
        <v>0.43920647071186902</v>
      </c>
      <c r="AA10" s="14">
        <v>0.422960979627587</v>
      </c>
      <c r="AB10" s="14"/>
      <c r="AC10" s="14">
        <v>0.37854322502905502</v>
      </c>
      <c r="AD10" s="14">
        <v>0.40993657860887001</v>
      </c>
      <c r="AE10" s="14">
        <v>0.45668076601131302</v>
      </c>
      <c r="AF10" s="14">
        <v>0.44389136528409601</v>
      </c>
      <c r="AG10" s="14"/>
      <c r="AH10" s="14">
        <v>0.45401976121694199</v>
      </c>
      <c r="AI10" s="14">
        <v>0.40561994411586899</v>
      </c>
      <c r="AJ10" s="14">
        <v>0.47299760617534198</v>
      </c>
      <c r="AK10" s="14">
        <v>0.439426406607132</v>
      </c>
      <c r="AL10" s="14"/>
      <c r="AM10" s="14">
        <v>0.37104817577743898</v>
      </c>
      <c r="AN10" s="14">
        <v>0.41788100278863499</v>
      </c>
      <c r="AO10" s="14">
        <v>0.474506956864782</v>
      </c>
      <c r="AP10" s="14">
        <v>0.44848586679096297</v>
      </c>
      <c r="AQ10" s="14"/>
      <c r="AR10" s="14">
        <v>0.437835741832245</v>
      </c>
      <c r="AS10" s="14">
        <v>0.473665202570282</v>
      </c>
      <c r="AT10" s="14">
        <v>0.47147409053211597</v>
      </c>
      <c r="AU10" s="14">
        <v>0.32001479542010502</v>
      </c>
      <c r="AV10" s="14"/>
      <c r="AW10" s="14">
        <v>0.40730868240055901</v>
      </c>
      <c r="AX10" s="14">
        <v>0.430684156408986</v>
      </c>
      <c r="AY10" s="14">
        <v>0.44707791658254897</v>
      </c>
      <c r="AZ10" s="14">
        <v>0.41298157913332501</v>
      </c>
      <c r="BA10" s="14"/>
      <c r="BB10" s="14">
        <v>0.462763862601202</v>
      </c>
      <c r="BC10" s="14">
        <v>0.45630048035156401</v>
      </c>
      <c r="BD10" s="14">
        <v>0.39800732193101701</v>
      </c>
      <c r="BE10" s="14"/>
      <c r="BF10" s="14">
        <v>0.43669385134573302</v>
      </c>
      <c r="BG10" s="14">
        <v>0.41134165353970897</v>
      </c>
      <c r="BH10" s="14">
        <v>0.44498702317248101</v>
      </c>
      <c r="BI10" s="14"/>
      <c r="BJ10" s="14">
        <v>0.46784641764020002</v>
      </c>
      <c r="BK10" s="14">
        <v>0.44175986093779401</v>
      </c>
      <c r="BL10" s="14">
        <v>0.32114931103115102</v>
      </c>
      <c r="BM10" s="14"/>
      <c r="BN10" s="14">
        <v>0.43540893570794797</v>
      </c>
      <c r="BO10" s="14">
        <v>0.43195734840558903</v>
      </c>
      <c r="BP10" s="14">
        <v>0.512390577871913</v>
      </c>
      <c r="BQ10" s="14">
        <v>0.34630041150496998</v>
      </c>
      <c r="BR10" s="14">
        <v>0.43403397791103299</v>
      </c>
      <c r="BS10" s="14">
        <v>0.44065483927554999</v>
      </c>
      <c r="BT10" s="14">
        <v>0.44103939815079202</v>
      </c>
      <c r="BU10" s="14">
        <v>0.44648787596605999</v>
      </c>
      <c r="BV10" s="14"/>
      <c r="BW10" s="14">
        <v>0.45188560329191002</v>
      </c>
      <c r="BX10" s="14">
        <v>0.41311262978304503</v>
      </c>
      <c r="BY10" s="14"/>
      <c r="BZ10" s="14">
        <v>0.44479812061673601</v>
      </c>
      <c r="CA10" s="14">
        <v>0.42887127223683402</v>
      </c>
      <c r="CB10" s="14"/>
      <c r="CC10" s="14">
        <v>0.46741655102196</v>
      </c>
      <c r="CD10" s="14">
        <v>0.40755227714079001</v>
      </c>
    </row>
    <row r="11" spans="2:82" x14ac:dyDescent="0.25">
      <c r="B11" s="15" t="s">
        <v>415</v>
      </c>
      <c r="C11" s="14">
        <v>0.18150474756655999</v>
      </c>
      <c r="D11" s="14">
        <v>0.18061733655317999</v>
      </c>
      <c r="E11" s="14">
        <v>0.18225089005387701</v>
      </c>
      <c r="F11" s="14"/>
      <c r="G11" s="14">
        <v>0.13542081282579899</v>
      </c>
      <c r="H11" s="14">
        <v>0.208045716603355</v>
      </c>
      <c r="I11" s="14">
        <v>0.220639536388754</v>
      </c>
      <c r="J11" s="14"/>
      <c r="K11" s="14">
        <v>0.112576811829516</v>
      </c>
      <c r="L11" s="14">
        <v>0.203188330676359</v>
      </c>
      <c r="M11" s="14">
        <v>0.227401602520759</v>
      </c>
      <c r="N11" s="14">
        <v>0.23427738283069699</v>
      </c>
      <c r="O11" s="14"/>
      <c r="P11" s="14">
        <v>0.18261759153521401</v>
      </c>
      <c r="Q11" s="14">
        <v>0.14823503149734399</v>
      </c>
      <c r="R11" s="14">
        <v>0.176226376509212</v>
      </c>
      <c r="S11" s="14">
        <v>0.18763545151247599</v>
      </c>
      <c r="T11" s="14">
        <v>0.20820209437607901</v>
      </c>
      <c r="U11" s="14"/>
      <c r="V11" s="14">
        <v>0.15662461466812599</v>
      </c>
      <c r="W11" s="14">
        <v>0.20845632190975699</v>
      </c>
      <c r="X11" s="14">
        <v>0.23218342787898799</v>
      </c>
      <c r="Y11" s="14"/>
      <c r="Z11" s="14">
        <v>0.14254416296250499</v>
      </c>
      <c r="AA11" s="14">
        <v>0.21530887001617999</v>
      </c>
      <c r="AB11" s="14"/>
      <c r="AC11" s="14">
        <v>0.24299473269173999</v>
      </c>
      <c r="AD11" s="14">
        <v>0.21071627586502301</v>
      </c>
      <c r="AE11" s="14">
        <v>0.17153521871459201</v>
      </c>
      <c r="AF11" s="14">
        <v>0.152115261013507</v>
      </c>
      <c r="AG11" s="14"/>
      <c r="AH11" s="14">
        <v>0.201602850290345</v>
      </c>
      <c r="AI11" s="14">
        <v>0.21077887941937201</v>
      </c>
      <c r="AJ11" s="14">
        <v>0.14821651588680201</v>
      </c>
      <c r="AK11" s="14">
        <v>0.12959755569737799</v>
      </c>
      <c r="AL11" s="14"/>
      <c r="AM11" s="14">
        <v>0.195841547974901</v>
      </c>
      <c r="AN11" s="14">
        <v>0.21936947328093701</v>
      </c>
      <c r="AO11" s="14">
        <v>0.14729602645484399</v>
      </c>
      <c r="AP11" s="14">
        <v>0.15804261634594299</v>
      </c>
      <c r="AQ11" s="14"/>
      <c r="AR11" s="14">
        <v>0.22535848386096999</v>
      </c>
      <c r="AS11" s="14">
        <v>0.141844643288875</v>
      </c>
      <c r="AT11" s="14">
        <v>9.3622152461472694E-2</v>
      </c>
      <c r="AU11" s="14">
        <v>0.178722476604143</v>
      </c>
      <c r="AV11" s="14"/>
      <c r="AW11" s="14">
        <v>0.17444933853335301</v>
      </c>
      <c r="AX11" s="14">
        <v>0.20112289295847399</v>
      </c>
      <c r="AY11" s="14">
        <v>0.16307637396427199</v>
      </c>
      <c r="AZ11" s="14">
        <v>0.18615298456592499</v>
      </c>
      <c r="BA11" s="14"/>
      <c r="BB11" s="14">
        <v>0.18712894985782799</v>
      </c>
      <c r="BC11" s="14">
        <v>0.162696521433497</v>
      </c>
      <c r="BD11" s="14">
        <v>0.119624996322928</v>
      </c>
      <c r="BE11" s="14"/>
      <c r="BF11" s="14">
        <v>0.16551368088732499</v>
      </c>
      <c r="BG11" s="14">
        <v>0.230250857835229</v>
      </c>
      <c r="BH11" s="14">
        <v>0.14329276350355399</v>
      </c>
      <c r="BI11" s="14"/>
      <c r="BJ11" s="14">
        <v>0.15746279924501999</v>
      </c>
      <c r="BK11" s="14">
        <v>0.19832048419621101</v>
      </c>
      <c r="BL11" s="14">
        <v>0.197073474037505</v>
      </c>
      <c r="BM11" s="14"/>
      <c r="BN11" s="14">
        <v>0.194405100320684</v>
      </c>
      <c r="BO11" s="14">
        <v>0.152287830950252</v>
      </c>
      <c r="BP11" s="14">
        <v>0.18408607007977701</v>
      </c>
      <c r="BQ11" s="14">
        <v>0.13536942300629101</v>
      </c>
      <c r="BR11" s="14">
        <v>0.17953463724754401</v>
      </c>
      <c r="BS11" s="14">
        <v>0.164418123348025</v>
      </c>
      <c r="BT11" s="14">
        <v>0.18059506790545199</v>
      </c>
      <c r="BU11" s="14">
        <v>0.19893292201634799</v>
      </c>
      <c r="BV11" s="14"/>
      <c r="BW11" s="14">
        <v>0.13666885782864999</v>
      </c>
      <c r="BX11" s="14">
        <v>0.21798899025181601</v>
      </c>
      <c r="BY11" s="14"/>
      <c r="BZ11" s="14">
        <v>0.16467767613357501</v>
      </c>
      <c r="CA11" s="14">
        <v>0.178835495920529</v>
      </c>
      <c r="CB11" s="14"/>
      <c r="CC11" s="14">
        <v>0.12596529290487499</v>
      </c>
      <c r="CD11" s="14">
        <v>0.21781717183542701</v>
      </c>
    </row>
    <row r="12" spans="2:82" x14ac:dyDescent="0.25">
      <c r="B12" s="15" t="s">
        <v>161</v>
      </c>
      <c r="C12" s="14">
        <v>5.8553122573399702E-2</v>
      </c>
      <c r="D12" s="14">
        <v>4.82074053548203E-2</v>
      </c>
      <c r="E12" s="14">
        <v>6.89573375324814E-2</v>
      </c>
      <c r="F12" s="14"/>
      <c r="G12" s="14">
        <v>5.0849765708683499E-2</v>
      </c>
      <c r="H12" s="14">
        <v>6.6160273000557102E-2</v>
      </c>
      <c r="I12" s="14">
        <v>5.8745775964611301E-2</v>
      </c>
      <c r="J12" s="14"/>
      <c r="K12" s="14">
        <v>4.2057801748984297E-2</v>
      </c>
      <c r="L12" s="14">
        <v>6.7546596258866901E-2</v>
      </c>
      <c r="M12" s="14">
        <v>5.2092066074581202E-2</v>
      </c>
      <c r="N12" s="14">
        <v>7.5860830008495195E-2</v>
      </c>
      <c r="O12" s="14"/>
      <c r="P12" s="14">
        <v>4.6295641338265303E-2</v>
      </c>
      <c r="Q12" s="14">
        <v>7.8119823400164601E-2</v>
      </c>
      <c r="R12" s="14">
        <v>6.3182347143398598E-2</v>
      </c>
      <c r="S12" s="14">
        <v>5.4941453298677098E-2</v>
      </c>
      <c r="T12" s="14">
        <v>5.03889395638564E-2</v>
      </c>
      <c r="U12" s="14"/>
      <c r="V12" s="14">
        <v>4.6296048671288698E-2</v>
      </c>
      <c r="W12" s="14">
        <v>7.7577236123639606E-2</v>
      </c>
      <c r="X12" s="14">
        <v>7.7255912851979899E-2</v>
      </c>
      <c r="Y12" s="14"/>
      <c r="Z12" s="14">
        <v>4.6302996850458897E-2</v>
      </c>
      <c r="AA12" s="14">
        <v>6.9181935107142198E-2</v>
      </c>
      <c r="AB12" s="14"/>
      <c r="AC12" s="14">
        <v>6.7013200477623797E-2</v>
      </c>
      <c r="AD12" s="14">
        <v>6.7913269196469797E-2</v>
      </c>
      <c r="AE12" s="14">
        <v>5.7659083380057603E-2</v>
      </c>
      <c r="AF12" s="14">
        <v>4.1432321851894702E-2</v>
      </c>
      <c r="AG12" s="14"/>
      <c r="AH12" s="14">
        <v>7.4010106531321299E-2</v>
      </c>
      <c r="AI12" s="14">
        <v>6.91837223113098E-2</v>
      </c>
      <c r="AJ12" s="14">
        <v>4.9089819640469101E-2</v>
      </c>
      <c r="AK12" s="14">
        <v>3.4743630544137601E-2</v>
      </c>
      <c r="AL12" s="14"/>
      <c r="AM12" s="14">
        <v>7.4188796401458701E-2</v>
      </c>
      <c r="AN12" s="14">
        <v>4.2910831338889802E-2</v>
      </c>
      <c r="AO12" s="14">
        <v>5.7466406262169298E-2</v>
      </c>
      <c r="AP12" s="14">
        <v>5.0857704013953897E-2</v>
      </c>
      <c r="AQ12" s="14"/>
      <c r="AR12" s="14">
        <v>7.1270257459273401E-2</v>
      </c>
      <c r="AS12" s="14">
        <v>5.0589768217293898E-2</v>
      </c>
      <c r="AT12" s="14">
        <v>2.46374664936393E-2</v>
      </c>
      <c r="AU12" s="14">
        <v>6.2987966373992399E-2</v>
      </c>
      <c r="AV12" s="14"/>
      <c r="AW12" s="14">
        <v>6.9536424152136206E-2</v>
      </c>
      <c r="AX12" s="14">
        <v>5.5442317387305401E-2</v>
      </c>
      <c r="AY12" s="14">
        <v>6.0290768383463603E-2</v>
      </c>
      <c r="AZ12" s="14">
        <v>2.74901768446883E-2</v>
      </c>
      <c r="BA12" s="14"/>
      <c r="BB12" s="14">
        <v>5.54605154842387E-2</v>
      </c>
      <c r="BC12" s="14">
        <v>5.8751986007228897E-2</v>
      </c>
      <c r="BD12" s="14">
        <v>2.8022649752221501E-2</v>
      </c>
      <c r="BE12" s="14"/>
      <c r="BF12" s="14">
        <v>4.6947979571625303E-2</v>
      </c>
      <c r="BG12" s="14">
        <v>7.0112862956607E-2</v>
      </c>
      <c r="BH12" s="14">
        <v>7.1910326871934396E-2</v>
      </c>
      <c r="BI12" s="14"/>
      <c r="BJ12" s="14">
        <v>6.12228260167023E-2</v>
      </c>
      <c r="BK12" s="14">
        <v>4.7416357398771099E-2</v>
      </c>
      <c r="BL12" s="14">
        <v>4.8922276088994299E-2</v>
      </c>
      <c r="BM12" s="14"/>
      <c r="BN12" s="14">
        <v>8.4805954245962406E-2</v>
      </c>
      <c r="BO12" s="14">
        <v>5.7875478861473303E-2</v>
      </c>
      <c r="BP12" s="14">
        <v>6.3808979577510305E-2</v>
      </c>
      <c r="BQ12" s="14">
        <v>4.98113918548116E-2</v>
      </c>
      <c r="BR12" s="14">
        <v>6.4275400478596506E-2</v>
      </c>
      <c r="BS12" s="14">
        <v>3.2541653574352403E-2</v>
      </c>
      <c r="BT12" s="14">
        <v>8.1718483864610794E-2</v>
      </c>
      <c r="BU12" s="14">
        <v>6.0216870848142E-2</v>
      </c>
      <c r="BV12" s="14"/>
      <c r="BW12" s="14">
        <v>4.7957222051394501E-2</v>
      </c>
      <c r="BX12" s="14">
        <v>6.71753091380793E-2</v>
      </c>
      <c r="BY12" s="14"/>
      <c r="BZ12" s="14">
        <v>5.1446684900141398E-2</v>
      </c>
      <c r="CA12" s="14">
        <v>6.8287782034312502E-2</v>
      </c>
      <c r="CB12" s="14"/>
      <c r="CC12" s="14">
        <v>4.07219446996991E-2</v>
      </c>
      <c r="CD12" s="14">
        <v>7.6628579691599502E-2</v>
      </c>
    </row>
    <row r="13" spans="2:82" x14ac:dyDescent="0.25">
      <c r="B13" s="15" t="s">
        <v>416</v>
      </c>
      <c r="C13" s="14">
        <v>1.9066692813776698E-2</v>
      </c>
      <c r="D13" s="14">
        <v>2.0105176792407101E-2</v>
      </c>
      <c r="E13" s="14">
        <v>1.8047257542256199E-2</v>
      </c>
      <c r="F13" s="14"/>
      <c r="G13" s="14">
        <v>1.8616966142124599E-2</v>
      </c>
      <c r="H13" s="14">
        <v>2.0431003265453499E-2</v>
      </c>
      <c r="I13" s="14">
        <v>1.72352387942772E-2</v>
      </c>
      <c r="J13" s="14"/>
      <c r="K13" s="14">
        <v>1.3067032440071199E-2</v>
      </c>
      <c r="L13" s="14">
        <v>2.14247215315117E-2</v>
      </c>
      <c r="M13" s="14">
        <v>1.6176417598619201E-2</v>
      </c>
      <c r="N13" s="14">
        <v>2.8614340992521699E-2</v>
      </c>
      <c r="O13" s="14"/>
      <c r="P13" s="14">
        <v>3.2026771978705203E-2</v>
      </c>
      <c r="Q13" s="14">
        <v>1.28218830858788E-2</v>
      </c>
      <c r="R13" s="14">
        <v>1.9631801858489902E-2</v>
      </c>
      <c r="S13" s="14">
        <v>1.6676807681568699E-2</v>
      </c>
      <c r="T13" s="14">
        <v>1.76929505815628E-2</v>
      </c>
      <c r="U13" s="14"/>
      <c r="V13" s="14">
        <v>1.2340121383783801E-2</v>
      </c>
      <c r="W13" s="14">
        <v>2.9297965395269601E-2</v>
      </c>
      <c r="X13" s="14">
        <v>2.9558415643079702E-2</v>
      </c>
      <c r="Y13" s="14"/>
      <c r="Z13" s="14">
        <v>1.8391324044134901E-2</v>
      </c>
      <c r="AA13" s="14">
        <v>1.9652676027828501E-2</v>
      </c>
      <c r="AB13" s="14"/>
      <c r="AC13" s="14">
        <v>3.3363427924519899E-2</v>
      </c>
      <c r="AD13" s="14">
        <v>2.4020390086586799E-2</v>
      </c>
      <c r="AE13" s="14">
        <v>1.7981677234070001E-2</v>
      </c>
      <c r="AF13" s="14">
        <v>1.3302844725983099E-2</v>
      </c>
      <c r="AG13" s="14"/>
      <c r="AH13" s="14">
        <v>2.4779177502058498E-2</v>
      </c>
      <c r="AI13" s="14">
        <v>2.4127669163360399E-2</v>
      </c>
      <c r="AJ13" s="14">
        <v>5.6930871566965701E-3</v>
      </c>
      <c r="AK13" s="14">
        <v>1.7369155143306701E-2</v>
      </c>
      <c r="AL13" s="14"/>
      <c r="AM13" s="14">
        <v>2.0872151500963599E-2</v>
      </c>
      <c r="AN13" s="14">
        <v>1.71556976275632E-2</v>
      </c>
      <c r="AO13" s="14">
        <v>1.2764624325523499E-2</v>
      </c>
      <c r="AP13" s="14">
        <v>1.5245364446238399E-2</v>
      </c>
      <c r="AQ13" s="14"/>
      <c r="AR13" s="14">
        <v>1.5625282519802101E-2</v>
      </c>
      <c r="AS13" s="14">
        <v>1.6238111250377399E-2</v>
      </c>
      <c r="AT13" s="14">
        <v>6.1369194312716098E-3</v>
      </c>
      <c r="AU13" s="14">
        <v>1.7430986795392001E-2</v>
      </c>
      <c r="AV13" s="14"/>
      <c r="AW13" s="14">
        <v>2.1358407775896902E-2</v>
      </c>
      <c r="AX13" s="14">
        <v>2.7243976672778999E-2</v>
      </c>
      <c r="AY13" s="14">
        <v>1.0102415959538201E-2</v>
      </c>
      <c r="AZ13" s="14">
        <v>9.0779391310785405E-3</v>
      </c>
      <c r="BA13" s="14"/>
      <c r="BB13" s="14">
        <v>1.1710033959756699E-2</v>
      </c>
      <c r="BC13" s="14">
        <v>1.10737837236018E-2</v>
      </c>
      <c r="BD13" s="14">
        <v>2.7569617684116102E-2</v>
      </c>
      <c r="BE13" s="14"/>
      <c r="BF13" s="14">
        <v>1.2975452449237101E-2</v>
      </c>
      <c r="BG13" s="14">
        <v>2.2812744458120999E-2</v>
      </c>
      <c r="BH13" s="14">
        <v>2.2272152694958799E-2</v>
      </c>
      <c r="BI13" s="14"/>
      <c r="BJ13" s="14">
        <v>1.70537560850769E-2</v>
      </c>
      <c r="BK13" s="14">
        <v>1.3265482470099999E-2</v>
      </c>
      <c r="BL13" s="14">
        <v>2.4666398507077299E-2</v>
      </c>
      <c r="BM13" s="14"/>
      <c r="BN13" s="14">
        <v>2.4782019016900799E-2</v>
      </c>
      <c r="BO13" s="14">
        <v>1.16929779079779E-2</v>
      </c>
      <c r="BP13" s="14">
        <v>2.3803252967034599E-2</v>
      </c>
      <c r="BQ13" s="14">
        <v>3.7110715416782701E-2</v>
      </c>
      <c r="BR13" s="14">
        <v>4.3277435401804197E-3</v>
      </c>
      <c r="BS13" s="14">
        <v>1.0155368994912499E-2</v>
      </c>
      <c r="BT13" s="14">
        <v>2.6918167939509501E-2</v>
      </c>
      <c r="BU13" s="14">
        <v>4.2517226875088202E-2</v>
      </c>
      <c r="BV13" s="14"/>
      <c r="BW13" s="14">
        <v>1.34650561441062E-2</v>
      </c>
      <c r="BX13" s="14">
        <v>2.3624904391277401E-2</v>
      </c>
      <c r="BY13" s="14"/>
      <c r="BZ13" s="14">
        <v>1.3340956960421599E-2</v>
      </c>
      <c r="CA13" s="14">
        <v>2.08943803021958E-2</v>
      </c>
      <c r="CB13" s="14"/>
      <c r="CC13" s="14">
        <v>1.14420132306924E-2</v>
      </c>
      <c r="CD13" s="14">
        <v>2.1501230424487101E-2</v>
      </c>
    </row>
    <row r="14" spans="2:82" x14ac:dyDescent="0.25">
      <c r="B14" s="15" t="s">
        <v>103</v>
      </c>
      <c r="C14" s="14">
        <v>6.0371228978527902E-3</v>
      </c>
      <c r="D14" s="14">
        <v>6.0671348250766598E-3</v>
      </c>
      <c r="E14" s="14">
        <v>6.0131423953982497E-3</v>
      </c>
      <c r="F14" s="14"/>
      <c r="G14" s="14">
        <v>8.7229253758618203E-3</v>
      </c>
      <c r="H14" s="14">
        <v>5.1415926015552704E-3</v>
      </c>
      <c r="I14" s="14">
        <v>2.4521028539755E-3</v>
      </c>
      <c r="J14" s="14"/>
      <c r="K14" s="14">
        <v>0</v>
      </c>
      <c r="L14" s="14">
        <v>7.16210358363196E-3</v>
      </c>
      <c r="M14" s="14">
        <v>3.30661707258639E-3</v>
      </c>
      <c r="N14" s="14">
        <v>1.6609800231965E-2</v>
      </c>
      <c r="O14" s="14"/>
      <c r="P14" s="14">
        <v>0</v>
      </c>
      <c r="Q14" s="14">
        <v>0</v>
      </c>
      <c r="R14" s="14">
        <v>1.08830467578313E-2</v>
      </c>
      <c r="S14" s="14">
        <v>4.99349751735276E-3</v>
      </c>
      <c r="T14" s="14">
        <v>1.19971369881368E-2</v>
      </c>
      <c r="U14" s="14"/>
      <c r="V14" s="14">
        <v>4.1073719987249702E-3</v>
      </c>
      <c r="W14" s="14">
        <v>0</v>
      </c>
      <c r="X14" s="14">
        <v>1.8826968846299499E-2</v>
      </c>
      <c r="Y14" s="14"/>
      <c r="Z14" s="14">
        <v>7.54328640081116E-3</v>
      </c>
      <c r="AA14" s="14">
        <v>4.7303012471876203E-3</v>
      </c>
      <c r="AB14" s="14"/>
      <c r="AC14" s="14">
        <v>1.09925650394145E-2</v>
      </c>
      <c r="AD14" s="14">
        <v>8.67761855242042E-3</v>
      </c>
      <c r="AE14" s="14">
        <v>5.3784136049826398E-3</v>
      </c>
      <c r="AF14" s="14">
        <v>2.9485744655229499E-3</v>
      </c>
      <c r="AG14" s="14"/>
      <c r="AH14" s="14">
        <v>1.27255877068983E-2</v>
      </c>
      <c r="AI14" s="14">
        <v>5.0527514858063902E-3</v>
      </c>
      <c r="AJ14" s="14">
        <v>3.74607022263777E-3</v>
      </c>
      <c r="AK14" s="14">
        <v>3.4049328986437899E-3</v>
      </c>
      <c r="AL14" s="14"/>
      <c r="AM14" s="14">
        <v>6.1269342056208698E-3</v>
      </c>
      <c r="AN14" s="14">
        <v>0</v>
      </c>
      <c r="AO14" s="14">
        <v>3.2785871989985402E-3</v>
      </c>
      <c r="AP14" s="14">
        <v>5.0339450405353899E-3</v>
      </c>
      <c r="AQ14" s="14"/>
      <c r="AR14" s="14">
        <v>5.2059088375036597E-3</v>
      </c>
      <c r="AS14" s="14">
        <v>1.59081448720146E-3</v>
      </c>
      <c r="AT14" s="14">
        <v>0</v>
      </c>
      <c r="AU14" s="14">
        <v>0</v>
      </c>
      <c r="AV14" s="14"/>
      <c r="AW14" s="14">
        <v>1.21184476467967E-2</v>
      </c>
      <c r="AX14" s="14">
        <v>5.1786523044102702E-3</v>
      </c>
      <c r="AY14" s="14">
        <v>4.2757940825709096E-3</v>
      </c>
      <c r="AZ14" s="14">
        <v>0</v>
      </c>
      <c r="BA14" s="14"/>
      <c r="BB14" s="14">
        <v>2.8658581089912399E-3</v>
      </c>
      <c r="BC14" s="14">
        <v>0</v>
      </c>
      <c r="BD14" s="14">
        <v>0</v>
      </c>
      <c r="BE14" s="14"/>
      <c r="BF14" s="14">
        <v>3.0079340490196402E-3</v>
      </c>
      <c r="BG14" s="14">
        <v>6.1834297215179997E-3</v>
      </c>
      <c r="BH14" s="14">
        <v>5.0629691223504298E-3</v>
      </c>
      <c r="BI14" s="14"/>
      <c r="BJ14" s="14">
        <v>4.9848052138150301E-3</v>
      </c>
      <c r="BK14" s="14">
        <v>0</v>
      </c>
      <c r="BL14" s="14">
        <v>0</v>
      </c>
      <c r="BM14" s="14"/>
      <c r="BN14" s="14">
        <v>7.0668762763614196E-3</v>
      </c>
      <c r="BO14" s="14">
        <v>1.1624102497199499E-2</v>
      </c>
      <c r="BP14" s="14">
        <v>0</v>
      </c>
      <c r="BQ14" s="14">
        <v>0</v>
      </c>
      <c r="BR14" s="14">
        <v>8.5334272000114099E-3</v>
      </c>
      <c r="BS14" s="14">
        <v>0</v>
      </c>
      <c r="BT14" s="14">
        <v>0</v>
      </c>
      <c r="BU14" s="14">
        <v>0</v>
      </c>
      <c r="BV14" s="14"/>
      <c r="BW14" s="14">
        <v>4.44035374737112E-3</v>
      </c>
      <c r="BX14" s="14">
        <v>7.3364595127620898E-3</v>
      </c>
      <c r="BY14" s="14"/>
      <c r="BZ14" s="14">
        <v>1.766987224475E-3</v>
      </c>
      <c r="CA14" s="14">
        <v>1.4026565976410501E-3</v>
      </c>
      <c r="CB14" s="14"/>
      <c r="CC14" s="14">
        <v>1.0549594195733501E-3</v>
      </c>
      <c r="CD14" s="14">
        <v>2.23852813265683E-3</v>
      </c>
    </row>
    <row r="15" spans="2:82" x14ac:dyDescent="0.25">
      <c r="B15" s="15" t="s">
        <v>164</v>
      </c>
      <c r="C15" s="21">
        <v>0.73483831414841005</v>
      </c>
      <c r="D15" s="21">
        <v>0.74500294647451604</v>
      </c>
      <c r="E15" s="21">
        <v>0.72473137247598696</v>
      </c>
      <c r="F15" s="21"/>
      <c r="G15" s="21">
        <v>0.78638952994753197</v>
      </c>
      <c r="H15" s="21">
        <v>0.70022141452907904</v>
      </c>
      <c r="I15" s="21">
        <v>0.70092734599838202</v>
      </c>
      <c r="J15" s="21"/>
      <c r="K15" s="21">
        <v>0.83229835398142904</v>
      </c>
      <c r="L15" s="21">
        <v>0.70067824794963096</v>
      </c>
      <c r="M15" s="21">
        <v>0.70102329673345398</v>
      </c>
      <c r="N15" s="21">
        <v>0.644637645936321</v>
      </c>
      <c r="O15" s="21"/>
      <c r="P15" s="21">
        <v>0.73905999514781495</v>
      </c>
      <c r="Q15" s="21">
        <v>0.76082326201661199</v>
      </c>
      <c r="R15" s="21">
        <v>0.73007642773106796</v>
      </c>
      <c r="S15" s="21">
        <v>0.73575278998992499</v>
      </c>
      <c r="T15" s="21">
        <v>0.71171887849036497</v>
      </c>
      <c r="U15" s="21"/>
      <c r="V15" s="21">
        <v>0.780631843278076</v>
      </c>
      <c r="W15" s="21">
        <v>0.68466847657133401</v>
      </c>
      <c r="X15" s="21">
        <v>0.64217527477965297</v>
      </c>
      <c r="Y15" s="21"/>
      <c r="Z15" s="21">
        <v>0.78521822974208999</v>
      </c>
      <c r="AA15" s="21">
        <v>0.69112621760166204</v>
      </c>
      <c r="AB15" s="21"/>
      <c r="AC15" s="21">
        <v>0.64563607386670097</v>
      </c>
      <c r="AD15" s="21">
        <v>0.68867244629949997</v>
      </c>
      <c r="AE15" s="21">
        <v>0.74744560706629803</v>
      </c>
      <c r="AF15" s="21">
        <v>0.79020099794309195</v>
      </c>
      <c r="AG15" s="21"/>
      <c r="AH15" s="21">
        <v>0.68688227796937595</v>
      </c>
      <c r="AI15" s="21">
        <v>0.69085697762015197</v>
      </c>
      <c r="AJ15" s="21">
        <v>0.79325450709339396</v>
      </c>
      <c r="AK15" s="21">
        <v>0.81488472571653403</v>
      </c>
      <c r="AL15" s="21"/>
      <c r="AM15" s="21">
        <v>0.70297056991705598</v>
      </c>
      <c r="AN15" s="21">
        <v>0.72056399775261004</v>
      </c>
      <c r="AO15" s="21">
        <v>0.77919435575846396</v>
      </c>
      <c r="AP15" s="21">
        <v>0.77082037015332905</v>
      </c>
      <c r="AQ15" s="21"/>
      <c r="AR15" s="21">
        <v>0.68254006732245098</v>
      </c>
      <c r="AS15" s="21">
        <v>0.78973666275625198</v>
      </c>
      <c r="AT15" s="21">
        <v>0.87560346161361602</v>
      </c>
      <c r="AU15" s="21">
        <v>0.74085857022647295</v>
      </c>
      <c r="AV15" s="21"/>
      <c r="AW15" s="21">
        <v>0.72253738189181804</v>
      </c>
      <c r="AX15" s="21">
        <v>0.71101216067703199</v>
      </c>
      <c r="AY15" s="21">
        <v>0.76225464761015505</v>
      </c>
      <c r="AZ15" s="21">
        <v>0.77727889945830897</v>
      </c>
      <c r="BA15" s="21"/>
      <c r="BB15" s="21">
        <v>0.74283464258918497</v>
      </c>
      <c r="BC15" s="21">
        <v>0.76747770883567301</v>
      </c>
      <c r="BD15" s="21">
        <v>0.82478273624073495</v>
      </c>
      <c r="BE15" s="21"/>
      <c r="BF15" s="21">
        <v>0.77155495304279298</v>
      </c>
      <c r="BG15" s="21">
        <v>0.670640105028525</v>
      </c>
      <c r="BH15" s="21">
        <v>0.75746178780720297</v>
      </c>
      <c r="BI15" s="21"/>
      <c r="BJ15" s="21">
        <v>0.75927581343938599</v>
      </c>
      <c r="BK15" s="21">
        <v>0.74099767593491705</v>
      </c>
      <c r="BL15" s="21">
        <v>0.72933785136642304</v>
      </c>
      <c r="BM15" s="21"/>
      <c r="BN15" s="21">
        <v>0.68894005014009196</v>
      </c>
      <c r="BO15" s="21">
        <v>0.76651960978309697</v>
      </c>
      <c r="BP15" s="21">
        <v>0.72830169737567796</v>
      </c>
      <c r="BQ15" s="21">
        <v>0.77770846972211505</v>
      </c>
      <c r="BR15" s="21">
        <v>0.74332879153366704</v>
      </c>
      <c r="BS15" s="21">
        <v>0.79288485408271003</v>
      </c>
      <c r="BT15" s="21">
        <v>0.71076828029042805</v>
      </c>
      <c r="BU15" s="21">
        <v>0.69833298026042101</v>
      </c>
      <c r="BV15" s="21"/>
      <c r="BW15" s="21">
        <v>0.79746851022847798</v>
      </c>
      <c r="BX15" s="21">
        <v>0.68387433670606501</v>
      </c>
      <c r="BY15" s="21"/>
      <c r="BZ15" s="21">
        <v>0.76876769478138796</v>
      </c>
      <c r="CA15" s="21">
        <v>0.73057968514532201</v>
      </c>
      <c r="CB15" s="21"/>
      <c r="CC15" s="21">
        <v>0.82081578974516001</v>
      </c>
      <c r="CD15" s="21">
        <v>0.68181448991583005</v>
      </c>
    </row>
    <row r="16" spans="2:82" x14ac:dyDescent="0.25">
      <c r="B16" s="15" t="s">
        <v>165</v>
      </c>
      <c r="C16" s="21">
        <v>7.7619815387176397E-2</v>
      </c>
      <c r="D16" s="21">
        <v>6.8312582147227394E-2</v>
      </c>
      <c r="E16" s="21">
        <v>8.7004595074737595E-2</v>
      </c>
      <c r="F16" s="21"/>
      <c r="G16" s="21">
        <v>6.9466731850808094E-2</v>
      </c>
      <c r="H16" s="21">
        <v>8.6591276266010597E-2</v>
      </c>
      <c r="I16" s="21">
        <v>7.5981014758888493E-2</v>
      </c>
      <c r="J16" s="21"/>
      <c r="K16" s="21">
        <v>5.5124834189055498E-2</v>
      </c>
      <c r="L16" s="21">
        <v>8.8971317790378604E-2</v>
      </c>
      <c r="M16" s="21">
        <v>6.8268483673200403E-2</v>
      </c>
      <c r="N16" s="21">
        <v>0.104475171001017</v>
      </c>
      <c r="O16" s="21"/>
      <c r="P16" s="21">
        <v>7.8322413316970499E-2</v>
      </c>
      <c r="Q16" s="21">
        <v>9.0941706486043397E-2</v>
      </c>
      <c r="R16" s="21">
        <v>8.2814149001888507E-2</v>
      </c>
      <c r="S16" s="21">
        <v>7.1618260980245693E-2</v>
      </c>
      <c r="T16" s="21">
        <v>6.8081890145419197E-2</v>
      </c>
      <c r="U16" s="21"/>
      <c r="V16" s="21">
        <v>5.8636170055072503E-2</v>
      </c>
      <c r="W16" s="21">
        <v>0.106875201518909</v>
      </c>
      <c r="X16" s="21">
        <v>0.10681432849506001</v>
      </c>
      <c r="Y16" s="21"/>
      <c r="Z16" s="21">
        <v>6.4694320894593801E-2</v>
      </c>
      <c r="AA16" s="21">
        <v>8.8834611134970695E-2</v>
      </c>
      <c r="AB16" s="21"/>
      <c r="AC16" s="21">
        <v>0.10037662840214399</v>
      </c>
      <c r="AD16" s="21">
        <v>9.1933659283056704E-2</v>
      </c>
      <c r="AE16" s="21">
        <v>7.5640760614127694E-2</v>
      </c>
      <c r="AF16" s="21">
        <v>5.4735166577877803E-2</v>
      </c>
      <c r="AG16" s="21"/>
      <c r="AH16" s="21">
        <v>9.8789284033379901E-2</v>
      </c>
      <c r="AI16" s="21">
        <v>9.3311391474670199E-2</v>
      </c>
      <c r="AJ16" s="21">
        <v>5.4782906797165597E-2</v>
      </c>
      <c r="AK16" s="21">
        <v>5.2112785687444298E-2</v>
      </c>
      <c r="AL16" s="21"/>
      <c r="AM16" s="21">
        <v>9.5060947902422296E-2</v>
      </c>
      <c r="AN16" s="21">
        <v>6.0066528966453002E-2</v>
      </c>
      <c r="AO16" s="21">
        <v>7.0231030587692797E-2</v>
      </c>
      <c r="AP16" s="21">
        <v>6.6103068460192302E-2</v>
      </c>
      <c r="AQ16" s="21"/>
      <c r="AR16" s="21">
        <v>8.6895539979075495E-2</v>
      </c>
      <c r="AS16" s="21">
        <v>6.6827879467671394E-2</v>
      </c>
      <c r="AT16" s="21">
        <v>3.0774385924910899E-2</v>
      </c>
      <c r="AU16" s="21">
        <v>8.0418953169384397E-2</v>
      </c>
      <c r="AV16" s="21"/>
      <c r="AW16" s="21">
        <v>9.0894831928033201E-2</v>
      </c>
      <c r="AX16" s="21">
        <v>8.2686294060084403E-2</v>
      </c>
      <c r="AY16" s="21">
        <v>7.0393184343001805E-2</v>
      </c>
      <c r="AZ16" s="21">
        <v>3.6568115975766799E-2</v>
      </c>
      <c r="BA16" s="21"/>
      <c r="BB16" s="21">
        <v>6.7170549443995295E-2</v>
      </c>
      <c r="BC16" s="21">
        <v>6.9825769730830697E-2</v>
      </c>
      <c r="BD16" s="21">
        <v>5.5592267436337599E-2</v>
      </c>
      <c r="BE16" s="21"/>
      <c r="BF16" s="21">
        <v>5.9923432020862498E-2</v>
      </c>
      <c r="BG16" s="21">
        <v>9.2925607414728106E-2</v>
      </c>
      <c r="BH16" s="21">
        <v>9.4182479566893296E-2</v>
      </c>
      <c r="BI16" s="21"/>
      <c r="BJ16" s="21">
        <v>7.8276582101779194E-2</v>
      </c>
      <c r="BK16" s="21">
        <v>6.0681839868871101E-2</v>
      </c>
      <c r="BL16" s="21">
        <v>7.3588674596071602E-2</v>
      </c>
      <c r="BM16" s="21"/>
      <c r="BN16" s="21">
        <v>0.109587973262863</v>
      </c>
      <c r="BO16" s="21">
        <v>6.9568456769451295E-2</v>
      </c>
      <c r="BP16" s="21">
        <v>8.7612232544544894E-2</v>
      </c>
      <c r="BQ16" s="21">
        <v>8.6922107271594301E-2</v>
      </c>
      <c r="BR16" s="21">
        <v>6.8603144018776999E-2</v>
      </c>
      <c r="BS16" s="21">
        <v>4.26970225692649E-2</v>
      </c>
      <c r="BT16" s="21">
        <v>0.10863665180411999</v>
      </c>
      <c r="BU16" s="21">
        <v>0.10273409772323</v>
      </c>
      <c r="BV16" s="21"/>
      <c r="BW16" s="21">
        <v>6.1422278195500599E-2</v>
      </c>
      <c r="BX16" s="21">
        <v>9.0800213529356799E-2</v>
      </c>
      <c r="BY16" s="21"/>
      <c r="BZ16" s="21">
        <v>6.4787641860563003E-2</v>
      </c>
      <c r="CA16" s="21">
        <v>8.9182162336508303E-2</v>
      </c>
      <c r="CB16" s="21"/>
      <c r="CC16" s="21">
        <v>5.2163957930391497E-2</v>
      </c>
      <c r="CD16" s="21">
        <v>9.8129810116086597E-2</v>
      </c>
    </row>
    <row r="17" spans="2:82" x14ac:dyDescent="0.25">
      <c r="B17" s="15" t="s">
        <v>166</v>
      </c>
      <c r="C17" s="22">
        <v>0.65721849876123395</v>
      </c>
      <c r="D17" s="22">
        <v>0.67669036432728802</v>
      </c>
      <c r="E17" s="22">
        <v>0.63772677740124895</v>
      </c>
      <c r="F17" s="22"/>
      <c r="G17" s="22">
        <v>0.71692279809672399</v>
      </c>
      <c r="H17" s="22">
        <v>0.613630138263068</v>
      </c>
      <c r="I17" s="22">
        <v>0.62494633123949395</v>
      </c>
      <c r="J17" s="22"/>
      <c r="K17" s="22">
        <v>0.77717351979237304</v>
      </c>
      <c r="L17" s="22">
        <v>0.61170693015925204</v>
      </c>
      <c r="M17" s="22">
        <v>0.63275481306025405</v>
      </c>
      <c r="N17" s="22">
        <v>0.540162474935304</v>
      </c>
      <c r="O17" s="22"/>
      <c r="P17" s="22">
        <v>0.66073758183084497</v>
      </c>
      <c r="Q17" s="22">
        <v>0.66988155553056905</v>
      </c>
      <c r="R17" s="22">
        <v>0.64726227872917996</v>
      </c>
      <c r="S17" s="22">
        <v>0.66413452900967995</v>
      </c>
      <c r="T17" s="22">
        <v>0.64363698834494598</v>
      </c>
      <c r="U17" s="22"/>
      <c r="V17" s="22">
        <v>0.72199567322300395</v>
      </c>
      <c r="W17" s="22">
        <v>0.57779327505242495</v>
      </c>
      <c r="X17" s="22">
        <v>0.53536094628459296</v>
      </c>
      <c r="Y17" s="22"/>
      <c r="Z17" s="22">
        <v>0.72052390884749695</v>
      </c>
      <c r="AA17" s="22">
        <v>0.602291606466691</v>
      </c>
      <c r="AB17" s="22"/>
      <c r="AC17" s="22">
        <v>0.54525944546455796</v>
      </c>
      <c r="AD17" s="22">
        <v>0.59673878701644301</v>
      </c>
      <c r="AE17" s="22">
        <v>0.67180484645216998</v>
      </c>
      <c r="AF17" s="22">
        <v>0.73546583136521404</v>
      </c>
      <c r="AG17" s="22"/>
      <c r="AH17" s="22">
        <v>0.58809299393599701</v>
      </c>
      <c r="AI17" s="22">
        <v>0.59754558614548203</v>
      </c>
      <c r="AJ17" s="22">
        <v>0.73847160029622805</v>
      </c>
      <c r="AK17" s="22">
        <v>0.76277194002908899</v>
      </c>
      <c r="AL17" s="22"/>
      <c r="AM17" s="22">
        <v>0.60790962201463405</v>
      </c>
      <c r="AN17" s="22">
        <v>0.660497468786157</v>
      </c>
      <c r="AO17" s="22">
        <v>0.70896332517077199</v>
      </c>
      <c r="AP17" s="22">
        <v>0.70471730169313695</v>
      </c>
      <c r="AQ17" s="22"/>
      <c r="AR17" s="22">
        <v>0.59564452734337503</v>
      </c>
      <c r="AS17" s="22">
        <v>0.72290878328858099</v>
      </c>
      <c r="AT17" s="22">
        <v>0.84482907568870602</v>
      </c>
      <c r="AU17" s="22">
        <v>0.66043961705708798</v>
      </c>
      <c r="AV17" s="22"/>
      <c r="AW17" s="22">
        <v>0.63164254996378399</v>
      </c>
      <c r="AX17" s="22">
        <v>0.628325866616947</v>
      </c>
      <c r="AY17" s="22">
        <v>0.69186146326715403</v>
      </c>
      <c r="AZ17" s="22">
        <v>0.74071078348254205</v>
      </c>
      <c r="BA17" s="22"/>
      <c r="BB17" s="22">
        <v>0.67566409314519005</v>
      </c>
      <c r="BC17" s="22">
        <v>0.69765193910484202</v>
      </c>
      <c r="BD17" s="22">
        <v>0.76919046880439701</v>
      </c>
      <c r="BE17" s="22"/>
      <c r="BF17" s="22">
        <v>0.71163152102193095</v>
      </c>
      <c r="BG17" s="22">
        <v>0.57771449761379701</v>
      </c>
      <c r="BH17" s="22">
        <v>0.66327930824030901</v>
      </c>
      <c r="BI17" s="22"/>
      <c r="BJ17" s="22">
        <v>0.68099923133760698</v>
      </c>
      <c r="BK17" s="22">
        <v>0.68031583606604595</v>
      </c>
      <c r="BL17" s="22">
        <v>0.65574917677035205</v>
      </c>
      <c r="BM17" s="22"/>
      <c r="BN17" s="22">
        <v>0.57935207687722901</v>
      </c>
      <c r="BO17" s="22">
        <v>0.69695115301364596</v>
      </c>
      <c r="BP17" s="22">
        <v>0.64068946483113298</v>
      </c>
      <c r="BQ17" s="22">
        <v>0.69078636245052105</v>
      </c>
      <c r="BR17" s="22">
        <v>0.67472564751488995</v>
      </c>
      <c r="BS17" s="22">
        <v>0.75018783151344504</v>
      </c>
      <c r="BT17" s="22">
        <v>0.60213162848630797</v>
      </c>
      <c r="BU17" s="22">
        <v>0.59559888253719095</v>
      </c>
      <c r="BV17" s="22"/>
      <c r="BW17" s="22">
        <v>0.73604623203297703</v>
      </c>
      <c r="BX17" s="22">
        <v>0.59307412317670805</v>
      </c>
      <c r="BY17" s="22"/>
      <c r="BZ17" s="22">
        <v>0.70398005292082499</v>
      </c>
      <c r="CA17" s="22">
        <v>0.64139752280881401</v>
      </c>
      <c r="CB17" s="22"/>
      <c r="CC17" s="22">
        <v>0.76865183181476804</v>
      </c>
      <c r="CD17" s="22">
        <v>0.58368467979974303</v>
      </c>
    </row>
    <row r="18" spans="2:82" x14ac:dyDescent="0.25">
      <c r="B18" s="16"/>
    </row>
    <row r="19" spans="2:82" x14ac:dyDescent="0.25">
      <c r="B19" t="s">
        <v>105</v>
      </c>
    </row>
    <row r="20" spans="2:82" x14ac:dyDescent="0.25">
      <c r="B20" t="s">
        <v>106</v>
      </c>
    </row>
    <row r="22" spans="2:82" x14ac:dyDescent="0.25">
      <c r="B22"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110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0.37674952709535098</v>
      </c>
      <c r="D9" s="14">
        <v>0.35650538834378798</v>
      </c>
      <c r="E9" s="14">
        <v>0.39637100343966503</v>
      </c>
      <c r="F9" s="14"/>
      <c r="G9" s="14">
        <v>0.42039057895434401</v>
      </c>
      <c r="H9" s="14">
        <v>0.35973559524172999</v>
      </c>
      <c r="I9" s="14">
        <v>0.32342871928459299</v>
      </c>
      <c r="J9" s="14"/>
      <c r="K9" s="14">
        <v>0.38990414744110702</v>
      </c>
      <c r="L9" s="14">
        <v>0.37096204496596502</v>
      </c>
      <c r="M9" s="14">
        <v>0.35287025404195499</v>
      </c>
      <c r="N9" s="14">
        <v>0.389397228367305</v>
      </c>
      <c r="O9" s="14"/>
      <c r="P9" s="14">
        <v>0.40351056984496603</v>
      </c>
      <c r="Q9" s="14">
        <v>0.40965548618568198</v>
      </c>
      <c r="R9" s="14">
        <v>0.35888074945836701</v>
      </c>
      <c r="S9" s="14">
        <v>0.37602630246040802</v>
      </c>
      <c r="T9" s="14">
        <v>0.34911580799356901</v>
      </c>
      <c r="U9" s="14"/>
      <c r="V9" s="14">
        <v>0.387974746424743</v>
      </c>
      <c r="W9" s="14">
        <v>0.37320299792395301</v>
      </c>
      <c r="X9" s="14">
        <v>0.34449616655204102</v>
      </c>
      <c r="Y9" s="14"/>
      <c r="Z9" s="14">
        <v>0.39595483495814399</v>
      </c>
      <c r="AA9" s="14">
        <v>0.36008605591609899</v>
      </c>
      <c r="AB9" s="14"/>
      <c r="AC9" s="14">
        <v>0.44609735325285099</v>
      </c>
      <c r="AD9" s="14">
        <v>0.36196157541915902</v>
      </c>
      <c r="AE9" s="14">
        <v>0.337910493560519</v>
      </c>
      <c r="AF9" s="14">
        <v>0.41812273305104097</v>
      </c>
      <c r="AG9" s="14"/>
      <c r="AH9" s="14">
        <v>0.35120219097254901</v>
      </c>
      <c r="AI9" s="14">
        <v>0.372236524647373</v>
      </c>
      <c r="AJ9" s="14">
        <v>0.38294084106768</v>
      </c>
      <c r="AK9" s="14">
        <v>0.40133185265015497</v>
      </c>
      <c r="AL9" s="14"/>
      <c r="AM9" s="14">
        <v>0.33576600873078699</v>
      </c>
      <c r="AN9" s="14">
        <v>0.33054057073162402</v>
      </c>
      <c r="AO9" s="14">
        <v>0.43094793240781198</v>
      </c>
      <c r="AP9" s="14">
        <v>0.39367383998397798</v>
      </c>
      <c r="AQ9" s="14"/>
      <c r="AR9" s="14">
        <v>0.36120327404748098</v>
      </c>
      <c r="AS9" s="14">
        <v>0.39273591589665602</v>
      </c>
      <c r="AT9" s="14">
        <v>0.44326893822150798</v>
      </c>
      <c r="AU9" s="14">
        <v>0.34173407713359399</v>
      </c>
      <c r="AV9" s="14"/>
      <c r="AW9" s="14">
        <v>0.37281255521894102</v>
      </c>
      <c r="AX9" s="14">
        <v>0.36982755963645397</v>
      </c>
      <c r="AY9" s="14">
        <v>0.38096597816272398</v>
      </c>
      <c r="AZ9" s="14">
        <v>0.41429454805681898</v>
      </c>
      <c r="BA9" s="14"/>
      <c r="BB9" s="14">
        <v>0.37929760113278299</v>
      </c>
      <c r="BC9" s="14">
        <v>0.32843344431251198</v>
      </c>
      <c r="BD9" s="14">
        <v>0.23062972657070199</v>
      </c>
      <c r="BE9" s="14"/>
      <c r="BF9" s="14">
        <v>0.385816362881716</v>
      </c>
      <c r="BG9" s="14">
        <v>0.35947908718515298</v>
      </c>
      <c r="BH9" s="14">
        <v>0.37244276156335399</v>
      </c>
      <c r="BI9" s="14"/>
      <c r="BJ9" s="14">
        <v>0.375139469587569</v>
      </c>
      <c r="BK9" s="14">
        <v>0.40491255848146701</v>
      </c>
      <c r="BL9" s="14">
        <v>0.33062917252425</v>
      </c>
      <c r="BM9" s="14"/>
      <c r="BN9" s="14">
        <v>0.35471395176436299</v>
      </c>
      <c r="BO9" s="14">
        <v>0.38885318098383198</v>
      </c>
      <c r="BP9" s="14">
        <v>0.37643626031433802</v>
      </c>
      <c r="BQ9" s="14">
        <v>0.36924565095918299</v>
      </c>
      <c r="BR9" s="14">
        <v>0.414016974259793</v>
      </c>
      <c r="BS9" s="14">
        <v>0.36519761689596503</v>
      </c>
      <c r="BT9" s="14">
        <v>0.37761665826404101</v>
      </c>
      <c r="BU9" s="14">
        <v>0.40908102767048399</v>
      </c>
      <c r="BV9" s="14"/>
      <c r="BW9" s="14">
        <v>0.37733085434123098</v>
      </c>
      <c r="BX9" s="14">
        <v>0.37627648452962398</v>
      </c>
      <c r="BY9" s="14"/>
      <c r="BZ9" s="14">
        <v>0.38056220731671803</v>
      </c>
      <c r="CA9" s="14">
        <v>0.38801750667135199</v>
      </c>
      <c r="CB9" s="14"/>
      <c r="CC9" s="14">
        <v>0.38060394262698699</v>
      </c>
      <c r="CD9" s="14">
        <v>0.38655378302513499</v>
      </c>
    </row>
    <row r="10" spans="2:82" ht="30" x14ac:dyDescent="0.25">
      <c r="B10" s="15" t="s">
        <v>102</v>
      </c>
      <c r="C10" s="14">
        <v>0.56534516284091796</v>
      </c>
      <c r="D10" s="14">
        <v>0.59048403874861399</v>
      </c>
      <c r="E10" s="14">
        <v>0.54077109874114804</v>
      </c>
      <c r="F10" s="14"/>
      <c r="G10" s="14">
        <v>0.52376443452617905</v>
      </c>
      <c r="H10" s="14">
        <v>0.58946790518978598</v>
      </c>
      <c r="I10" s="14">
        <v>0.60030477973757401</v>
      </c>
      <c r="J10" s="14"/>
      <c r="K10" s="14">
        <v>0.55940244563517605</v>
      </c>
      <c r="L10" s="14">
        <v>0.57041654626167504</v>
      </c>
      <c r="M10" s="14">
        <v>0.56300478712801905</v>
      </c>
      <c r="N10" s="14">
        <v>0.55853738499435601</v>
      </c>
      <c r="O10" s="14"/>
      <c r="P10" s="14">
        <v>0.52505503356301098</v>
      </c>
      <c r="Q10" s="14">
        <v>0.54343969221694799</v>
      </c>
      <c r="R10" s="14">
        <v>0.58250175067917198</v>
      </c>
      <c r="S10" s="14">
        <v>0.56273491481349003</v>
      </c>
      <c r="T10" s="14">
        <v>0.600662827253587</v>
      </c>
      <c r="U10" s="14"/>
      <c r="V10" s="14">
        <v>0.56266191941813404</v>
      </c>
      <c r="W10" s="14">
        <v>0.55875071302185098</v>
      </c>
      <c r="X10" s="14">
        <v>0.58116699624869606</v>
      </c>
      <c r="Y10" s="14"/>
      <c r="Z10" s="14">
        <v>0.55470059551497197</v>
      </c>
      <c r="AA10" s="14">
        <v>0.574580913817613</v>
      </c>
      <c r="AB10" s="14"/>
      <c r="AC10" s="14">
        <v>0.51017525735273295</v>
      </c>
      <c r="AD10" s="14">
        <v>0.57848737140301398</v>
      </c>
      <c r="AE10" s="14">
        <v>0.59417225038735</v>
      </c>
      <c r="AF10" s="14">
        <v>0.53891604137461901</v>
      </c>
      <c r="AG10" s="14"/>
      <c r="AH10" s="14">
        <v>0.56967428695936895</v>
      </c>
      <c r="AI10" s="14">
        <v>0.57658216658302097</v>
      </c>
      <c r="AJ10" s="14">
        <v>0.55116948279659606</v>
      </c>
      <c r="AK10" s="14">
        <v>0.56404309021564503</v>
      </c>
      <c r="AL10" s="14"/>
      <c r="AM10" s="14">
        <v>0.61087382310076899</v>
      </c>
      <c r="AN10" s="14">
        <v>0.60060334577378305</v>
      </c>
      <c r="AO10" s="14">
        <v>0.52114032397405097</v>
      </c>
      <c r="AP10" s="14">
        <v>0.55302431264533902</v>
      </c>
      <c r="AQ10" s="14"/>
      <c r="AR10" s="14">
        <v>0.584768126848347</v>
      </c>
      <c r="AS10" s="14">
        <v>0.548926763692826</v>
      </c>
      <c r="AT10" s="14">
        <v>0.51403810941368699</v>
      </c>
      <c r="AU10" s="14">
        <v>0.62968660932222198</v>
      </c>
      <c r="AV10" s="14"/>
      <c r="AW10" s="14">
        <v>0.56546546045032398</v>
      </c>
      <c r="AX10" s="14">
        <v>0.57214879166639798</v>
      </c>
      <c r="AY10" s="14">
        <v>0.55733222613187405</v>
      </c>
      <c r="AZ10" s="14">
        <v>0.56741330206282403</v>
      </c>
      <c r="BA10" s="14"/>
      <c r="BB10" s="14">
        <v>0.57146369617303105</v>
      </c>
      <c r="BC10" s="14">
        <v>0.63957709199639101</v>
      </c>
      <c r="BD10" s="14">
        <v>0.69525945027170699</v>
      </c>
      <c r="BE10" s="14"/>
      <c r="BF10" s="14">
        <v>0.55216576032407105</v>
      </c>
      <c r="BG10" s="14">
        <v>0.59568332794122703</v>
      </c>
      <c r="BH10" s="14">
        <v>0.58307185276220597</v>
      </c>
      <c r="BI10" s="14"/>
      <c r="BJ10" s="14">
        <v>0.56691544980741004</v>
      </c>
      <c r="BK10" s="14">
        <v>0.54561606915872296</v>
      </c>
      <c r="BL10" s="14">
        <v>0.62055285254238102</v>
      </c>
      <c r="BM10" s="14"/>
      <c r="BN10" s="14">
        <v>0.58186684255646504</v>
      </c>
      <c r="BO10" s="14">
        <v>0.56860823620632595</v>
      </c>
      <c r="BP10" s="14">
        <v>0.55130017126697195</v>
      </c>
      <c r="BQ10" s="14">
        <v>0.56937048940596702</v>
      </c>
      <c r="BR10" s="14">
        <v>0.53522919854835405</v>
      </c>
      <c r="BS10" s="14">
        <v>0.57950193573375397</v>
      </c>
      <c r="BT10" s="14">
        <v>0.55012614184324804</v>
      </c>
      <c r="BU10" s="14">
        <v>0.55520142125085903</v>
      </c>
      <c r="BV10" s="14"/>
      <c r="BW10" s="14">
        <v>0.57477703369468902</v>
      </c>
      <c r="BX10" s="14">
        <v>0.55767018042802297</v>
      </c>
      <c r="BY10" s="14"/>
      <c r="BZ10" s="14">
        <v>0.56982107272456795</v>
      </c>
      <c r="CA10" s="14">
        <v>0.55914748405608306</v>
      </c>
      <c r="CB10" s="14"/>
      <c r="CC10" s="14">
        <v>0.57233561645198305</v>
      </c>
      <c r="CD10" s="14">
        <v>0.55847169509075101</v>
      </c>
    </row>
    <row r="11" spans="2:82" x14ac:dyDescent="0.25">
      <c r="B11" s="15" t="s">
        <v>103</v>
      </c>
      <c r="C11" s="20">
        <v>5.7905310063731202E-2</v>
      </c>
      <c r="D11" s="20">
        <v>5.3010572907597503E-2</v>
      </c>
      <c r="E11" s="20">
        <v>6.2857897819186798E-2</v>
      </c>
      <c r="F11" s="20"/>
      <c r="G11" s="20">
        <v>5.5844986519476301E-2</v>
      </c>
      <c r="H11" s="20">
        <v>5.0796499568484199E-2</v>
      </c>
      <c r="I11" s="20">
        <v>7.6266500977833607E-2</v>
      </c>
      <c r="J11" s="20"/>
      <c r="K11" s="20">
        <v>5.0693406923716898E-2</v>
      </c>
      <c r="L11" s="20">
        <v>5.8621408772359503E-2</v>
      </c>
      <c r="M11" s="20">
        <v>8.4124958830026603E-2</v>
      </c>
      <c r="N11" s="20">
        <v>5.2065386638338103E-2</v>
      </c>
      <c r="O11" s="20"/>
      <c r="P11" s="20">
        <v>7.1434396592023303E-2</v>
      </c>
      <c r="Q11" s="20">
        <v>4.690482159737E-2</v>
      </c>
      <c r="R11" s="20">
        <v>5.8617499862461002E-2</v>
      </c>
      <c r="S11" s="20">
        <v>6.1238782726102101E-2</v>
      </c>
      <c r="T11" s="20">
        <v>5.0221364752844E-2</v>
      </c>
      <c r="U11" s="20"/>
      <c r="V11" s="20">
        <v>4.9363334157123698E-2</v>
      </c>
      <c r="W11" s="20">
        <v>6.8046289054196102E-2</v>
      </c>
      <c r="X11" s="20">
        <v>7.4336837199263206E-2</v>
      </c>
      <c r="Y11" s="20"/>
      <c r="Z11" s="20">
        <v>4.9344569526884499E-2</v>
      </c>
      <c r="AA11" s="20">
        <v>6.5333030266288297E-2</v>
      </c>
      <c r="AB11" s="20"/>
      <c r="AC11" s="20">
        <v>4.37273893944162E-2</v>
      </c>
      <c r="AD11" s="20">
        <v>5.9551053177827003E-2</v>
      </c>
      <c r="AE11" s="20">
        <v>6.7917256052130198E-2</v>
      </c>
      <c r="AF11" s="20">
        <v>4.2961225574340303E-2</v>
      </c>
      <c r="AG11" s="20"/>
      <c r="AH11" s="20">
        <v>7.9123522068082305E-2</v>
      </c>
      <c r="AI11" s="20">
        <v>5.1181308769606602E-2</v>
      </c>
      <c r="AJ11" s="20">
        <v>6.5889676135723801E-2</v>
      </c>
      <c r="AK11" s="20">
        <v>3.46250571342002E-2</v>
      </c>
      <c r="AL11" s="20"/>
      <c r="AM11" s="20">
        <v>5.3360168168443599E-2</v>
      </c>
      <c r="AN11" s="20">
        <v>6.8856083494593198E-2</v>
      </c>
      <c r="AO11" s="20">
        <v>4.7911743618137201E-2</v>
      </c>
      <c r="AP11" s="20">
        <v>5.33018473706834E-2</v>
      </c>
      <c r="AQ11" s="20"/>
      <c r="AR11" s="20">
        <v>5.4028599104172098E-2</v>
      </c>
      <c r="AS11" s="20">
        <v>5.8337320410518201E-2</v>
      </c>
      <c r="AT11" s="20">
        <v>4.26929523648054E-2</v>
      </c>
      <c r="AU11" s="20">
        <v>2.85793135441842E-2</v>
      </c>
      <c r="AV11" s="20"/>
      <c r="AW11" s="20">
        <v>6.1721984330735398E-2</v>
      </c>
      <c r="AX11" s="20">
        <v>5.8023648697147899E-2</v>
      </c>
      <c r="AY11" s="20">
        <v>6.1701795705401997E-2</v>
      </c>
      <c r="AZ11" s="20">
        <v>1.82921498803565E-2</v>
      </c>
      <c r="BA11" s="20"/>
      <c r="BB11" s="20">
        <v>4.9238702694185801E-2</v>
      </c>
      <c r="BC11" s="20">
        <v>3.1989463691096898E-2</v>
      </c>
      <c r="BD11" s="20">
        <v>7.4110823157590405E-2</v>
      </c>
      <c r="BE11" s="20"/>
      <c r="BF11" s="20">
        <v>6.2017876794212903E-2</v>
      </c>
      <c r="BG11" s="20">
        <v>4.4837584873619801E-2</v>
      </c>
      <c r="BH11" s="20">
        <v>4.4485385674439902E-2</v>
      </c>
      <c r="BI11" s="20"/>
      <c r="BJ11" s="20">
        <v>5.7945080605020398E-2</v>
      </c>
      <c r="BK11" s="20">
        <v>4.9471372359809397E-2</v>
      </c>
      <c r="BL11" s="20">
        <v>4.8817974933369299E-2</v>
      </c>
      <c r="BM11" s="20"/>
      <c r="BN11" s="20">
        <v>6.3419205679172197E-2</v>
      </c>
      <c r="BO11" s="20">
        <v>4.2538582809841602E-2</v>
      </c>
      <c r="BP11" s="20">
        <v>7.2263568418689306E-2</v>
      </c>
      <c r="BQ11" s="20">
        <v>6.1383859634849297E-2</v>
      </c>
      <c r="BR11" s="20">
        <v>5.0753827191852001E-2</v>
      </c>
      <c r="BS11" s="20">
        <v>5.5300447370280302E-2</v>
      </c>
      <c r="BT11" s="20">
        <v>7.2257199892710497E-2</v>
      </c>
      <c r="BU11" s="20">
        <v>3.5717551078656602E-2</v>
      </c>
      <c r="BV11" s="20"/>
      <c r="BW11" s="20">
        <v>4.78921119640792E-2</v>
      </c>
      <c r="BX11" s="20">
        <v>6.6053335042353403E-2</v>
      </c>
      <c r="BY11" s="20"/>
      <c r="BZ11" s="20">
        <v>4.96167199587145E-2</v>
      </c>
      <c r="CA11" s="20">
        <v>5.2835009272564702E-2</v>
      </c>
      <c r="CB11" s="20"/>
      <c r="CC11" s="20">
        <v>4.7060440921030101E-2</v>
      </c>
      <c r="CD11" s="20">
        <v>5.49745218841141E-2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CD24"/>
  <sheetViews>
    <sheetView showGridLines="0" topLeftCell="A17" workbookViewId="0">
      <pane xSplit="2" topLeftCell="C1" activePane="topRight" state="frozen"/>
      <selection pane="topRight" activeCell="B24" sqref="B24"/>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31" t="s">
        <v>432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45" x14ac:dyDescent="0.25">
      <c r="B9" s="15" t="s">
        <v>422</v>
      </c>
      <c r="C9" s="14">
        <v>0.31368476767725101</v>
      </c>
      <c r="D9" s="14">
        <v>0.31672550342677303</v>
      </c>
      <c r="E9" s="14">
        <v>0.31095742064082099</v>
      </c>
      <c r="F9" s="14"/>
      <c r="G9" s="14">
        <v>0.25768612932116902</v>
      </c>
      <c r="H9" s="14">
        <v>0.32788686187717198</v>
      </c>
      <c r="I9" s="14">
        <v>0.39738234734996403</v>
      </c>
      <c r="J9" s="14"/>
      <c r="K9" s="14">
        <v>0.30261238722620398</v>
      </c>
      <c r="L9" s="14">
        <v>0.28657073164813501</v>
      </c>
      <c r="M9" s="14">
        <v>0.35897974430559598</v>
      </c>
      <c r="N9" s="14">
        <v>0.33155045665775401</v>
      </c>
      <c r="O9" s="14"/>
      <c r="P9" s="14">
        <v>0.24651767051530801</v>
      </c>
      <c r="Q9" s="14">
        <v>0.33638384901367602</v>
      </c>
      <c r="R9" s="14">
        <v>0.34332648385486297</v>
      </c>
      <c r="S9" s="14">
        <v>0.30394705310376802</v>
      </c>
      <c r="T9" s="14">
        <v>0.32494190092581099</v>
      </c>
      <c r="U9" s="14"/>
      <c r="V9" s="14">
        <v>0.29391305464745698</v>
      </c>
      <c r="W9" s="14">
        <v>0.306328250571335</v>
      </c>
      <c r="X9" s="14">
        <v>0.385322420212797</v>
      </c>
      <c r="Y9" s="14"/>
      <c r="Z9" s="14">
        <v>0.26485913776638798</v>
      </c>
      <c r="AA9" s="14">
        <v>0.35604828939953098</v>
      </c>
      <c r="AB9" s="14"/>
      <c r="AC9" s="14">
        <v>0.33244251703369698</v>
      </c>
      <c r="AD9" s="14">
        <v>0.29896333855091101</v>
      </c>
      <c r="AE9" s="14">
        <v>0.28344730371696902</v>
      </c>
      <c r="AF9" s="14">
        <v>0.33154052955709801</v>
      </c>
      <c r="AG9" s="14"/>
      <c r="AH9" s="14">
        <v>0.36027841672623101</v>
      </c>
      <c r="AI9" s="14">
        <v>0.29773097547945798</v>
      </c>
      <c r="AJ9" s="14">
        <v>0.29576725428408601</v>
      </c>
      <c r="AK9" s="14">
        <v>0.37435609721712898</v>
      </c>
      <c r="AL9" s="14"/>
      <c r="AM9" s="14">
        <v>0.35594892930862998</v>
      </c>
      <c r="AN9" s="14">
        <v>0.29538659719872801</v>
      </c>
      <c r="AO9" s="14">
        <v>0.293190993419917</v>
      </c>
      <c r="AP9" s="14">
        <v>0.28109648681139299</v>
      </c>
      <c r="AQ9" s="14"/>
      <c r="AR9" s="14">
        <v>0.28454686189224399</v>
      </c>
      <c r="AS9" s="14">
        <v>0.266328887686272</v>
      </c>
      <c r="AT9" s="14">
        <v>0.30044708068162901</v>
      </c>
      <c r="AU9" s="14">
        <v>0.36961291820485598</v>
      </c>
      <c r="AV9" s="14"/>
      <c r="AW9" s="14">
        <v>0.216983102703946</v>
      </c>
      <c r="AX9" s="14">
        <v>0.27830555447106398</v>
      </c>
      <c r="AY9" s="14">
        <v>0.367521654664964</v>
      </c>
      <c r="AZ9" s="14">
        <v>0.59426974246622299</v>
      </c>
      <c r="BA9" s="14"/>
      <c r="BB9" s="14">
        <v>0.38534410670500702</v>
      </c>
      <c r="BC9" s="14">
        <v>0.40131212523792698</v>
      </c>
      <c r="BD9" s="14">
        <v>0.28676527356918302</v>
      </c>
      <c r="BE9" s="14"/>
      <c r="BF9" s="14">
        <v>0.37955198241351701</v>
      </c>
      <c r="BG9" s="14">
        <v>0.27882001315016303</v>
      </c>
      <c r="BH9" s="14">
        <v>0.18789251295123999</v>
      </c>
      <c r="BI9" s="14"/>
      <c r="BJ9" s="14">
        <v>0.306530173113367</v>
      </c>
      <c r="BK9" s="14">
        <v>0.30979045445271902</v>
      </c>
      <c r="BL9" s="14">
        <v>0.30620009265182302</v>
      </c>
      <c r="BM9" s="14"/>
      <c r="BN9" s="14">
        <v>0.28951544982967897</v>
      </c>
      <c r="BO9" s="14">
        <v>0.31879654927596901</v>
      </c>
      <c r="BP9" s="14">
        <v>0.29729732786864299</v>
      </c>
      <c r="BQ9" s="14">
        <v>0.29471333084628598</v>
      </c>
      <c r="BR9" s="14">
        <v>0.31951647817153001</v>
      </c>
      <c r="BS9" s="14">
        <v>0.30948927862687903</v>
      </c>
      <c r="BT9" s="14">
        <v>0.32402418812358802</v>
      </c>
      <c r="BU9" s="14">
        <v>0.30665519143599601</v>
      </c>
      <c r="BV9" s="14"/>
      <c r="BW9" s="14">
        <v>0.29417673182583898</v>
      </c>
      <c r="BX9" s="14">
        <v>0.329559013030161</v>
      </c>
      <c r="BY9" s="14"/>
      <c r="BZ9" s="14">
        <v>0.32047302429933</v>
      </c>
      <c r="CA9" s="14">
        <v>0.30511147226471003</v>
      </c>
      <c r="CB9" s="14"/>
      <c r="CC9" s="14">
        <v>0.22045242929511399</v>
      </c>
      <c r="CD9" s="14">
        <v>0.41571253423298199</v>
      </c>
    </row>
    <row r="10" spans="2:82" ht="45" x14ac:dyDescent="0.25">
      <c r="B10" s="15" t="s">
        <v>423</v>
      </c>
      <c r="C10" s="14">
        <v>0.21480524490295999</v>
      </c>
      <c r="D10" s="14">
        <v>0.232037013801731</v>
      </c>
      <c r="E10" s="14">
        <v>0.19778807868301099</v>
      </c>
      <c r="F10" s="14"/>
      <c r="G10" s="14">
        <v>0.25743948639855702</v>
      </c>
      <c r="H10" s="14">
        <v>0.19382162559924199</v>
      </c>
      <c r="I10" s="14">
        <v>0.17144987396372499</v>
      </c>
      <c r="J10" s="14"/>
      <c r="K10" s="14">
        <v>0.24531932579098301</v>
      </c>
      <c r="L10" s="14">
        <v>0.25418446784562099</v>
      </c>
      <c r="M10" s="14">
        <v>0.165683328825285</v>
      </c>
      <c r="N10" s="14">
        <v>0.15784317196733599</v>
      </c>
      <c r="O10" s="14"/>
      <c r="P10" s="14">
        <v>0.28542634124064997</v>
      </c>
      <c r="Q10" s="14">
        <v>0.21527684025999899</v>
      </c>
      <c r="R10" s="14">
        <v>0.19332467892815999</v>
      </c>
      <c r="S10" s="14">
        <v>0.203575171400835</v>
      </c>
      <c r="T10" s="14">
        <v>0.20490787935935501</v>
      </c>
      <c r="U10" s="14"/>
      <c r="V10" s="14">
        <v>0.25653019134691002</v>
      </c>
      <c r="W10" s="14">
        <v>0.21321987738927201</v>
      </c>
      <c r="X10" s="14">
        <v>8.2275958393666498E-2</v>
      </c>
      <c r="Y10" s="14"/>
      <c r="Z10" s="14">
        <v>0.23793583266235299</v>
      </c>
      <c r="AA10" s="14">
        <v>0.19473600752122</v>
      </c>
      <c r="AB10" s="14"/>
      <c r="AC10" s="14">
        <v>0.13284241518767201</v>
      </c>
      <c r="AD10" s="14">
        <v>0.20688132590498001</v>
      </c>
      <c r="AE10" s="14">
        <v>0.19770820192705499</v>
      </c>
      <c r="AF10" s="14">
        <v>0.263767104785124</v>
      </c>
      <c r="AG10" s="14"/>
      <c r="AH10" s="14">
        <v>0.11597230558268901</v>
      </c>
      <c r="AI10" s="14">
        <v>0.197305487828904</v>
      </c>
      <c r="AJ10" s="14">
        <v>0.26180530058256501</v>
      </c>
      <c r="AK10" s="14">
        <v>0.25732730178923802</v>
      </c>
      <c r="AL10" s="14"/>
      <c r="AM10" s="14">
        <v>9.80263437265778E-2</v>
      </c>
      <c r="AN10" s="14">
        <v>0.22138351664136399</v>
      </c>
      <c r="AO10" s="14">
        <v>0.274497777299051</v>
      </c>
      <c r="AP10" s="14">
        <v>0.298095264769139</v>
      </c>
      <c r="AQ10" s="14"/>
      <c r="AR10" s="14">
        <v>0.257662425731088</v>
      </c>
      <c r="AS10" s="14">
        <v>0.26946170260347402</v>
      </c>
      <c r="AT10" s="14">
        <v>0.28226278828885698</v>
      </c>
      <c r="AU10" s="14">
        <v>6.3569131359081293E-2</v>
      </c>
      <c r="AV10" s="14"/>
      <c r="AW10" s="14">
        <v>0.25484233105666898</v>
      </c>
      <c r="AX10" s="14">
        <v>0.227709832971462</v>
      </c>
      <c r="AY10" s="14">
        <v>0.19267723355598901</v>
      </c>
      <c r="AZ10" s="14">
        <v>0.11000622841831401</v>
      </c>
      <c r="BA10" s="14"/>
      <c r="BB10" s="14">
        <v>0.16945627308012001</v>
      </c>
      <c r="BC10" s="14">
        <v>0.10179374490001999</v>
      </c>
      <c r="BD10" s="14">
        <v>0.24004968391354201</v>
      </c>
      <c r="BE10" s="14"/>
      <c r="BF10" s="14">
        <v>0.21536028040549701</v>
      </c>
      <c r="BG10" s="14">
        <v>0.16493688143750199</v>
      </c>
      <c r="BH10" s="14">
        <v>0.31974118455664702</v>
      </c>
      <c r="BI10" s="14"/>
      <c r="BJ10" s="14">
        <v>0.26169641585985398</v>
      </c>
      <c r="BK10" s="14">
        <v>0.23190838934225899</v>
      </c>
      <c r="BL10" s="14">
        <v>6.45471934076427E-2</v>
      </c>
      <c r="BM10" s="14"/>
      <c r="BN10" s="14">
        <v>0.178987117794177</v>
      </c>
      <c r="BO10" s="14">
        <v>0.241566837445822</v>
      </c>
      <c r="BP10" s="14">
        <v>0.17502680800863901</v>
      </c>
      <c r="BQ10" s="14">
        <v>0.197194341689372</v>
      </c>
      <c r="BR10" s="14">
        <v>0.23768899719719599</v>
      </c>
      <c r="BS10" s="14">
        <v>0.24349464597116099</v>
      </c>
      <c r="BT10" s="14">
        <v>0.25341245007430202</v>
      </c>
      <c r="BU10" s="14">
        <v>0.21606873055499601</v>
      </c>
      <c r="BV10" s="14"/>
      <c r="BW10" s="14">
        <v>0.24361297408339699</v>
      </c>
      <c r="BX10" s="14">
        <v>0.19136357376017801</v>
      </c>
      <c r="BY10" s="14"/>
      <c r="BZ10" s="14">
        <v>0.21903104436288501</v>
      </c>
      <c r="CA10" s="14">
        <v>0.229537111521779</v>
      </c>
      <c r="CB10" s="14"/>
      <c r="CC10" s="14">
        <v>0.272627614664253</v>
      </c>
      <c r="CD10" s="14">
        <v>0.16983808940001099</v>
      </c>
    </row>
    <row r="11" spans="2:82" ht="30" x14ac:dyDescent="0.25">
      <c r="B11" s="15" t="s">
        <v>424</v>
      </c>
      <c r="C11" s="14">
        <v>0.19884120985226</v>
      </c>
      <c r="D11" s="14">
        <v>0.19762708944132701</v>
      </c>
      <c r="E11" s="14">
        <v>0.20025398377290901</v>
      </c>
      <c r="F11" s="14"/>
      <c r="G11" s="14">
        <v>0.25633983937674998</v>
      </c>
      <c r="H11" s="14">
        <v>0.17341243276758</v>
      </c>
      <c r="I11" s="14">
        <v>0.134621330341541</v>
      </c>
      <c r="J11" s="14"/>
      <c r="K11" s="14">
        <v>0.23923360164600099</v>
      </c>
      <c r="L11" s="14">
        <v>0.22060215198553301</v>
      </c>
      <c r="M11" s="14">
        <v>0.15557480103990301</v>
      </c>
      <c r="N11" s="14">
        <v>0.132241101523665</v>
      </c>
      <c r="O11" s="14"/>
      <c r="P11" s="14">
        <v>0.21419793296433501</v>
      </c>
      <c r="Q11" s="14">
        <v>0.18379489813608199</v>
      </c>
      <c r="R11" s="14">
        <v>0.18480942086956301</v>
      </c>
      <c r="S11" s="14">
        <v>0.21220058667796499</v>
      </c>
      <c r="T11" s="14">
        <v>0.19568008667338299</v>
      </c>
      <c r="U11" s="14"/>
      <c r="V11" s="14">
        <v>0.22855459710287299</v>
      </c>
      <c r="W11" s="14">
        <v>0.21300757319358099</v>
      </c>
      <c r="X11" s="14">
        <v>8.7791661395250603E-2</v>
      </c>
      <c r="Y11" s="14"/>
      <c r="Z11" s="14">
        <v>0.26633351148968998</v>
      </c>
      <c r="AA11" s="14">
        <v>0.140281564196409</v>
      </c>
      <c r="AB11" s="14"/>
      <c r="AC11" s="14">
        <v>0.13238305076652901</v>
      </c>
      <c r="AD11" s="14">
        <v>0.17196167813830401</v>
      </c>
      <c r="AE11" s="14">
        <v>0.21482014165444299</v>
      </c>
      <c r="AF11" s="14">
        <v>0.22662937959012</v>
      </c>
      <c r="AG11" s="14"/>
      <c r="AH11" s="14">
        <v>0.110270294593187</v>
      </c>
      <c r="AI11" s="14">
        <v>0.193068789664473</v>
      </c>
      <c r="AJ11" s="14">
        <v>0.21848231581661201</v>
      </c>
      <c r="AK11" s="14">
        <v>0.237197973079153</v>
      </c>
      <c r="AL11" s="14"/>
      <c r="AM11" s="14">
        <v>0.148338517304273</v>
      </c>
      <c r="AN11" s="14">
        <v>0.19951558364497099</v>
      </c>
      <c r="AO11" s="14">
        <v>0.229712790982111</v>
      </c>
      <c r="AP11" s="14">
        <v>0.247429517365576</v>
      </c>
      <c r="AQ11" s="14"/>
      <c r="AR11" s="14">
        <v>0.19326799382907001</v>
      </c>
      <c r="AS11" s="14">
        <v>0.243031627715181</v>
      </c>
      <c r="AT11" s="14">
        <v>0.26353154017879299</v>
      </c>
      <c r="AU11" s="14">
        <v>0.19628418686744001</v>
      </c>
      <c r="AV11" s="14"/>
      <c r="AW11" s="14">
        <v>0.20986131187274401</v>
      </c>
      <c r="AX11" s="14">
        <v>0.206101568526282</v>
      </c>
      <c r="AY11" s="14">
        <v>0.19520576493382</v>
      </c>
      <c r="AZ11" s="14">
        <v>0.12801720330883201</v>
      </c>
      <c r="BA11" s="14"/>
      <c r="BB11" s="14">
        <v>0.177423974326614</v>
      </c>
      <c r="BC11" s="14">
        <v>0.166940372538776</v>
      </c>
      <c r="BD11" s="14">
        <v>0.12928829210085899</v>
      </c>
      <c r="BE11" s="14"/>
      <c r="BF11" s="14">
        <v>0.19698200202239899</v>
      </c>
      <c r="BG11" s="14">
        <v>0.195998598845668</v>
      </c>
      <c r="BH11" s="14">
        <v>0.25370750917136398</v>
      </c>
      <c r="BI11" s="14"/>
      <c r="BJ11" s="14">
        <v>0.18578181137032099</v>
      </c>
      <c r="BK11" s="14">
        <v>0.25668129547220098</v>
      </c>
      <c r="BL11" s="14">
        <v>0.17749914041266199</v>
      </c>
      <c r="BM11" s="14"/>
      <c r="BN11" s="14">
        <v>0.15828920520738299</v>
      </c>
      <c r="BO11" s="14">
        <v>0.15536551168243901</v>
      </c>
      <c r="BP11" s="14">
        <v>0.23971638781433299</v>
      </c>
      <c r="BQ11" s="14">
        <v>0.19622951059091301</v>
      </c>
      <c r="BR11" s="14">
        <v>0.23363243305860801</v>
      </c>
      <c r="BS11" s="14">
        <v>0.26561823487355501</v>
      </c>
      <c r="BT11" s="14">
        <v>0.18005362947324899</v>
      </c>
      <c r="BU11" s="14">
        <v>0.17466388730329799</v>
      </c>
      <c r="BV11" s="14"/>
      <c r="BW11" s="14">
        <v>0.21720856110342099</v>
      </c>
      <c r="BX11" s="14">
        <v>0.183895172103263</v>
      </c>
      <c r="BY11" s="14"/>
      <c r="BZ11" s="14">
        <v>0.20473987930717599</v>
      </c>
      <c r="CA11" s="14">
        <v>0.21309377541858099</v>
      </c>
      <c r="CB11" s="14"/>
      <c r="CC11" s="14">
        <v>0.24663551453609001</v>
      </c>
      <c r="CD11" s="14">
        <v>0.16640102415060601</v>
      </c>
    </row>
    <row r="12" spans="2:82" ht="30" x14ac:dyDescent="0.25">
      <c r="B12" s="15" t="s">
        <v>425</v>
      </c>
      <c r="C12" s="14">
        <v>0.16957574714429</v>
      </c>
      <c r="D12" s="14">
        <v>0.162306395356901</v>
      </c>
      <c r="E12" s="14">
        <v>0.17667748570771</v>
      </c>
      <c r="F12" s="14"/>
      <c r="G12" s="14">
        <v>0.15276496354961999</v>
      </c>
      <c r="H12" s="14">
        <v>0.16950972966661701</v>
      </c>
      <c r="I12" s="14">
        <v>0.20337154129165599</v>
      </c>
      <c r="J12" s="14"/>
      <c r="K12" s="14">
        <v>0.114832683659714</v>
      </c>
      <c r="L12" s="14">
        <v>0.17004648818821</v>
      </c>
      <c r="M12" s="14">
        <v>0.165132445596085</v>
      </c>
      <c r="N12" s="14">
        <v>0.25895377821862797</v>
      </c>
      <c r="O12" s="14"/>
      <c r="P12" s="14">
        <v>0.135551553498684</v>
      </c>
      <c r="Q12" s="14">
        <v>0.185841142854383</v>
      </c>
      <c r="R12" s="14">
        <v>0.16713632204109</v>
      </c>
      <c r="S12" s="14">
        <v>0.18909848946324601</v>
      </c>
      <c r="T12" s="14">
        <v>0.151178215450403</v>
      </c>
      <c r="U12" s="14"/>
      <c r="V12" s="14">
        <v>0.16375423393722399</v>
      </c>
      <c r="W12" s="14">
        <v>0.19654297152818101</v>
      </c>
      <c r="X12" s="14">
        <v>0.158912907183314</v>
      </c>
      <c r="Y12" s="14"/>
      <c r="Z12" s="14">
        <v>0.162813925537381</v>
      </c>
      <c r="AA12" s="14">
        <v>0.175442636666237</v>
      </c>
      <c r="AB12" s="14"/>
      <c r="AC12" s="14">
        <v>0.198312643223584</v>
      </c>
      <c r="AD12" s="14">
        <v>0.23516255866501401</v>
      </c>
      <c r="AE12" s="14">
        <v>0.170047762843127</v>
      </c>
      <c r="AF12" s="14">
        <v>0.113040942054977</v>
      </c>
      <c r="AG12" s="14"/>
      <c r="AH12" s="14">
        <v>0.161073393428494</v>
      </c>
      <c r="AI12" s="14">
        <v>0.20220807212815201</v>
      </c>
      <c r="AJ12" s="14">
        <v>0.14942727795933</v>
      </c>
      <c r="AK12" s="14">
        <v>9.7382759310051401E-2</v>
      </c>
      <c r="AL12" s="14"/>
      <c r="AM12" s="14">
        <v>0.20769204293820401</v>
      </c>
      <c r="AN12" s="14">
        <v>0.156325580870601</v>
      </c>
      <c r="AO12" s="14">
        <v>0.166271951189435</v>
      </c>
      <c r="AP12" s="14">
        <v>0.16918302163781501</v>
      </c>
      <c r="AQ12" s="14"/>
      <c r="AR12" s="14">
        <v>0.195940348971023</v>
      </c>
      <c r="AS12" s="14">
        <v>0.147612243579055</v>
      </c>
      <c r="AT12" s="14">
        <v>0.123224163282574</v>
      </c>
      <c r="AU12" s="14">
        <v>0.19084578525604401</v>
      </c>
      <c r="AV12" s="14"/>
      <c r="AW12" s="14">
        <v>0.25022411896399599</v>
      </c>
      <c r="AX12" s="14">
        <v>0.18465209673307101</v>
      </c>
      <c r="AY12" s="14">
        <v>0.12060665504609</v>
      </c>
      <c r="AZ12" s="14">
        <v>6.4061732242627997E-2</v>
      </c>
      <c r="BA12" s="14"/>
      <c r="BB12" s="14">
        <v>0.168674784937176</v>
      </c>
      <c r="BC12" s="14">
        <v>0.139663678968035</v>
      </c>
      <c r="BD12" s="14">
        <v>0.204482694655367</v>
      </c>
      <c r="BE12" s="14"/>
      <c r="BF12" s="14">
        <v>0.15363705336488401</v>
      </c>
      <c r="BG12" s="14">
        <v>0.18128204429143599</v>
      </c>
      <c r="BH12" s="14">
        <v>0.211840255496061</v>
      </c>
      <c r="BI12" s="14"/>
      <c r="BJ12" s="14">
        <v>0.15518384546507999</v>
      </c>
      <c r="BK12" s="14">
        <v>0.169257779337113</v>
      </c>
      <c r="BL12" s="14">
        <v>0.21208334800575901</v>
      </c>
      <c r="BM12" s="14"/>
      <c r="BN12" s="14">
        <v>0.23619271120721999</v>
      </c>
      <c r="BO12" s="14">
        <v>0.139132146026997</v>
      </c>
      <c r="BP12" s="14">
        <v>0.13488336963882999</v>
      </c>
      <c r="BQ12" s="14">
        <v>9.9880710161257893E-2</v>
      </c>
      <c r="BR12" s="14">
        <v>0.119404605703501</v>
      </c>
      <c r="BS12" s="14">
        <v>0.174077887442421</v>
      </c>
      <c r="BT12" s="14">
        <v>0.234519968333467</v>
      </c>
      <c r="BU12" s="14">
        <v>0.217936632413611</v>
      </c>
      <c r="BV12" s="14"/>
      <c r="BW12" s="14">
        <v>0.188455612814766</v>
      </c>
      <c r="BX12" s="14">
        <v>0.15421266178983001</v>
      </c>
      <c r="BY12" s="14"/>
      <c r="BZ12" s="14">
        <v>0.18567465295171501</v>
      </c>
      <c r="CA12" s="14">
        <v>0.15017563858698199</v>
      </c>
      <c r="CB12" s="14"/>
      <c r="CC12" s="14">
        <v>0.190284746444768</v>
      </c>
      <c r="CD12" s="14">
        <v>0.15196831980738901</v>
      </c>
    </row>
    <row r="13" spans="2:82" ht="30" x14ac:dyDescent="0.25">
      <c r="B13" s="15" t="s">
        <v>426</v>
      </c>
      <c r="C13" s="14">
        <v>0.16476560938722101</v>
      </c>
      <c r="D13" s="14">
        <v>0.191653576345998</v>
      </c>
      <c r="E13" s="14">
        <v>0.13804225281034499</v>
      </c>
      <c r="F13" s="14"/>
      <c r="G13" s="14">
        <v>0.154915465143008</v>
      </c>
      <c r="H13" s="14">
        <v>0.18336616865203101</v>
      </c>
      <c r="I13" s="14">
        <v>0.147242903308478</v>
      </c>
      <c r="J13" s="14"/>
      <c r="K13" s="14">
        <v>0.188878788516849</v>
      </c>
      <c r="L13" s="14">
        <v>0.185743350609714</v>
      </c>
      <c r="M13" s="14">
        <v>0.13617967799182201</v>
      </c>
      <c r="N13" s="14">
        <v>0.113602714777432</v>
      </c>
      <c r="O13" s="14"/>
      <c r="P13" s="14">
        <v>0.21427963421709001</v>
      </c>
      <c r="Q13" s="14">
        <v>0.13788194170839199</v>
      </c>
      <c r="R13" s="14">
        <v>0.14378049583688399</v>
      </c>
      <c r="S13" s="14">
        <v>0.15580014093387301</v>
      </c>
      <c r="T13" s="14">
        <v>0.193385408236076</v>
      </c>
      <c r="U13" s="14"/>
      <c r="V13" s="14">
        <v>0.18771963645352099</v>
      </c>
      <c r="W13" s="14">
        <v>0.165454395842414</v>
      </c>
      <c r="X13" s="14">
        <v>9.0156204239899798E-2</v>
      </c>
      <c r="Y13" s="14"/>
      <c r="Z13" s="14">
        <v>0.17037989240844401</v>
      </c>
      <c r="AA13" s="14">
        <v>0.15989438087140301</v>
      </c>
      <c r="AB13" s="14"/>
      <c r="AC13" s="14">
        <v>0.13377087314056399</v>
      </c>
      <c r="AD13" s="14">
        <v>0.15141965681021399</v>
      </c>
      <c r="AE13" s="14">
        <v>0.17844656724355401</v>
      </c>
      <c r="AF13" s="14">
        <v>0.17346923902143599</v>
      </c>
      <c r="AG13" s="14"/>
      <c r="AH13" s="14">
        <v>6.7528611343484798E-2</v>
      </c>
      <c r="AI13" s="14">
        <v>0.153751852865188</v>
      </c>
      <c r="AJ13" s="14">
        <v>0.19812997842083399</v>
      </c>
      <c r="AK13" s="14">
        <v>0.20873153206876099</v>
      </c>
      <c r="AL13" s="14"/>
      <c r="AM13" s="14">
        <v>0.16054273156871099</v>
      </c>
      <c r="AN13" s="14">
        <v>0.173679219170747</v>
      </c>
      <c r="AO13" s="14">
        <v>0.20201800488439001</v>
      </c>
      <c r="AP13" s="14">
        <v>0.18455616940709799</v>
      </c>
      <c r="AQ13" s="14"/>
      <c r="AR13" s="14">
        <v>0.17136831260139901</v>
      </c>
      <c r="AS13" s="14">
        <v>0.21307242151177</v>
      </c>
      <c r="AT13" s="14">
        <v>0.18430795502800401</v>
      </c>
      <c r="AU13" s="14">
        <v>0.156037090136772</v>
      </c>
      <c r="AV13" s="14"/>
      <c r="AW13" s="14">
        <v>0.16218714426181199</v>
      </c>
      <c r="AX13" s="14">
        <v>0.16139328455968199</v>
      </c>
      <c r="AY13" s="14">
        <v>0.17154380788923099</v>
      </c>
      <c r="AZ13" s="14">
        <v>0.15557159995172301</v>
      </c>
      <c r="BA13" s="14"/>
      <c r="BB13" s="14">
        <v>0.23379531491432501</v>
      </c>
      <c r="BC13" s="14">
        <v>0.14019841553663701</v>
      </c>
      <c r="BD13" s="14">
        <v>0.157480041061032</v>
      </c>
      <c r="BE13" s="14"/>
      <c r="BF13" s="14">
        <v>0.17887932664762701</v>
      </c>
      <c r="BG13" s="14">
        <v>0.13181269981740501</v>
      </c>
      <c r="BH13" s="14">
        <v>0.19974757313289401</v>
      </c>
      <c r="BI13" s="14"/>
      <c r="BJ13" s="14">
        <v>0.16520407907427601</v>
      </c>
      <c r="BK13" s="14">
        <v>0.17774963990169401</v>
      </c>
      <c r="BL13" s="14">
        <v>0.216082917188127</v>
      </c>
      <c r="BM13" s="14"/>
      <c r="BN13" s="14">
        <v>0.147443385955768</v>
      </c>
      <c r="BO13" s="14">
        <v>0.14051482042871499</v>
      </c>
      <c r="BP13" s="14">
        <v>0.20880516484675801</v>
      </c>
      <c r="BQ13" s="14">
        <v>0.24589222390354901</v>
      </c>
      <c r="BR13" s="14">
        <v>0.22117016186907501</v>
      </c>
      <c r="BS13" s="14">
        <v>0.15211124163317699</v>
      </c>
      <c r="BT13" s="14">
        <v>0.11622945735278301</v>
      </c>
      <c r="BU13" s="14">
        <v>0.162712325511494</v>
      </c>
      <c r="BV13" s="14"/>
      <c r="BW13" s="14">
        <v>0.182691151261762</v>
      </c>
      <c r="BX13" s="14">
        <v>0.150179084533172</v>
      </c>
      <c r="BY13" s="14"/>
      <c r="BZ13" s="14">
        <v>0.16602148510581199</v>
      </c>
      <c r="CA13" s="14">
        <v>0.18703314394995099</v>
      </c>
      <c r="CB13" s="14"/>
      <c r="CC13" s="14">
        <v>0.19966849990389399</v>
      </c>
      <c r="CD13" s="14">
        <v>0.14681162810616</v>
      </c>
    </row>
    <row r="14" spans="2:82" ht="30" x14ac:dyDescent="0.25">
      <c r="B14" s="15" t="s">
        <v>427</v>
      </c>
      <c r="C14" s="14">
        <v>0.12655208447055899</v>
      </c>
      <c r="D14" s="14">
        <v>0.16442557983928999</v>
      </c>
      <c r="E14" s="14">
        <v>8.8805022149301596E-2</v>
      </c>
      <c r="F14" s="14"/>
      <c r="G14" s="14">
        <v>0.13373609646054499</v>
      </c>
      <c r="H14" s="14">
        <v>0.12879382245393201</v>
      </c>
      <c r="I14" s="14">
        <v>0.107677020148907</v>
      </c>
      <c r="J14" s="14"/>
      <c r="K14" s="14">
        <v>0.14233778729288199</v>
      </c>
      <c r="L14" s="14">
        <v>0.117451912675393</v>
      </c>
      <c r="M14" s="14">
        <v>0.14284197515984701</v>
      </c>
      <c r="N14" s="14">
        <v>9.9268016897347003E-2</v>
      </c>
      <c r="O14" s="14"/>
      <c r="P14" s="14">
        <v>0.17144406088891601</v>
      </c>
      <c r="Q14" s="14">
        <v>0.13412579997153301</v>
      </c>
      <c r="R14" s="14">
        <v>0.121744823980657</v>
      </c>
      <c r="S14" s="14">
        <v>0.10814519378125401</v>
      </c>
      <c r="T14" s="14">
        <v>0.12136280962748799</v>
      </c>
      <c r="U14" s="14"/>
      <c r="V14" s="14">
        <v>0.14870164268250299</v>
      </c>
      <c r="W14" s="14">
        <v>0.109157232588283</v>
      </c>
      <c r="X14" s="14">
        <v>7.42425718513222E-2</v>
      </c>
      <c r="Y14" s="14"/>
      <c r="Z14" s="14">
        <v>0.139841207150425</v>
      </c>
      <c r="AA14" s="14">
        <v>0.11502178699469701</v>
      </c>
      <c r="AB14" s="14"/>
      <c r="AC14" s="14">
        <v>6.5696043080455194E-2</v>
      </c>
      <c r="AD14" s="14">
        <v>0.13137581174538501</v>
      </c>
      <c r="AE14" s="14">
        <v>0.12920073173763999</v>
      </c>
      <c r="AF14" s="14">
        <v>0.13936755739838799</v>
      </c>
      <c r="AG14" s="14"/>
      <c r="AH14" s="14">
        <v>5.4830637472093498E-2</v>
      </c>
      <c r="AI14" s="14">
        <v>0.13149644133539701</v>
      </c>
      <c r="AJ14" s="14">
        <v>0.113393374526585</v>
      </c>
      <c r="AK14" s="14">
        <v>0.17690603798203</v>
      </c>
      <c r="AL14" s="14"/>
      <c r="AM14" s="14">
        <v>0.16036167588880501</v>
      </c>
      <c r="AN14" s="14">
        <v>0.14832123899230901</v>
      </c>
      <c r="AO14" s="14">
        <v>0.14098858818046101</v>
      </c>
      <c r="AP14" s="14">
        <v>0.126812990521007</v>
      </c>
      <c r="AQ14" s="14"/>
      <c r="AR14" s="14">
        <v>0.10644418981359199</v>
      </c>
      <c r="AS14" s="14">
        <v>0.152898926513552</v>
      </c>
      <c r="AT14" s="14">
        <v>0.17726565724457499</v>
      </c>
      <c r="AU14" s="14">
        <v>0.16211958777425101</v>
      </c>
      <c r="AV14" s="14"/>
      <c r="AW14" s="14">
        <v>0.11002637936203399</v>
      </c>
      <c r="AX14" s="14">
        <v>0.13419677420833701</v>
      </c>
      <c r="AY14" s="14">
        <v>0.136348248091544</v>
      </c>
      <c r="AZ14" s="14">
        <v>7.3341015800926002E-2</v>
      </c>
      <c r="BA14" s="14"/>
      <c r="BB14" s="14">
        <v>0.12785844737221599</v>
      </c>
      <c r="BC14" s="14">
        <v>8.1151424916084194E-2</v>
      </c>
      <c r="BD14" s="14">
        <v>0.18490002447516801</v>
      </c>
      <c r="BE14" s="14"/>
      <c r="BF14" s="14">
        <v>0.107138448100653</v>
      </c>
      <c r="BG14" s="14">
        <v>0.13177814296332399</v>
      </c>
      <c r="BH14" s="14">
        <v>0.195331462850548</v>
      </c>
      <c r="BI14" s="14"/>
      <c r="BJ14" s="14">
        <v>0.151331570122609</v>
      </c>
      <c r="BK14" s="14">
        <v>9.46807983589142E-2</v>
      </c>
      <c r="BL14" s="14">
        <v>0.18739929659889701</v>
      </c>
      <c r="BM14" s="14"/>
      <c r="BN14" s="14">
        <v>0.15819566824113501</v>
      </c>
      <c r="BO14" s="14">
        <v>0.184235058344906</v>
      </c>
      <c r="BP14" s="14">
        <v>0.104125420378784</v>
      </c>
      <c r="BQ14" s="14">
        <v>0.136703329830969</v>
      </c>
      <c r="BR14" s="14">
        <v>0.122918444663703</v>
      </c>
      <c r="BS14" s="14">
        <v>8.3663254646697896E-2</v>
      </c>
      <c r="BT14" s="14">
        <v>0.22454644232836299</v>
      </c>
      <c r="BU14" s="14">
        <v>0.120759716122764</v>
      </c>
      <c r="BV14" s="14"/>
      <c r="BW14" s="14">
        <v>0.127218524390874</v>
      </c>
      <c r="BX14" s="14">
        <v>0.126009783293308</v>
      </c>
      <c r="BY14" s="14"/>
      <c r="BZ14" s="14">
        <v>0.12179166210034199</v>
      </c>
      <c r="CA14" s="14">
        <v>0.15147033794884501</v>
      </c>
      <c r="CB14" s="14"/>
      <c r="CC14" s="14">
        <v>0.17266089429140799</v>
      </c>
      <c r="CD14" s="14">
        <v>9.1058769301328904E-2</v>
      </c>
    </row>
    <row r="15" spans="2:82" ht="30" x14ac:dyDescent="0.25">
      <c r="B15" s="15" t="s">
        <v>428</v>
      </c>
      <c r="C15" s="14">
        <v>0.119792757308727</v>
      </c>
      <c r="D15" s="14">
        <v>0.11833952520242599</v>
      </c>
      <c r="E15" s="14">
        <v>0.121026243755848</v>
      </c>
      <c r="F15" s="14"/>
      <c r="G15" s="14">
        <v>0.11631720324662299</v>
      </c>
      <c r="H15" s="14">
        <v>0.129171026619913</v>
      </c>
      <c r="I15" s="14">
        <v>0.107972570022438</v>
      </c>
      <c r="J15" s="14"/>
      <c r="K15" s="14">
        <v>0.139619720222798</v>
      </c>
      <c r="L15" s="14">
        <v>0.15581529320898499</v>
      </c>
      <c r="M15" s="14">
        <v>6.7926125448963107E-2</v>
      </c>
      <c r="N15" s="14">
        <v>7.7853651046760494E-2</v>
      </c>
      <c r="O15" s="14"/>
      <c r="P15" s="14">
        <v>0.17101253891198401</v>
      </c>
      <c r="Q15" s="14">
        <v>9.3809610244480202E-2</v>
      </c>
      <c r="R15" s="14">
        <v>0.108890248414706</v>
      </c>
      <c r="S15" s="14">
        <v>0.117766196418055</v>
      </c>
      <c r="T15" s="14">
        <v>0.120248538511548</v>
      </c>
      <c r="U15" s="14"/>
      <c r="V15" s="14">
        <v>0.12920732170909499</v>
      </c>
      <c r="W15" s="14">
        <v>0.12127996118456601</v>
      </c>
      <c r="X15" s="14">
        <v>8.7878670966995295E-2</v>
      </c>
      <c r="Y15" s="14"/>
      <c r="Z15" s="14">
        <v>0.124943952920126</v>
      </c>
      <c r="AA15" s="14">
        <v>0.115323326241936</v>
      </c>
      <c r="AB15" s="14"/>
      <c r="AC15" s="14">
        <v>7.0279112080737602E-2</v>
      </c>
      <c r="AD15" s="14">
        <v>0.112299463436223</v>
      </c>
      <c r="AE15" s="14">
        <v>0.111544887746859</v>
      </c>
      <c r="AF15" s="14">
        <v>0.14249829187493199</v>
      </c>
      <c r="AG15" s="14"/>
      <c r="AH15" s="14">
        <v>3.6513764182839498E-2</v>
      </c>
      <c r="AI15" s="14">
        <v>0.11835743886373901</v>
      </c>
      <c r="AJ15" s="14">
        <v>0.13780175845728099</v>
      </c>
      <c r="AK15" s="14">
        <v>0.14649300111729299</v>
      </c>
      <c r="AL15" s="14"/>
      <c r="AM15" s="14">
        <v>0.100578199210828</v>
      </c>
      <c r="AN15" s="14">
        <v>0.117424932420183</v>
      </c>
      <c r="AO15" s="14">
        <v>0.14060071095594701</v>
      </c>
      <c r="AP15" s="14">
        <v>0.144066618656813</v>
      </c>
      <c r="AQ15" s="14"/>
      <c r="AR15" s="14">
        <v>0.122113666897172</v>
      </c>
      <c r="AS15" s="14">
        <v>0.14485596291744701</v>
      </c>
      <c r="AT15" s="14">
        <v>0.12896886388770701</v>
      </c>
      <c r="AU15" s="14">
        <v>9.2572721790114706E-2</v>
      </c>
      <c r="AV15" s="14"/>
      <c r="AW15" s="14">
        <v>0.12471246477638399</v>
      </c>
      <c r="AX15" s="14">
        <v>0.121273595688147</v>
      </c>
      <c r="AY15" s="14">
        <v>0.119491271068307</v>
      </c>
      <c r="AZ15" s="14">
        <v>9.2297866610547799E-2</v>
      </c>
      <c r="BA15" s="14"/>
      <c r="BB15" s="14">
        <v>0.17500848434650301</v>
      </c>
      <c r="BC15" s="14">
        <v>0.118849412487277</v>
      </c>
      <c r="BD15" s="14">
        <v>8.3638154540746801E-2</v>
      </c>
      <c r="BE15" s="14"/>
      <c r="BF15" s="14">
        <v>0.10561024131737499</v>
      </c>
      <c r="BG15" s="14">
        <v>0.128230819622634</v>
      </c>
      <c r="BH15" s="14">
        <v>0.16533602622787899</v>
      </c>
      <c r="BI15" s="14"/>
      <c r="BJ15" s="14">
        <v>0.13209776980507201</v>
      </c>
      <c r="BK15" s="14">
        <v>0.12041400473552499</v>
      </c>
      <c r="BL15" s="14">
        <v>0.10331232954826999</v>
      </c>
      <c r="BM15" s="14"/>
      <c r="BN15" s="14">
        <v>0.133410600877757</v>
      </c>
      <c r="BO15" s="14">
        <v>8.5726364595187399E-2</v>
      </c>
      <c r="BP15" s="14">
        <v>0.15100094628188299</v>
      </c>
      <c r="BQ15" s="14">
        <v>0.18512137086181199</v>
      </c>
      <c r="BR15" s="14">
        <v>0.17880860918358599</v>
      </c>
      <c r="BS15" s="14">
        <v>0.109698944182392</v>
      </c>
      <c r="BT15" s="14">
        <v>0.12779114362975</v>
      </c>
      <c r="BU15" s="14">
        <v>9.6050960826592494E-2</v>
      </c>
      <c r="BV15" s="14"/>
      <c r="BW15" s="14">
        <v>0.13507185820543</v>
      </c>
      <c r="BX15" s="14">
        <v>0.10735971698352299</v>
      </c>
      <c r="BY15" s="14"/>
      <c r="BZ15" s="14">
        <v>0.12464520098352</v>
      </c>
      <c r="CA15" s="14">
        <v>0.13112765639919999</v>
      </c>
      <c r="CB15" s="14"/>
      <c r="CC15" s="14">
        <v>0.15719236606110201</v>
      </c>
      <c r="CD15" s="14">
        <v>9.4855193619110295E-2</v>
      </c>
    </row>
    <row r="16" spans="2:82" ht="45" x14ac:dyDescent="0.25">
      <c r="B16" s="15" t="s">
        <v>429</v>
      </c>
      <c r="C16" s="14">
        <v>0.11195880206304901</v>
      </c>
      <c r="D16" s="14">
        <v>0.13512931663175601</v>
      </c>
      <c r="E16" s="14">
        <v>8.8900140872597302E-2</v>
      </c>
      <c r="F16" s="14"/>
      <c r="G16" s="14">
        <v>0.12492429135039</v>
      </c>
      <c r="H16" s="14">
        <v>0.113196140732648</v>
      </c>
      <c r="I16" s="14">
        <v>8.3517639079276104E-2</v>
      </c>
      <c r="J16" s="14"/>
      <c r="K16" s="14">
        <v>0.136695166848321</v>
      </c>
      <c r="L16" s="14">
        <v>0.113794328348791</v>
      </c>
      <c r="M16" s="14">
        <v>9.3446751089547905E-2</v>
      </c>
      <c r="N16" s="14">
        <v>7.5752534933449203E-2</v>
      </c>
      <c r="O16" s="14"/>
      <c r="P16" s="14">
        <v>0.13581269076216701</v>
      </c>
      <c r="Q16" s="14">
        <v>0.109190340102536</v>
      </c>
      <c r="R16" s="14">
        <v>8.2388551708892699E-2</v>
      </c>
      <c r="S16" s="14">
        <v>0.127817156184066</v>
      </c>
      <c r="T16" s="14">
        <v>0.106824712431557</v>
      </c>
      <c r="U16" s="14"/>
      <c r="V16" s="14">
        <v>0.14179226677267101</v>
      </c>
      <c r="W16" s="14">
        <v>9.4970217181124597E-2</v>
      </c>
      <c r="X16" s="14">
        <v>3.4482132900954601E-2</v>
      </c>
      <c r="Y16" s="14"/>
      <c r="Z16" s="14">
        <v>0.109744391411641</v>
      </c>
      <c r="AA16" s="14">
        <v>0.113880133828849</v>
      </c>
      <c r="AB16" s="14"/>
      <c r="AC16" s="14">
        <v>5.4797717043052502E-2</v>
      </c>
      <c r="AD16" s="14">
        <v>0.107148621075023</v>
      </c>
      <c r="AE16" s="14">
        <v>0.130947151452567</v>
      </c>
      <c r="AF16" s="14">
        <v>0.11719539436342</v>
      </c>
      <c r="AG16" s="14"/>
      <c r="AH16" s="14">
        <v>4.33461392065718E-2</v>
      </c>
      <c r="AI16" s="14">
        <v>0.117152895177773</v>
      </c>
      <c r="AJ16" s="14">
        <v>0.12813950710344499</v>
      </c>
      <c r="AK16" s="14">
        <v>0.111346333285406</v>
      </c>
      <c r="AL16" s="14"/>
      <c r="AM16" s="14">
        <v>0.19890738798044799</v>
      </c>
      <c r="AN16" s="14">
        <v>0.15234246247917499</v>
      </c>
      <c r="AO16" s="14">
        <v>0.102140025629065</v>
      </c>
      <c r="AP16" s="14">
        <v>9.8886799367344694E-2</v>
      </c>
      <c r="AQ16" s="14"/>
      <c r="AR16" s="14">
        <v>9.5846502306611306E-2</v>
      </c>
      <c r="AS16" s="14">
        <v>0.12652838111460299</v>
      </c>
      <c r="AT16" s="14">
        <v>0.121977934240265</v>
      </c>
      <c r="AU16" s="14">
        <v>0.27798170659462901</v>
      </c>
      <c r="AV16" s="14"/>
      <c r="AW16" s="14">
        <v>0.116595974964205</v>
      </c>
      <c r="AX16" s="14">
        <v>0.117215605918658</v>
      </c>
      <c r="AY16" s="14">
        <v>0.110939075855592</v>
      </c>
      <c r="AZ16" s="14">
        <v>6.3255883457846301E-2</v>
      </c>
      <c r="BA16" s="14"/>
      <c r="BB16" s="14">
        <v>8.4246538257206793E-2</v>
      </c>
      <c r="BC16" s="14">
        <v>0.103087538807891</v>
      </c>
      <c r="BD16" s="14">
        <v>0.175422291707308</v>
      </c>
      <c r="BE16" s="14"/>
      <c r="BF16" s="14">
        <v>0.12818468806212299</v>
      </c>
      <c r="BG16" s="14">
        <v>8.6436906879239106E-2</v>
      </c>
      <c r="BH16" s="14">
        <v>0.130713463366536</v>
      </c>
      <c r="BI16" s="14"/>
      <c r="BJ16" s="14">
        <v>0.123976708615741</v>
      </c>
      <c r="BK16" s="14">
        <v>6.6439061545364206E-2</v>
      </c>
      <c r="BL16" s="14">
        <v>0.26127108010127997</v>
      </c>
      <c r="BM16" s="14"/>
      <c r="BN16" s="14">
        <v>0.194037522403879</v>
      </c>
      <c r="BO16" s="14">
        <v>0.116297841528225</v>
      </c>
      <c r="BP16" s="14">
        <v>9.6311418325119899E-2</v>
      </c>
      <c r="BQ16" s="14">
        <v>9.9506866235329602E-2</v>
      </c>
      <c r="BR16" s="14">
        <v>0.13189215171138799</v>
      </c>
      <c r="BS16" s="14">
        <v>6.3224857310740207E-2</v>
      </c>
      <c r="BT16" s="14">
        <v>0.14294410189783499</v>
      </c>
      <c r="BU16" s="14">
        <v>9.0575879479146401E-2</v>
      </c>
      <c r="BV16" s="14"/>
      <c r="BW16" s="14">
        <v>0.13040708413018201</v>
      </c>
      <c r="BX16" s="14">
        <v>9.6946908600070894E-2</v>
      </c>
      <c r="BY16" s="14"/>
      <c r="BZ16" s="14">
        <v>0.11642102276114</v>
      </c>
      <c r="CA16" s="14">
        <v>0.116658217141981</v>
      </c>
      <c r="CB16" s="14"/>
      <c r="CC16" s="14">
        <v>0.14824288506995401</v>
      </c>
      <c r="CD16" s="14">
        <v>8.2355097486292703E-2</v>
      </c>
    </row>
    <row r="17" spans="2:82" ht="45" x14ac:dyDescent="0.25">
      <c r="B17" s="15" t="s">
        <v>430</v>
      </c>
      <c r="C17" s="14">
        <v>9.6961546477930705E-2</v>
      </c>
      <c r="D17" s="14">
        <v>0.108034020342187</v>
      </c>
      <c r="E17" s="14">
        <v>8.5648913931208007E-2</v>
      </c>
      <c r="F17" s="14"/>
      <c r="G17" s="14">
        <v>0.120445528487596</v>
      </c>
      <c r="H17" s="14">
        <v>7.6622953224411705E-2</v>
      </c>
      <c r="I17" s="14">
        <v>9.0662905493747198E-2</v>
      </c>
      <c r="J17" s="14"/>
      <c r="K17" s="14">
        <v>9.83394386265148E-2</v>
      </c>
      <c r="L17" s="14">
        <v>0.112605487030629</v>
      </c>
      <c r="M17" s="14">
        <v>9.0176914187132307E-2</v>
      </c>
      <c r="N17" s="14">
        <v>7.3466087650811807E-2</v>
      </c>
      <c r="O17" s="14"/>
      <c r="P17" s="14">
        <v>0.13894966775701001</v>
      </c>
      <c r="Q17" s="14">
        <v>7.8960460917826006E-2</v>
      </c>
      <c r="R17" s="14">
        <v>9.3160554460956002E-2</v>
      </c>
      <c r="S17" s="14">
        <v>9.7719542166354895E-2</v>
      </c>
      <c r="T17" s="14">
        <v>8.3004446820210201E-2</v>
      </c>
      <c r="U17" s="14"/>
      <c r="V17" s="14">
        <v>0.11467137843607</v>
      </c>
      <c r="W17" s="14">
        <v>9.2043749611596906E-2</v>
      </c>
      <c r="X17" s="14">
        <v>4.5337501522429401E-2</v>
      </c>
      <c r="Y17" s="14"/>
      <c r="Z17" s="14">
        <v>0.106668845284122</v>
      </c>
      <c r="AA17" s="14">
        <v>8.8539015839995294E-2</v>
      </c>
      <c r="AB17" s="14"/>
      <c r="AC17" s="14">
        <v>2.2556352732486101E-2</v>
      </c>
      <c r="AD17" s="14">
        <v>0.114846721794443</v>
      </c>
      <c r="AE17" s="14">
        <v>8.7584803591017807E-2</v>
      </c>
      <c r="AF17" s="14">
        <v>0.106124606633163</v>
      </c>
      <c r="AG17" s="14"/>
      <c r="AH17" s="14">
        <v>4.5292245532820297E-2</v>
      </c>
      <c r="AI17" s="14">
        <v>9.5198497044045802E-2</v>
      </c>
      <c r="AJ17" s="14">
        <v>0.108780304470386</v>
      </c>
      <c r="AK17" s="14">
        <v>0.117761002142465</v>
      </c>
      <c r="AL17" s="14"/>
      <c r="AM17" s="14">
        <v>6.7649856509896897E-2</v>
      </c>
      <c r="AN17" s="14">
        <v>0.103856891943894</v>
      </c>
      <c r="AO17" s="14">
        <v>9.9083207810713197E-2</v>
      </c>
      <c r="AP17" s="14">
        <v>0.12608650758746401</v>
      </c>
      <c r="AQ17" s="14"/>
      <c r="AR17" s="14">
        <v>0.108667545206588</v>
      </c>
      <c r="AS17" s="14">
        <v>0.121445043806808</v>
      </c>
      <c r="AT17" s="14">
        <v>0.110000889266078</v>
      </c>
      <c r="AU17" s="14">
        <v>7.4731896069340997E-2</v>
      </c>
      <c r="AV17" s="14"/>
      <c r="AW17" s="14">
        <v>0.112146118178403</v>
      </c>
      <c r="AX17" s="14">
        <v>9.6767577019270898E-2</v>
      </c>
      <c r="AY17" s="14">
        <v>9.4666832530999501E-2</v>
      </c>
      <c r="AZ17" s="14">
        <v>5.4655915860868397E-2</v>
      </c>
      <c r="BA17" s="14"/>
      <c r="BB17" s="14">
        <v>9.5992334752271299E-2</v>
      </c>
      <c r="BC17" s="14">
        <v>9.6517727680265203E-2</v>
      </c>
      <c r="BD17" s="14">
        <v>0.129763966694528</v>
      </c>
      <c r="BE17" s="14"/>
      <c r="BF17" s="14">
        <v>9.13558940496835E-2</v>
      </c>
      <c r="BG17" s="14">
        <v>0.100572803242783</v>
      </c>
      <c r="BH17" s="14">
        <v>0.127957668741181</v>
      </c>
      <c r="BI17" s="14"/>
      <c r="BJ17" s="14">
        <v>0.13320243915858901</v>
      </c>
      <c r="BK17" s="14">
        <v>6.4637543858000898E-2</v>
      </c>
      <c r="BL17" s="14">
        <v>7.8075596308849998E-2</v>
      </c>
      <c r="BM17" s="14"/>
      <c r="BN17" s="14">
        <v>7.6785117884361404E-2</v>
      </c>
      <c r="BO17" s="14">
        <v>0.101323186249416</v>
      </c>
      <c r="BP17" s="14">
        <v>0.11969061409375301</v>
      </c>
      <c r="BQ17" s="14">
        <v>0.19759324260296701</v>
      </c>
      <c r="BR17" s="14">
        <v>0.13974952739263799</v>
      </c>
      <c r="BS17" s="14">
        <v>5.7153861814668201E-2</v>
      </c>
      <c r="BT17" s="14">
        <v>8.9847325204629694E-2</v>
      </c>
      <c r="BU17" s="14">
        <v>0.13431397076683799</v>
      </c>
      <c r="BV17" s="14"/>
      <c r="BW17" s="14">
        <v>0.106005079198622</v>
      </c>
      <c r="BX17" s="14">
        <v>8.9602565883535004E-2</v>
      </c>
      <c r="BY17" s="14"/>
      <c r="BZ17" s="14">
        <v>9.3339045134001097E-2</v>
      </c>
      <c r="CA17" s="14">
        <v>0.115301786579508</v>
      </c>
      <c r="CB17" s="14"/>
      <c r="CC17" s="14">
        <v>0.117734079836504</v>
      </c>
      <c r="CD17" s="14">
        <v>8.4859537338581995E-2</v>
      </c>
    </row>
    <row r="18" spans="2:82" ht="45" x14ac:dyDescent="0.25">
      <c r="B18" s="15" t="s">
        <v>431</v>
      </c>
      <c r="C18" s="14">
        <v>9.0329687871933198E-2</v>
      </c>
      <c r="D18" s="14">
        <v>9.5799552972893998E-2</v>
      </c>
      <c r="E18" s="14">
        <v>8.4950067256450407E-2</v>
      </c>
      <c r="F18" s="14"/>
      <c r="G18" s="14">
        <v>0.113937640159434</v>
      </c>
      <c r="H18" s="14">
        <v>7.89011318511363E-2</v>
      </c>
      <c r="I18" s="14">
        <v>6.5940446847858394E-2</v>
      </c>
      <c r="J18" s="14"/>
      <c r="K18" s="14">
        <v>0.124721417594909</v>
      </c>
      <c r="L18" s="14">
        <v>7.99325264946915E-2</v>
      </c>
      <c r="M18" s="14">
        <v>8.0938374047367798E-2</v>
      </c>
      <c r="N18" s="14">
        <v>5.64970200827902E-2</v>
      </c>
      <c r="O18" s="14"/>
      <c r="P18" s="14">
        <v>0.13226193184940399</v>
      </c>
      <c r="Q18" s="14">
        <v>7.1301119679910305E-2</v>
      </c>
      <c r="R18" s="14">
        <v>6.9381703249597498E-2</v>
      </c>
      <c r="S18" s="14">
        <v>8.9569627070231805E-2</v>
      </c>
      <c r="T18" s="14">
        <v>0.103268072661004</v>
      </c>
      <c r="U18" s="14"/>
      <c r="V18" s="14">
        <v>0.107882740871778</v>
      </c>
      <c r="W18" s="14">
        <v>8.00294936903614E-2</v>
      </c>
      <c r="X18" s="14">
        <v>4.5076981385145203E-2</v>
      </c>
      <c r="Y18" s="14"/>
      <c r="Z18" s="14">
        <v>9.3401622820615302E-2</v>
      </c>
      <c r="AA18" s="14">
        <v>8.7664325783097699E-2</v>
      </c>
      <c r="AB18" s="14"/>
      <c r="AC18" s="14">
        <v>5.5222606600158E-2</v>
      </c>
      <c r="AD18" s="14">
        <v>9.0049255534152398E-2</v>
      </c>
      <c r="AE18" s="14">
        <v>7.5508206899642299E-2</v>
      </c>
      <c r="AF18" s="14">
        <v>0.112237704953647</v>
      </c>
      <c r="AG18" s="14"/>
      <c r="AH18" s="14">
        <v>4.3242436245379198E-2</v>
      </c>
      <c r="AI18" s="14">
        <v>8.3106197431283294E-2</v>
      </c>
      <c r="AJ18" s="14">
        <v>0.103153874624136</v>
      </c>
      <c r="AK18" s="14">
        <v>0.125092370840514</v>
      </c>
      <c r="AL18" s="14"/>
      <c r="AM18" s="14">
        <v>0.106618615171026</v>
      </c>
      <c r="AN18" s="14">
        <v>0.108749705771891</v>
      </c>
      <c r="AO18" s="14">
        <v>0.118135820261055</v>
      </c>
      <c r="AP18" s="14">
        <v>9.24353184514322E-2</v>
      </c>
      <c r="AQ18" s="14"/>
      <c r="AR18" s="14">
        <v>8.5077204926481603E-2</v>
      </c>
      <c r="AS18" s="14">
        <v>0.106824235787693</v>
      </c>
      <c r="AT18" s="14">
        <v>0.12891362133788001</v>
      </c>
      <c r="AU18" s="14">
        <v>9.2224653543062404E-2</v>
      </c>
      <c r="AV18" s="14"/>
      <c r="AW18" s="14">
        <v>0.104995895380671</v>
      </c>
      <c r="AX18" s="14">
        <v>7.84519906680195E-2</v>
      </c>
      <c r="AY18" s="14">
        <v>0.10038667476056801</v>
      </c>
      <c r="AZ18" s="14">
        <v>5.4621129547504199E-2</v>
      </c>
      <c r="BA18" s="14"/>
      <c r="BB18" s="14">
        <v>8.3463131212269295E-2</v>
      </c>
      <c r="BC18" s="14">
        <v>6.4674973373115299E-2</v>
      </c>
      <c r="BD18" s="14">
        <v>0.110722128048238</v>
      </c>
      <c r="BE18" s="14"/>
      <c r="BF18" s="14">
        <v>8.1954047344315106E-2</v>
      </c>
      <c r="BG18" s="14">
        <v>9.4546854492585694E-2</v>
      </c>
      <c r="BH18" s="14">
        <v>0.12580986596333299</v>
      </c>
      <c r="BI18" s="14"/>
      <c r="BJ18" s="14">
        <v>0.112993788422457</v>
      </c>
      <c r="BK18" s="14">
        <v>7.0087009238865294E-2</v>
      </c>
      <c r="BL18" s="14">
        <v>8.3578109607296294E-2</v>
      </c>
      <c r="BM18" s="14"/>
      <c r="BN18" s="14">
        <v>8.4813177990678307E-2</v>
      </c>
      <c r="BO18" s="14">
        <v>7.7944156785614699E-2</v>
      </c>
      <c r="BP18" s="14">
        <v>7.9797230173017999E-2</v>
      </c>
      <c r="BQ18" s="14">
        <v>9.7877562014612104E-2</v>
      </c>
      <c r="BR18" s="14">
        <v>0.15667824941080599</v>
      </c>
      <c r="BS18" s="14">
        <v>7.3372926978432604E-2</v>
      </c>
      <c r="BT18" s="14">
        <v>0.126024767259408</v>
      </c>
      <c r="BU18" s="14">
        <v>7.1991621075144896E-2</v>
      </c>
      <c r="BV18" s="14"/>
      <c r="BW18" s="14">
        <v>0.10897053618970801</v>
      </c>
      <c r="BX18" s="14">
        <v>7.5161097756731299E-2</v>
      </c>
      <c r="BY18" s="14"/>
      <c r="BZ18" s="14">
        <v>9.0224994351018301E-2</v>
      </c>
      <c r="CA18" s="14">
        <v>0.100158112366162</v>
      </c>
      <c r="CB18" s="14"/>
      <c r="CC18" s="14">
        <v>0.116005645658735</v>
      </c>
      <c r="CD18" s="14">
        <v>7.0513488599080604E-2</v>
      </c>
    </row>
    <row r="19" spans="2:82" x14ac:dyDescent="0.25">
      <c r="B19" s="15" t="s">
        <v>103</v>
      </c>
      <c r="C19" s="20">
        <v>7.71497063223789E-2</v>
      </c>
      <c r="D19" s="20">
        <v>5.1068926173223797E-2</v>
      </c>
      <c r="E19" s="20">
        <v>0.10298496112861</v>
      </c>
      <c r="F19" s="20"/>
      <c r="G19" s="20">
        <v>7.2256312013766005E-2</v>
      </c>
      <c r="H19" s="20">
        <v>8.1551039475185702E-2</v>
      </c>
      <c r="I19" s="20">
        <v>7.8135058786880707E-2</v>
      </c>
      <c r="J19" s="20"/>
      <c r="K19" s="20">
        <v>4.9819838577856997E-2</v>
      </c>
      <c r="L19" s="20">
        <v>4.6242299757380499E-2</v>
      </c>
      <c r="M19" s="20">
        <v>8.7211342577479103E-2</v>
      </c>
      <c r="N19" s="20">
        <v>0.156260640007854</v>
      </c>
      <c r="O19" s="20"/>
      <c r="P19" s="20">
        <v>7.5377870701901897E-2</v>
      </c>
      <c r="Q19" s="20">
        <v>6.9425421428582101E-2</v>
      </c>
      <c r="R19" s="20">
        <v>8.0678874129047506E-2</v>
      </c>
      <c r="S19" s="20">
        <v>8.0823986486053795E-2</v>
      </c>
      <c r="T19" s="20">
        <v>7.4614404649662597E-2</v>
      </c>
      <c r="U19" s="20"/>
      <c r="V19" s="20">
        <v>2.7095407681029599E-2</v>
      </c>
      <c r="W19" s="20">
        <v>3.6486177223951498E-2</v>
      </c>
      <c r="X19" s="20">
        <v>0.28253192896575102</v>
      </c>
      <c r="Y19" s="20"/>
      <c r="Z19" s="20">
        <v>6.5789297575691602E-2</v>
      </c>
      <c r="AA19" s="20">
        <v>8.7006556578952496E-2</v>
      </c>
      <c r="AB19" s="20"/>
      <c r="AC19" s="20">
        <v>0.25614002590524199</v>
      </c>
      <c r="AD19" s="20">
        <v>9.1659324804985204E-2</v>
      </c>
      <c r="AE19" s="20">
        <v>5.5925147671109898E-2</v>
      </c>
      <c r="AF19" s="20">
        <v>4.4448244424601102E-2</v>
      </c>
      <c r="AG19" s="20"/>
      <c r="AH19" s="20">
        <v>0.24566750044215099</v>
      </c>
      <c r="AI19" s="20">
        <v>8.3106172341250603E-2</v>
      </c>
      <c r="AJ19" s="20">
        <v>3.0674517834992001E-2</v>
      </c>
      <c r="AK19" s="20">
        <v>2.7976764832741901E-2</v>
      </c>
      <c r="AL19" s="20"/>
      <c r="AM19" s="20">
        <v>4.11308564199541E-2</v>
      </c>
      <c r="AN19" s="20">
        <v>5.78739694516947E-2</v>
      </c>
      <c r="AO19" s="20">
        <v>3.8315801496574702E-2</v>
      </c>
      <c r="AP19" s="20">
        <v>2.9353457376982701E-2</v>
      </c>
      <c r="AQ19" s="20"/>
      <c r="AR19" s="20">
        <v>6.8230980924797499E-2</v>
      </c>
      <c r="AS19" s="20">
        <v>2.7384169541713702E-2</v>
      </c>
      <c r="AT19" s="20">
        <v>3.26965224892901E-2</v>
      </c>
      <c r="AU19" s="20">
        <v>2.8522994366356001E-2</v>
      </c>
      <c r="AV19" s="20"/>
      <c r="AW19" s="20">
        <v>0.12168235506900001</v>
      </c>
      <c r="AX19" s="20">
        <v>8.2506002230237199E-2</v>
      </c>
      <c r="AY19" s="20">
        <v>5.5940037397676598E-2</v>
      </c>
      <c r="AZ19" s="20">
        <v>2.9510645277746302E-3</v>
      </c>
      <c r="BA19" s="20"/>
      <c r="BB19" s="20">
        <v>3.7915886350657298E-2</v>
      </c>
      <c r="BC19" s="20">
        <v>8.1725082179674696E-2</v>
      </c>
      <c r="BD19" s="20">
        <v>0.101712423412383</v>
      </c>
      <c r="BE19" s="20"/>
      <c r="BF19" s="20">
        <v>2.5945232951550101E-2</v>
      </c>
      <c r="BG19" s="20">
        <v>0.124121435228867</v>
      </c>
      <c r="BH19" s="20">
        <v>3.71943903439357E-2</v>
      </c>
      <c r="BI19" s="20"/>
      <c r="BJ19" s="20">
        <v>4.90806828127415E-2</v>
      </c>
      <c r="BK19" s="20">
        <v>6.4598010227308406E-2</v>
      </c>
      <c r="BL19" s="20">
        <v>4.8727655705298099E-2</v>
      </c>
      <c r="BM19" s="20"/>
      <c r="BN19" s="20">
        <v>8.77650930430946E-2</v>
      </c>
      <c r="BO19" s="20">
        <v>8.9136590714813405E-2</v>
      </c>
      <c r="BP19" s="20">
        <v>5.5817928634025599E-2</v>
      </c>
      <c r="BQ19" s="20">
        <v>8.7875793287014003E-2</v>
      </c>
      <c r="BR19" s="20">
        <v>6.8985950113261002E-2</v>
      </c>
      <c r="BS19" s="20">
        <v>5.3272322457828501E-2</v>
      </c>
      <c r="BT19" s="20">
        <v>9.3018232943180897E-3</v>
      </c>
      <c r="BU19" s="20">
        <v>7.20252297471351E-2</v>
      </c>
      <c r="BV19" s="20"/>
      <c r="BW19" s="20">
        <v>6.5142154466320601E-2</v>
      </c>
      <c r="BX19" s="20">
        <v>8.6920593853173495E-2</v>
      </c>
      <c r="BY19" s="20"/>
      <c r="BZ19" s="20">
        <v>5.7071828338848697E-2</v>
      </c>
      <c r="CA19" s="20">
        <v>5.1566231551402303E-2</v>
      </c>
      <c r="CB19" s="20"/>
      <c r="CC19" s="20">
        <v>6.2084562498183699E-2</v>
      </c>
      <c r="CD19" s="20">
        <v>4.7217500181989697E-2</v>
      </c>
    </row>
    <row r="20" spans="2:82" x14ac:dyDescent="0.25">
      <c r="B20" s="16"/>
    </row>
    <row r="21" spans="2:82" x14ac:dyDescent="0.25">
      <c r="B21" t="s">
        <v>105</v>
      </c>
    </row>
    <row r="22" spans="2:82" x14ac:dyDescent="0.25">
      <c r="B22" t="s">
        <v>106</v>
      </c>
    </row>
    <row r="24" spans="2:82" x14ac:dyDescent="0.25">
      <c r="B24"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111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7.8661939797172703E-2</v>
      </c>
      <c r="D9" s="14">
        <v>6.4582242861076E-2</v>
      </c>
      <c r="E9" s="14">
        <v>9.2820224269220902E-2</v>
      </c>
      <c r="F9" s="14"/>
      <c r="G9" s="14">
        <v>0.101447733166625</v>
      </c>
      <c r="H9" s="14">
        <v>5.2220828531719603E-2</v>
      </c>
      <c r="I9" s="14">
        <v>8.5981713883914193E-2</v>
      </c>
      <c r="J9" s="14"/>
      <c r="K9" s="14">
        <v>5.05373986758412E-2</v>
      </c>
      <c r="L9" s="14">
        <v>7.0934354651172996E-2</v>
      </c>
      <c r="M9" s="14">
        <v>9.9928537335913295E-2</v>
      </c>
      <c r="N9" s="14">
        <v>0.12018939305220901</v>
      </c>
      <c r="O9" s="14"/>
      <c r="P9" s="14">
        <v>7.8192765156146898E-2</v>
      </c>
      <c r="Q9" s="14">
        <v>6.4598104844401094E-2</v>
      </c>
      <c r="R9" s="14">
        <v>6.68787711405915E-2</v>
      </c>
      <c r="S9" s="14">
        <v>8.9720364454699095E-2</v>
      </c>
      <c r="T9" s="14">
        <v>8.86807922051282E-2</v>
      </c>
      <c r="U9" s="14"/>
      <c r="V9" s="14">
        <v>8.0469689337403297E-2</v>
      </c>
      <c r="W9" s="14">
        <v>8.9563731944737907E-2</v>
      </c>
      <c r="X9" s="14">
        <v>6.0962109600856698E-2</v>
      </c>
      <c r="Y9" s="14"/>
      <c r="Z9" s="14">
        <v>8.2635986499032907E-2</v>
      </c>
      <c r="AA9" s="14">
        <v>7.5213861112126496E-2</v>
      </c>
      <c r="AB9" s="14"/>
      <c r="AC9" s="14">
        <v>9.8558957332822605E-2</v>
      </c>
      <c r="AD9" s="14">
        <v>0.11007421168855699</v>
      </c>
      <c r="AE9" s="14">
        <v>7.88934269570052E-2</v>
      </c>
      <c r="AF9" s="14">
        <v>5.2971766450318203E-2</v>
      </c>
      <c r="AG9" s="14"/>
      <c r="AH9" s="14">
        <v>8.5641308467584498E-2</v>
      </c>
      <c r="AI9" s="14">
        <v>9.4821916546249496E-2</v>
      </c>
      <c r="AJ9" s="14">
        <v>5.8199847632480602E-2</v>
      </c>
      <c r="AK9" s="14">
        <v>5.5238273812412302E-2</v>
      </c>
      <c r="AL9" s="14"/>
      <c r="AM9" s="14">
        <v>6.2109079301180203E-2</v>
      </c>
      <c r="AN9" s="14">
        <v>0.11225728421837999</v>
      </c>
      <c r="AO9" s="14">
        <v>0.111157841483216</v>
      </c>
      <c r="AP9" s="14">
        <v>6.0681927260167703E-2</v>
      </c>
      <c r="AQ9" s="14"/>
      <c r="AR9" s="14">
        <v>8.8462408728804495E-2</v>
      </c>
      <c r="AS9" s="14">
        <v>5.9743545722027898E-2</v>
      </c>
      <c r="AT9" s="14">
        <v>7.2951841919711005E-2</v>
      </c>
      <c r="AU9" s="14">
        <v>6.8793813836839399E-2</v>
      </c>
      <c r="AV9" s="14"/>
      <c r="AW9" s="14">
        <v>9.7314026451624402E-2</v>
      </c>
      <c r="AX9" s="14">
        <v>6.8082855885266802E-2</v>
      </c>
      <c r="AY9" s="14">
        <v>7.5897471539824096E-2</v>
      </c>
      <c r="AZ9" s="14">
        <v>9.9899452644537395E-2</v>
      </c>
      <c r="BA9" s="14"/>
      <c r="BB9" s="14">
        <v>5.21396947376883E-2</v>
      </c>
      <c r="BC9" s="14">
        <v>6.8627222921235298E-2</v>
      </c>
      <c r="BD9" s="14">
        <v>3.6494708799203399E-2</v>
      </c>
      <c r="BE9" s="14"/>
      <c r="BF9" s="14">
        <v>7.1008327023117795E-2</v>
      </c>
      <c r="BG9" s="14">
        <v>8.5994080782922103E-2</v>
      </c>
      <c r="BH9" s="14">
        <v>8.5734882059176995E-2</v>
      </c>
      <c r="BI9" s="14"/>
      <c r="BJ9" s="14">
        <v>7.5624525098121301E-2</v>
      </c>
      <c r="BK9" s="14">
        <v>8.5227981590959095E-2</v>
      </c>
      <c r="BL9" s="14">
        <v>4.9010397922059003E-2</v>
      </c>
      <c r="BM9" s="14"/>
      <c r="BN9" s="14">
        <v>6.7094689139097205E-2</v>
      </c>
      <c r="BO9" s="14">
        <v>8.50635653844104E-2</v>
      </c>
      <c r="BP9" s="14">
        <v>6.3266413819206793E-2</v>
      </c>
      <c r="BQ9" s="14">
        <v>7.3478005267757898E-2</v>
      </c>
      <c r="BR9" s="14">
        <v>6.7612999132704701E-2</v>
      </c>
      <c r="BS9" s="14">
        <v>8.1493966795935097E-2</v>
      </c>
      <c r="BT9" s="14">
        <v>8.9835891167430404E-2</v>
      </c>
      <c r="BU9" s="14">
        <v>7.7629163851544405E-2</v>
      </c>
      <c r="BV9" s="14"/>
      <c r="BW9" s="14">
        <v>7.2086474966199798E-2</v>
      </c>
      <c r="BX9" s="14">
        <v>8.4012583133659002E-2</v>
      </c>
      <c r="BY9" s="14"/>
      <c r="BZ9" s="14">
        <v>7.4028978911160406E-2</v>
      </c>
      <c r="CA9" s="14">
        <v>8.6226167965520795E-2</v>
      </c>
      <c r="CB9" s="14"/>
      <c r="CC9" s="14">
        <v>8.3065172874955004E-2</v>
      </c>
      <c r="CD9" s="14">
        <v>7.4177002993287305E-2</v>
      </c>
    </row>
    <row r="10" spans="2:82" ht="30" x14ac:dyDescent="0.25">
      <c r="B10" s="15" t="s">
        <v>102</v>
      </c>
      <c r="C10" s="14">
        <v>0.89740224574541105</v>
      </c>
      <c r="D10" s="14">
        <v>0.91350069832115199</v>
      </c>
      <c r="E10" s="14">
        <v>0.88120129243451595</v>
      </c>
      <c r="F10" s="14"/>
      <c r="G10" s="14">
        <v>0.87002550456176098</v>
      </c>
      <c r="H10" s="14">
        <v>0.92992337960332305</v>
      </c>
      <c r="I10" s="14">
        <v>0.88710059941520403</v>
      </c>
      <c r="J10" s="14"/>
      <c r="K10" s="14">
        <v>0.94080504231950401</v>
      </c>
      <c r="L10" s="14">
        <v>0.90755262080477195</v>
      </c>
      <c r="M10" s="14">
        <v>0.85814672474796405</v>
      </c>
      <c r="N10" s="14">
        <v>0.83988488934568695</v>
      </c>
      <c r="O10" s="14"/>
      <c r="P10" s="14">
        <v>0.89686422022053502</v>
      </c>
      <c r="Q10" s="14">
        <v>0.91047709186919701</v>
      </c>
      <c r="R10" s="14">
        <v>0.90479286552292604</v>
      </c>
      <c r="S10" s="14">
        <v>0.89217449267800097</v>
      </c>
      <c r="T10" s="14">
        <v>0.88478291852328605</v>
      </c>
      <c r="U10" s="14"/>
      <c r="V10" s="14">
        <v>0.90059249866027502</v>
      </c>
      <c r="W10" s="14">
        <v>0.88606083132112601</v>
      </c>
      <c r="X10" s="14">
        <v>0.899499317126078</v>
      </c>
      <c r="Y10" s="14"/>
      <c r="Z10" s="14">
        <v>0.89910420266685098</v>
      </c>
      <c r="AA10" s="14">
        <v>0.89592554407984304</v>
      </c>
      <c r="AB10" s="14"/>
      <c r="AC10" s="14">
        <v>0.85813555827120802</v>
      </c>
      <c r="AD10" s="14">
        <v>0.85762242431909896</v>
      </c>
      <c r="AE10" s="14">
        <v>0.89595230791245795</v>
      </c>
      <c r="AF10" s="14">
        <v>0.93669937592284502</v>
      </c>
      <c r="AG10" s="14"/>
      <c r="AH10" s="14">
        <v>0.89010734964668903</v>
      </c>
      <c r="AI10" s="14">
        <v>0.87909696107445201</v>
      </c>
      <c r="AJ10" s="14">
        <v>0.92292027788661202</v>
      </c>
      <c r="AK10" s="14">
        <v>0.93799522835391302</v>
      </c>
      <c r="AL10" s="14"/>
      <c r="AM10" s="14">
        <v>0.92317090776577604</v>
      </c>
      <c r="AN10" s="14">
        <v>0.86642951030473103</v>
      </c>
      <c r="AO10" s="14">
        <v>0.87270222326225999</v>
      </c>
      <c r="AP10" s="14">
        <v>0.91900658738963803</v>
      </c>
      <c r="AQ10" s="14"/>
      <c r="AR10" s="14">
        <v>0.88730725273815303</v>
      </c>
      <c r="AS10" s="14">
        <v>0.92556725821720498</v>
      </c>
      <c r="AT10" s="14">
        <v>0.90276368043997501</v>
      </c>
      <c r="AU10" s="14">
        <v>0.91968608091185799</v>
      </c>
      <c r="AV10" s="14"/>
      <c r="AW10" s="14">
        <v>0.87437552295245302</v>
      </c>
      <c r="AX10" s="14">
        <v>0.90349227721152203</v>
      </c>
      <c r="AY10" s="14">
        <v>0.90688463154747001</v>
      </c>
      <c r="AZ10" s="14">
        <v>0.88218891766640795</v>
      </c>
      <c r="BA10" s="14"/>
      <c r="BB10" s="14">
        <v>0.93636145218331202</v>
      </c>
      <c r="BC10" s="14">
        <v>0.92071751477307695</v>
      </c>
      <c r="BD10" s="14">
        <v>0.91707711980886597</v>
      </c>
      <c r="BE10" s="14"/>
      <c r="BF10" s="14">
        <v>0.91290230412477502</v>
      </c>
      <c r="BG10" s="14">
        <v>0.87934088688845802</v>
      </c>
      <c r="BH10" s="14">
        <v>0.89695321779856896</v>
      </c>
      <c r="BI10" s="14"/>
      <c r="BJ10" s="14">
        <v>0.90234031036029805</v>
      </c>
      <c r="BK10" s="14">
        <v>0.89781456077146504</v>
      </c>
      <c r="BL10" s="14">
        <v>0.926330981369763</v>
      </c>
      <c r="BM10" s="14"/>
      <c r="BN10" s="14">
        <v>0.90142481488774495</v>
      </c>
      <c r="BO10" s="14">
        <v>0.88773691651645004</v>
      </c>
      <c r="BP10" s="14">
        <v>0.93673358618079305</v>
      </c>
      <c r="BQ10" s="14">
        <v>0.92652199473224195</v>
      </c>
      <c r="BR10" s="14">
        <v>0.91122336887930799</v>
      </c>
      <c r="BS10" s="14">
        <v>0.90623696524759501</v>
      </c>
      <c r="BT10" s="14">
        <v>0.87380268295205299</v>
      </c>
      <c r="BU10" s="14">
        <v>0.91015377311693602</v>
      </c>
      <c r="BV10" s="14"/>
      <c r="BW10" s="14">
        <v>0.91011995365603704</v>
      </c>
      <c r="BX10" s="14">
        <v>0.88705348397166806</v>
      </c>
      <c r="BY10" s="14"/>
      <c r="BZ10" s="14">
        <v>0.909116006381957</v>
      </c>
      <c r="CA10" s="14">
        <v>0.89711048828669304</v>
      </c>
      <c r="CB10" s="14"/>
      <c r="CC10" s="14">
        <v>0.89925623702326496</v>
      </c>
      <c r="CD10" s="14">
        <v>0.91000980107424501</v>
      </c>
    </row>
    <row r="11" spans="2:82" x14ac:dyDescent="0.25">
      <c r="B11" s="15" t="s">
        <v>103</v>
      </c>
      <c r="C11" s="20">
        <v>2.3935814457416001E-2</v>
      </c>
      <c r="D11" s="20">
        <v>2.1917058817772499E-2</v>
      </c>
      <c r="E11" s="20">
        <v>2.5978483296263101E-2</v>
      </c>
      <c r="F11" s="20"/>
      <c r="G11" s="20">
        <v>2.8526762271613899E-2</v>
      </c>
      <c r="H11" s="20">
        <v>1.78557918649579E-2</v>
      </c>
      <c r="I11" s="20">
        <v>2.69176867008818E-2</v>
      </c>
      <c r="J11" s="20"/>
      <c r="K11" s="20">
        <v>8.6575590046546608E-3</v>
      </c>
      <c r="L11" s="20">
        <v>2.1513024544055199E-2</v>
      </c>
      <c r="M11" s="20">
        <v>4.1924737916122397E-2</v>
      </c>
      <c r="N11" s="20">
        <v>3.9925717602104401E-2</v>
      </c>
      <c r="O11" s="20"/>
      <c r="P11" s="20">
        <v>2.49430146233184E-2</v>
      </c>
      <c r="Q11" s="20">
        <v>2.4924803286401499E-2</v>
      </c>
      <c r="R11" s="20">
        <v>2.8328363336482799E-2</v>
      </c>
      <c r="S11" s="20">
        <v>1.8105142867299698E-2</v>
      </c>
      <c r="T11" s="20">
        <v>2.6536289271586199E-2</v>
      </c>
      <c r="U11" s="20"/>
      <c r="V11" s="20">
        <v>1.89378120023216E-2</v>
      </c>
      <c r="W11" s="20">
        <v>2.43754367341356E-2</v>
      </c>
      <c r="X11" s="20">
        <v>3.9538573273065099E-2</v>
      </c>
      <c r="Y11" s="20"/>
      <c r="Z11" s="20">
        <v>1.8259810834116E-2</v>
      </c>
      <c r="AA11" s="20">
        <v>2.8860594808030601E-2</v>
      </c>
      <c r="AB11" s="20"/>
      <c r="AC11" s="20">
        <v>4.33054843959697E-2</v>
      </c>
      <c r="AD11" s="20">
        <v>3.2303363992343702E-2</v>
      </c>
      <c r="AE11" s="20">
        <v>2.5154265130536601E-2</v>
      </c>
      <c r="AF11" s="20">
        <v>1.0328857626836699E-2</v>
      </c>
      <c r="AG11" s="20"/>
      <c r="AH11" s="20">
        <v>2.42513418857268E-2</v>
      </c>
      <c r="AI11" s="20">
        <v>2.6081122379298299E-2</v>
      </c>
      <c r="AJ11" s="20">
        <v>1.88798744809071E-2</v>
      </c>
      <c r="AK11" s="20">
        <v>6.7664978336743004E-3</v>
      </c>
      <c r="AL11" s="20"/>
      <c r="AM11" s="20">
        <v>1.47200129330439E-2</v>
      </c>
      <c r="AN11" s="20">
        <v>2.1313205476889301E-2</v>
      </c>
      <c r="AO11" s="20">
        <v>1.6139935254524E-2</v>
      </c>
      <c r="AP11" s="20">
        <v>2.03114853501946E-2</v>
      </c>
      <c r="AQ11" s="20"/>
      <c r="AR11" s="20">
        <v>2.4230338533042999E-2</v>
      </c>
      <c r="AS11" s="20">
        <v>1.46891960607677E-2</v>
      </c>
      <c r="AT11" s="20">
        <v>2.4284477640313801E-2</v>
      </c>
      <c r="AU11" s="20">
        <v>1.1520105251302299E-2</v>
      </c>
      <c r="AV11" s="20"/>
      <c r="AW11" s="20">
        <v>2.8310450595922802E-2</v>
      </c>
      <c r="AX11" s="20">
        <v>2.8424866903211599E-2</v>
      </c>
      <c r="AY11" s="20">
        <v>1.7217896912705501E-2</v>
      </c>
      <c r="AZ11" s="20">
        <v>1.7911629689054499E-2</v>
      </c>
      <c r="BA11" s="20"/>
      <c r="BB11" s="20">
        <v>1.1498853078999199E-2</v>
      </c>
      <c r="BC11" s="20">
        <v>1.0655262305688E-2</v>
      </c>
      <c r="BD11" s="20">
        <v>4.6428171391930603E-2</v>
      </c>
      <c r="BE11" s="20"/>
      <c r="BF11" s="20">
        <v>1.60893688521071E-2</v>
      </c>
      <c r="BG11" s="20">
        <v>3.4665032328619803E-2</v>
      </c>
      <c r="BH11" s="20">
        <v>1.7311900142254501E-2</v>
      </c>
      <c r="BI11" s="20"/>
      <c r="BJ11" s="20">
        <v>2.20351645415808E-2</v>
      </c>
      <c r="BK11" s="20">
        <v>1.6957457637575699E-2</v>
      </c>
      <c r="BL11" s="20">
        <v>2.46586207081783E-2</v>
      </c>
      <c r="BM11" s="20"/>
      <c r="BN11" s="20">
        <v>3.1480495973158398E-2</v>
      </c>
      <c r="BO11" s="20">
        <v>2.71995180991394E-2</v>
      </c>
      <c r="BP11" s="20">
        <v>0</v>
      </c>
      <c r="BQ11" s="20">
        <v>0</v>
      </c>
      <c r="BR11" s="20">
        <v>2.11636319879876E-2</v>
      </c>
      <c r="BS11" s="20">
        <v>1.22690679564694E-2</v>
      </c>
      <c r="BT11" s="20">
        <v>3.6361425880517002E-2</v>
      </c>
      <c r="BU11" s="20">
        <v>1.2217063031519201E-2</v>
      </c>
      <c r="BV11" s="20"/>
      <c r="BW11" s="20">
        <v>1.77935713777632E-2</v>
      </c>
      <c r="BX11" s="20">
        <v>2.8933932894673199E-2</v>
      </c>
      <c r="BY11" s="20"/>
      <c r="BZ11" s="20">
        <v>1.6855014706883099E-2</v>
      </c>
      <c r="CA11" s="20">
        <v>1.6663343747785799E-2</v>
      </c>
      <c r="CB11" s="20"/>
      <c r="CC11" s="20">
        <v>1.76785901017803E-2</v>
      </c>
      <c r="CD11" s="20">
        <v>1.5813195932467501E-2</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D16"/>
  <sheetViews>
    <sheetView showGridLines="0" workbookViewId="0">
      <pane xSplit="2" topLeftCell="C1" activePane="topRight" state="frozen"/>
      <selection pane="topRight"/>
    </sheetView>
  </sheetViews>
  <sheetFormatPr defaultColWidth="11.42578125" defaultRowHeight="15" x14ac:dyDescent="0.25"/>
  <cols>
    <col min="2" max="2" width="25.7109375" customWidth="1"/>
    <col min="3" max="5" width="10.7109375" customWidth="1"/>
    <col min="6" max="6" width="2.140625" customWidth="1"/>
    <col min="7" max="9" width="10.7109375" customWidth="1"/>
    <col min="10" max="10" width="2.140625" customWidth="1"/>
    <col min="11" max="14" width="10.7109375" customWidth="1"/>
    <col min="15" max="15" width="2.140625" customWidth="1"/>
    <col min="16" max="20" width="10.7109375" customWidth="1"/>
    <col min="21" max="21" width="2.140625" customWidth="1"/>
    <col min="22" max="24" width="10.7109375" customWidth="1"/>
    <col min="25" max="25" width="2.140625" customWidth="1"/>
    <col min="26" max="27" width="10.7109375" customWidth="1"/>
    <col min="28" max="28" width="2.140625" customWidth="1"/>
    <col min="29" max="32" width="10.7109375" customWidth="1"/>
    <col min="33" max="33" width="2.140625" customWidth="1"/>
    <col min="34" max="37" width="10.7109375" customWidth="1"/>
    <col min="38" max="38" width="2.140625" customWidth="1"/>
    <col min="39" max="42" width="10.7109375" customWidth="1"/>
    <col min="43" max="43" width="2.140625" customWidth="1"/>
    <col min="44" max="47" width="10.7109375" customWidth="1"/>
    <col min="48" max="48" width="2.140625" customWidth="1"/>
    <col min="49" max="52" width="10.7109375" customWidth="1"/>
    <col min="53" max="53" width="2.140625" customWidth="1"/>
    <col min="54" max="56" width="10.7109375" customWidth="1"/>
    <col min="57" max="57" width="2.140625" customWidth="1"/>
    <col min="58" max="60" width="10.7109375" customWidth="1"/>
    <col min="61" max="61" width="2.140625" customWidth="1"/>
    <col min="62" max="64" width="10.7109375" customWidth="1"/>
    <col min="65" max="65" width="2.140625" customWidth="1"/>
    <col min="66" max="73" width="10.7109375" customWidth="1"/>
    <col min="74" max="74" width="2.140625" customWidth="1"/>
    <col min="75" max="76" width="10.7109375" customWidth="1"/>
    <col min="77" max="77" width="2.140625" customWidth="1"/>
    <col min="78" max="79" width="10.7109375" customWidth="1"/>
    <col min="80" max="80" width="2.140625" customWidth="1"/>
    <col min="81" max="82" width="10.7109375" customWidth="1"/>
    <col min="83" max="83" width="2.140625" customWidth="1"/>
  </cols>
  <sheetData>
    <row r="2" spans="2:82" ht="39.950000000000003" customHeight="1" x14ac:dyDescent="0.25">
      <c r="D2" s="29" t="s">
        <v>112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row>
    <row r="5" spans="2:82" ht="30" customHeight="1" x14ac:dyDescent="0.25">
      <c r="B5" s="19"/>
      <c r="C5" s="19"/>
      <c r="D5" s="30" t="s">
        <v>75</v>
      </c>
      <c r="E5" s="30"/>
      <c r="F5" s="19"/>
      <c r="G5" s="30" t="s">
        <v>76</v>
      </c>
      <c r="H5" s="30"/>
      <c r="I5" s="30"/>
      <c r="J5" s="19"/>
      <c r="K5" s="30" t="s">
        <v>77</v>
      </c>
      <c r="L5" s="30"/>
      <c r="M5" s="30"/>
      <c r="N5" s="30"/>
      <c r="O5" s="19"/>
      <c r="P5" s="30" t="s">
        <v>78</v>
      </c>
      <c r="Q5" s="30"/>
      <c r="R5" s="30"/>
      <c r="S5" s="30"/>
      <c r="T5" s="30"/>
      <c r="U5" s="19"/>
      <c r="V5" s="30" t="s">
        <v>79</v>
      </c>
      <c r="W5" s="30"/>
      <c r="X5" s="30"/>
      <c r="Y5" s="19"/>
      <c r="Z5" s="30" t="s">
        <v>80</v>
      </c>
      <c r="AA5" s="30"/>
      <c r="AB5" s="19"/>
      <c r="AC5" s="30" t="s">
        <v>81</v>
      </c>
      <c r="AD5" s="30"/>
      <c r="AE5" s="30"/>
      <c r="AF5" s="30"/>
      <c r="AG5" s="19"/>
      <c r="AH5" s="30" t="s">
        <v>82</v>
      </c>
      <c r="AI5" s="30"/>
      <c r="AJ5" s="30"/>
      <c r="AK5" s="30"/>
      <c r="AL5" s="19"/>
      <c r="AM5" s="30" t="s">
        <v>83</v>
      </c>
      <c r="AN5" s="30"/>
      <c r="AO5" s="30"/>
      <c r="AP5" s="30"/>
      <c r="AQ5" s="19"/>
      <c r="AR5" s="30" t="s">
        <v>84</v>
      </c>
      <c r="AS5" s="30"/>
      <c r="AT5" s="30"/>
      <c r="AU5" s="30"/>
      <c r="AV5" s="19"/>
      <c r="AW5" s="30" t="s">
        <v>85</v>
      </c>
      <c r="AX5" s="30"/>
      <c r="AY5" s="30"/>
      <c r="AZ5" s="30"/>
      <c r="BA5" s="19"/>
      <c r="BB5" s="30" t="s">
        <v>86</v>
      </c>
      <c r="BC5" s="30"/>
      <c r="BD5" s="30"/>
      <c r="BE5" s="19"/>
      <c r="BF5" s="30" t="s">
        <v>87</v>
      </c>
      <c r="BG5" s="30"/>
      <c r="BH5" s="30"/>
      <c r="BI5" s="19"/>
      <c r="BJ5" s="30" t="s">
        <v>88</v>
      </c>
      <c r="BK5" s="30"/>
      <c r="BL5" s="30"/>
      <c r="BM5" s="19"/>
      <c r="BN5" s="30" t="s">
        <v>89</v>
      </c>
      <c r="BO5" s="30"/>
      <c r="BP5" s="30"/>
      <c r="BQ5" s="30"/>
      <c r="BR5" s="30"/>
      <c r="BS5" s="30"/>
      <c r="BT5" s="30"/>
      <c r="BU5" s="30"/>
      <c r="BV5" s="19"/>
      <c r="BW5" s="30" t="s">
        <v>90</v>
      </c>
      <c r="BX5" s="30"/>
      <c r="BY5" s="19"/>
      <c r="BZ5" s="30" t="s">
        <v>91</v>
      </c>
      <c r="CA5" s="30"/>
      <c r="CB5" s="19"/>
      <c r="CC5" s="30" t="s">
        <v>92</v>
      </c>
      <c r="CD5" s="30"/>
    </row>
    <row r="6" spans="2:82" ht="90" x14ac:dyDescent="0.25">
      <c r="B6" t="s">
        <v>15</v>
      </c>
      <c r="C6" s="9" t="s">
        <v>16</v>
      </c>
      <c r="D6" s="12" t="s">
        <v>17</v>
      </c>
      <c r="E6" s="12" t="s">
        <v>18</v>
      </c>
      <c r="G6" s="12" t="s">
        <v>21</v>
      </c>
      <c r="H6" s="12" t="s">
        <v>22</v>
      </c>
      <c r="I6" s="12" t="s">
        <v>23</v>
      </c>
      <c r="K6" s="12" t="s">
        <v>24</v>
      </c>
      <c r="L6" s="12" t="s">
        <v>25</v>
      </c>
      <c r="M6" s="12" t="s">
        <v>26</v>
      </c>
      <c r="N6" s="12" t="s">
        <v>27</v>
      </c>
      <c r="P6" s="12" t="s">
        <v>28</v>
      </c>
      <c r="Q6" s="12" t="s">
        <v>29</v>
      </c>
      <c r="R6" s="12" t="s">
        <v>30</v>
      </c>
      <c r="S6" s="12" t="s">
        <v>31</v>
      </c>
      <c r="T6" s="12" t="s">
        <v>32</v>
      </c>
      <c r="V6" s="12" t="s">
        <v>33</v>
      </c>
      <c r="W6" s="12" t="s">
        <v>34</v>
      </c>
      <c r="X6" s="12" t="s">
        <v>35</v>
      </c>
      <c r="Z6" s="12" t="s">
        <v>36</v>
      </c>
      <c r="AA6" s="12" t="s">
        <v>37</v>
      </c>
      <c r="AC6" s="12" t="s">
        <v>38</v>
      </c>
      <c r="AD6" s="12" t="s">
        <v>39</v>
      </c>
      <c r="AE6" s="12" t="s">
        <v>40</v>
      </c>
      <c r="AF6" s="12" t="s">
        <v>41</v>
      </c>
      <c r="AH6" s="12" t="s">
        <v>38</v>
      </c>
      <c r="AI6" s="12" t="s">
        <v>39</v>
      </c>
      <c r="AJ6" s="12" t="s">
        <v>40</v>
      </c>
      <c r="AK6" s="12" t="s">
        <v>41</v>
      </c>
      <c r="AM6" s="12" t="s">
        <v>42</v>
      </c>
      <c r="AN6" s="12" t="s">
        <v>43</v>
      </c>
      <c r="AO6" s="12" t="s">
        <v>44</v>
      </c>
      <c r="AP6" s="12" t="s">
        <v>45</v>
      </c>
      <c r="AR6" s="12" t="s">
        <v>46</v>
      </c>
      <c r="AS6" s="12" t="s">
        <v>47</v>
      </c>
      <c r="AT6" s="12" t="s">
        <v>48</v>
      </c>
      <c r="AU6" s="12" t="s">
        <v>49</v>
      </c>
      <c r="AW6" s="12" t="s">
        <v>50</v>
      </c>
      <c r="AX6" s="12" t="s">
        <v>51</v>
      </c>
      <c r="AY6" s="12" t="s">
        <v>52</v>
      </c>
      <c r="AZ6" s="12" t="s">
        <v>53</v>
      </c>
      <c r="BB6" s="12" t="s">
        <v>54</v>
      </c>
      <c r="BC6" s="12" t="s">
        <v>55</v>
      </c>
      <c r="BD6" s="12" t="s">
        <v>56</v>
      </c>
      <c r="BF6" s="12" t="s">
        <v>57</v>
      </c>
      <c r="BG6" s="12" t="s">
        <v>58</v>
      </c>
      <c r="BH6" s="12" t="s">
        <v>59</v>
      </c>
      <c r="BJ6" s="12" t="s">
        <v>60</v>
      </c>
      <c r="BK6" s="12" t="s">
        <v>61</v>
      </c>
      <c r="BL6" s="12" t="s">
        <v>62</v>
      </c>
      <c r="BN6" s="12" t="s">
        <v>63</v>
      </c>
      <c r="BO6" s="12" t="s">
        <v>64</v>
      </c>
      <c r="BP6" s="12" t="s">
        <v>65</v>
      </c>
      <c r="BQ6" s="12" t="s">
        <v>66</v>
      </c>
      <c r="BR6" s="12" t="s">
        <v>67</v>
      </c>
      <c r="BS6" s="12" t="s">
        <v>68</v>
      </c>
      <c r="BT6" s="12" t="s">
        <v>69</v>
      </c>
      <c r="BU6" s="12" t="s">
        <v>70</v>
      </c>
      <c r="BW6" s="12" t="s">
        <v>71</v>
      </c>
      <c r="BX6" s="12" t="s">
        <v>72</v>
      </c>
      <c r="BZ6" s="12" t="s">
        <v>71</v>
      </c>
      <c r="CA6" s="12" t="s">
        <v>72</v>
      </c>
      <c r="CC6" s="12" t="s">
        <v>73</v>
      </c>
      <c r="CD6" s="12" t="s">
        <v>74</v>
      </c>
    </row>
    <row r="7" spans="2:82" ht="30" customHeight="1" x14ac:dyDescent="0.25">
      <c r="B7" s="10" t="s">
        <v>19</v>
      </c>
      <c r="C7" s="10">
        <v>2002</v>
      </c>
      <c r="D7" s="10">
        <v>998</v>
      </c>
      <c r="E7" s="10">
        <v>1001</v>
      </c>
      <c r="F7" s="10"/>
      <c r="G7" s="10">
        <v>809</v>
      </c>
      <c r="H7" s="10">
        <v>785</v>
      </c>
      <c r="I7" s="10">
        <v>408</v>
      </c>
      <c r="J7" s="10"/>
      <c r="K7" s="10">
        <v>689</v>
      </c>
      <c r="L7" s="10">
        <v>563</v>
      </c>
      <c r="M7" s="10">
        <v>309</v>
      </c>
      <c r="N7" s="10">
        <v>423</v>
      </c>
      <c r="O7" s="10"/>
      <c r="P7" s="10">
        <v>280</v>
      </c>
      <c r="Q7" s="10">
        <v>322</v>
      </c>
      <c r="R7" s="10">
        <v>460</v>
      </c>
      <c r="S7" s="10">
        <v>603</v>
      </c>
      <c r="T7" s="10">
        <v>337</v>
      </c>
      <c r="U7" s="10"/>
      <c r="V7" s="10">
        <v>1212</v>
      </c>
      <c r="W7" s="10">
        <v>412</v>
      </c>
      <c r="X7" s="10">
        <v>378</v>
      </c>
      <c r="Y7" s="10"/>
      <c r="Z7" s="10">
        <v>931</v>
      </c>
      <c r="AA7" s="10">
        <v>1071</v>
      </c>
      <c r="AB7" s="10"/>
      <c r="AC7" s="10">
        <v>91</v>
      </c>
      <c r="AD7" s="10">
        <v>589</v>
      </c>
      <c r="AE7" s="10">
        <v>558</v>
      </c>
      <c r="AF7" s="10">
        <v>674</v>
      </c>
      <c r="AG7" s="10"/>
      <c r="AH7" s="10">
        <v>164</v>
      </c>
      <c r="AI7" s="10">
        <v>998</v>
      </c>
      <c r="AJ7" s="10">
        <v>531</v>
      </c>
      <c r="AK7" s="10">
        <v>287</v>
      </c>
      <c r="AL7" s="10"/>
      <c r="AM7" s="10">
        <v>337</v>
      </c>
      <c r="AN7" s="10">
        <v>231</v>
      </c>
      <c r="AO7" s="10">
        <v>313</v>
      </c>
      <c r="AP7" s="10">
        <v>788</v>
      </c>
      <c r="AQ7" s="10"/>
      <c r="AR7" s="10">
        <v>574</v>
      </c>
      <c r="AS7" s="10">
        <v>616</v>
      </c>
      <c r="AT7" s="10">
        <v>164</v>
      </c>
      <c r="AU7" s="10">
        <v>173</v>
      </c>
      <c r="AV7" s="10"/>
      <c r="AW7" s="10">
        <v>420</v>
      </c>
      <c r="AX7" s="10">
        <v>777</v>
      </c>
      <c r="AY7" s="10">
        <v>695</v>
      </c>
      <c r="AZ7" s="10">
        <v>110</v>
      </c>
      <c r="BA7" s="10"/>
      <c r="BB7" s="10">
        <v>343</v>
      </c>
      <c r="BC7" s="10">
        <v>187</v>
      </c>
      <c r="BD7" s="10">
        <v>108</v>
      </c>
      <c r="BE7" s="10"/>
      <c r="BF7" s="10">
        <v>1000</v>
      </c>
      <c r="BG7" s="10">
        <v>486</v>
      </c>
      <c r="BH7" s="10">
        <v>405</v>
      </c>
      <c r="BI7" s="10"/>
      <c r="BJ7" s="10">
        <v>1000</v>
      </c>
      <c r="BK7" s="10">
        <v>526</v>
      </c>
      <c r="BL7" s="10">
        <v>203</v>
      </c>
      <c r="BM7" s="10"/>
      <c r="BN7" s="10">
        <v>284</v>
      </c>
      <c r="BO7" s="10">
        <v>257</v>
      </c>
      <c r="BP7" s="10">
        <v>125</v>
      </c>
      <c r="BQ7" s="10">
        <v>81</v>
      </c>
      <c r="BR7" s="10">
        <v>236</v>
      </c>
      <c r="BS7" s="10">
        <v>489</v>
      </c>
      <c r="BT7" s="10">
        <v>111</v>
      </c>
      <c r="BU7" s="10">
        <v>167</v>
      </c>
      <c r="BV7" s="10"/>
      <c r="BW7" s="10">
        <v>900</v>
      </c>
      <c r="BX7" s="10">
        <v>1102</v>
      </c>
      <c r="BY7" s="10"/>
      <c r="BZ7" s="10">
        <v>1129</v>
      </c>
      <c r="CA7" s="10">
        <v>718</v>
      </c>
      <c r="CB7" s="10"/>
      <c r="CC7" s="10">
        <v>958</v>
      </c>
      <c r="CD7" s="10">
        <v>889</v>
      </c>
    </row>
    <row r="8" spans="2:82" ht="30" customHeight="1" x14ac:dyDescent="0.25">
      <c r="B8" s="11" t="s">
        <v>20</v>
      </c>
      <c r="C8" s="11">
        <v>2002</v>
      </c>
      <c r="D8" s="11">
        <v>1001</v>
      </c>
      <c r="E8" s="11">
        <v>1001</v>
      </c>
      <c r="F8" s="11"/>
      <c r="G8" s="11">
        <v>801</v>
      </c>
      <c r="H8" s="11">
        <v>801</v>
      </c>
      <c r="I8" s="11">
        <v>400</v>
      </c>
      <c r="J8" s="11"/>
      <c r="K8" s="11">
        <v>689</v>
      </c>
      <c r="L8" s="11">
        <v>562</v>
      </c>
      <c r="M8" s="11">
        <v>309</v>
      </c>
      <c r="N8" s="11">
        <v>424</v>
      </c>
      <c r="O8" s="11"/>
      <c r="P8" s="11">
        <v>281</v>
      </c>
      <c r="Q8" s="11">
        <v>320</v>
      </c>
      <c r="R8" s="11">
        <v>460</v>
      </c>
      <c r="S8" s="11">
        <v>601</v>
      </c>
      <c r="T8" s="11">
        <v>340</v>
      </c>
      <c r="U8" s="11"/>
      <c r="V8" s="11">
        <v>1214</v>
      </c>
      <c r="W8" s="11">
        <v>411</v>
      </c>
      <c r="X8" s="11">
        <v>377</v>
      </c>
      <c r="Y8" s="11"/>
      <c r="Z8" s="11">
        <v>930</v>
      </c>
      <c r="AA8" s="11">
        <v>1072</v>
      </c>
      <c r="AB8" s="11"/>
      <c r="AC8" s="11">
        <v>91</v>
      </c>
      <c r="AD8" s="11">
        <v>588</v>
      </c>
      <c r="AE8" s="11">
        <v>557</v>
      </c>
      <c r="AF8" s="11">
        <v>675</v>
      </c>
      <c r="AG8" s="11"/>
      <c r="AH8" s="11">
        <v>164</v>
      </c>
      <c r="AI8" s="11">
        <v>998</v>
      </c>
      <c r="AJ8" s="11">
        <v>531</v>
      </c>
      <c r="AK8" s="11">
        <v>288</v>
      </c>
      <c r="AL8" s="11"/>
      <c r="AM8" s="11">
        <v>337</v>
      </c>
      <c r="AN8" s="11">
        <v>231</v>
      </c>
      <c r="AO8" s="11">
        <v>313</v>
      </c>
      <c r="AP8" s="11">
        <v>788</v>
      </c>
      <c r="AQ8" s="11"/>
      <c r="AR8" s="11">
        <v>574</v>
      </c>
      <c r="AS8" s="11">
        <v>617</v>
      </c>
      <c r="AT8" s="11">
        <v>163</v>
      </c>
      <c r="AU8" s="11">
        <v>174</v>
      </c>
      <c r="AV8" s="11"/>
      <c r="AW8" s="11">
        <v>420</v>
      </c>
      <c r="AX8" s="11">
        <v>778</v>
      </c>
      <c r="AY8" s="11">
        <v>695</v>
      </c>
      <c r="AZ8" s="11">
        <v>109</v>
      </c>
      <c r="BA8" s="11"/>
      <c r="BB8" s="11">
        <v>342</v>
      </c>
      <c r="BC8" s="11">
        <v>187</v>
      </c>
      <c r="BD8" s="11">
        <v>108</v>
      </c>
      <c r="BE8" s="11"/>
      <c r="BF8" s="11">
        <v>1000</v>
      </c>
      <c r="BG8" s="11">
        <v>486</v>
      </c>
      <c r="BH8" s="11">
        <v>405</v>
      </c>
      <c r="BI8" s="11"/>
      <c r="BJ8" s="11">
        <v>1000</v>
      </c>
      <c r="BK8" s="11">
        <v>527</v>
      </c>
      <c r="BL8" s="11">
        <v>203</v>
      </c>
      <c r="BM8" s="11"/>
      <c r="BN8" s="11">
        <v>284</v>
      </c>
      <c r="BO8" s="11">
        <v>258</v>
      </c>
      <c r="BP8" s="11">
        <v>125</v>
      </c>
      <c r="BQ8" s="11">
        <v>81</v>
      </c>
      <c r="BR8" s="11">
        <v>235</v>
      </c>
      <c r="BS8" s="11">
        <v>489</v>
      </c>
      <c r="BT8" s="11">
        <v>111</v>
      </c>
      <c r="BU8" s="11">
        <v>166</v>
      </c>
      <c r="BV8" s="11"/>
      <c r="BW8" s="11">
        <v>898</v>
      </c>
      <c r="BX8" s="11">
        <v>1104</v>
      </c>
      <c r="BY8" s="11"/>
      <c r="BZ8" s="11">
        <v>1127</v>
      </c>
      <c r="CA8" s="11">
        <v>720</v>
      </c>
      <c r="CB8" s="11"/>
      <c r="CC8" s="11">
        <v>957</v>
      </c>
      <c r="CD8" s="11">
        <v>889</v>
      </c>
    </row>
    <row r="9" spans="2:82" ht="30" x14ac:dyDescent="0.25">
      <c r="B9" s="15" t="s">
        <v>101</v>
      </c>
      <c r="C9" s="14">
        <v>0.151756979103748</v>
      </c>
      <c r="D9" s="14">
        <v>0.14872199805258299</v>
      </c>
      <c r="E9" s="14">
        <v>0.154606545028589</v>
      </c>
      <c r="F9" s="14"/>
      <c r="G9" s="14">
        <v>0.163532383622052</v>
      </c>
      <c r="H9" s="14">
        <v>0.13001845819100799</v>
      </c>
      <c r="I9" s="14">
        <v>0.171708119683609</v>
      </c>
      <c r="J9" s="14"/>
      <c r="K9" s="14">
        <v>0.13890402912754701</v>
      </c>
      <c r="L9" s="14">
        <v>0.135789334553959</v>
      </c>
      <c r="M9" s="14">
        <v>0.16492084640045601</v>
      </c>
      <c r="N9" s="14">
        <v>0.18839835560204701</v>
      </c>
      <c r="O9" s="14"/>
      <c r="P9" s="14">
        <v>0.13522558772733501</v>
      </c>
      <c r="Q9" s="14">
        <v>0.146683360115266</v>
      </c>
      <c r="R9" s="14">
        <v>0.17598427202981801</v>
      </c>
      <c r="S9" s="14">
        <v>0.15388023684029001</v>
      </c>
      <c r="T9" s="14">
        <v>0.13366358587793001</v>
      </c>
      <c r="U9" s="14"/>
      <c r="V9" s="14">
        <v>0.15179229649770301</v>
      </c>
      <c r="W9" s="14">
        <v>0.176773269304043</v>
      </c>
      <c r="X9" s="14">
        <v>0.12437529693876399</v>
      </c>
      <c r="Y9" s="14"/>
      <c r="Z9" s="14">
        <v>0.15802790591837801</v>
      </c>
      <c r="AA9" s="14">
        <v>0.14631601408567499</v>
      </c>
      <c r="AB9" s="14"/>
      <c r="AC9" s="14">
        <v>0.15454993761351801</v>
      </c>
      <c r="AD9" s="14">
        <v>0.160229550337431</v>
      </c>
      <c r="AE9" s="14">
        <v>0.16626043982560099</v>
      </c>
      <c r="AF9" s="14">
        <v>0.13449817496001501</v>
      </c>
      <c r="AG9" s="14"/>
      <c r="AH9" s="14">
        <v>0.13648421233416899</v>
      </c>
      <c r="AI9" s="14">
        <v>0.15917305538842499</v>
      </c>
      <c r="AJ9" s="14">
        <v>0.15775481256539001</v>
      </c>
      <c r="AK9" s="14">
        <v>0.124634687182093</v>
      </c>
      <c r="AL9" s="14"/>
      <c r="AM9" s="14">
        <v>0.12763037159784499</v>
      </c>
      <c r="AN9" s="14">
        <v>0.159181252212166</v>
      </c>
      <c r="AO9" s="14">
        <v>0.162594291075596</v>
      </c>
      <c r="AP9" s="14">
        <v>0.156206411783606</v>
      </c>
      <c r="AQ9" s="14"/>
      <c r="AR9" s="14">
        <v>0.158473685745388</v>
      </c>
      <c r="AS9" s="14">
        <v>0.13296311325805801</v>
      </c>
      <c r="AT9" s="14">
        <v>0.176687227504778</v>
      </c>
      <c r="AU9" s="14">
        <v>0.12103392048268199</v>
      </c>
      <c r="AV9" s="14"/>
      <c r="AW9" s="14">
        <v>0.16694298645577199</v>
      </c>
      <c r="AX9" s="14">
        <v>0.15326168834458301</v>
      </c>
      <c r="AY9" s="14">
        <v>0.13738357591308401</v>
      </c>
      <c r="AZ9" s="14">
        <v>0.174121326621997</v>
      </c>
      <c r="BA9" s="14"/>
      <c r="BB9" s="14">
        <v>0.12533096248568101</v>
      </c>
      <c r="BC9" s="14">
        <v>0.154849814940106</v>
      </c>
      <c r="BD9" s="14">
        <v>0.13868398922083999</v>
      </c>
      <c r="BE9" s="14"/>
      <c r="BF9" s="14">
        <v>0.15230521814821801</v>
      </c>
      <c r="BG9" s="14">
        <v>0.14788637123982101</v>
      </c>
      <c r="BH9" s="14">
        <v>0.167074216399555</v>
      </c>
      <c r="BI9" s="14"/>
      <c r="BJ9" s="14">
        <v>0.149819080930297</v>
      </c>
      <c r="BK9" s="14">
        <v>0.18031576064487601</v>
      </c>
      <c r="BL9" s="14">
        <v>0.123426770393193</v>
      </c>
      <c r="BM9" s="14"/>
      <c r="BN9" s="14">
        <v>0.16162207233744699</v>
      </c>
      <c r="BO9" s="14">
        <v>0.155358075782625</v>
      </c>
      <c r="BP9" s="14">
        <v>0.119367938626547</v>
      </c>
      <c r="BQ9" s="14">
        <v>0.110091265030727</v>
      </c>
      <c r="BR9" s="14">
        <v>0.151835143216561</v>
      </c>
      <c r="BS9" s="14">
        <v>0.159891063517097</v>
      </c>
      <c r="BT9" s="14">
        <v>0.135079406905597</v>
      </c>
      <c r="BU9" s="14">
        <v>0.15093581306164899</v>
      </c>
      <c r="BV9" s="14"/>
      <c r="BW9" s="14">
        <v>0.13139708475992901</v>
      </c>
      <c r="BX9" s="14">
        <v>0.16832440601616699</v>
      </c>
      <c r="BY9" s="14"/>
      <c r="BZ9" s="14">
        <v>0.148097646452412</v>
      </c>
      <c r="CA9" s="14">
        <v>0.16122260120991599</v>
      </c>
      <c r="CB9" s="14"/>
      <c r="CC9" s="14">
        <v>0.15305076228758499</v>
      </c>
      <c r="CD9" s="14">
        <v>0.15339253375695</v>
      </c>
    </row>
    <row r="10" spans="2:82" ht="30" x14ac:dyDescent="0.25">
      <c r="B10" s="15" t="s">
        <v>102</v>
      </c>
      <c r="C10" s="14">
        <v>0.82744362973749896</v>
      </c>
      <c r="D10" s="14">
        <v>0.83142722042075301</v>
      </c>
      <c r="E10" s="14">
        <v>0.82362467443243503</v>
      </c>
      <c r="F10" s="14"/>
      <c r="G10" s="14">
        <v>0.80557635741510702</v>
      </c>
      <c r="H10" s="14">
        <v>0.86106634429759599</v>
      </c>
      <c r="I10" s="14">
        <v>0.80390335665649604</v>
      </c>
      <c r="J10" s="14"/>
      <c r="K10" s="14">
        <v>0.84531856820103601</v>
      </c>
      <c r="L10" s="14">
        <v>0.85001418722060196</v>
      </c>
      <c r="M10" s="14">
        <v>0.80312208562078702</v>
      </c>
      <c r="N10" s="14">
        <v>0.78110731485788898</v>
      </c>
      <c r="O10" s="14"/>
      <c r="P10" s="14">
        <v>0.83988843763010101</v>
      </c>
      <c r="Q10" s="14">
        <v>0.82276852428041802</v>
      </c>
      <c r="R10" s="14">
        <v>0.80234801489456897</v>
      </c>
      <c r="S10" s="14">
        <v>0.83131354584948902</v>
      </c>
      <c r="T10" s="14">
        <v>0.84867070671300704</v>
      </c>
      <c r="U10" s="14"/>
      <c r="V10" s="14">
        <v>0.83358046268777497</v>
      </c>
      <c r="W10" s="14">
        <v>0.79915329174111605</v>
      </c>
      <c r="X10" s="14">
        <v>0.83853408191517098</v>
      </c>
      <c r="Y10" s="14"/>
      <c r="Z10" s="14">
        <v>0.82285778457300796</v>
      </c>
      <c r="AA10" s="14">
        <v>0.83142253490668105</v>
      </c>
      <c r="AB10" s="14"/>
      <c r="AC10" s="14">
        <v>0.80137042408636106</v>
      </c>
      <c r="AD10" s="14">
        <v>0.81965745072448704</v>
      </c>
      <c r="AE10" s="14">
        <v>0.80880681078379901</v>
      </c>
      <c r="AF10" s="14">
        <v>0.85526518127586504</v>
      </c>
      <c r="AG10" s="14"/>
      <c r="AH10" s="14">
        <v>0.83926488870920601</v>
      </c>
      <c r="AI10" s="14">
        <v>0.82102638265425598</v>
      </c>
      <c r="AJ10" s="14">
        <v>0.825258946160773</v>
      </c>
      <c r="AK10" s="14">
        <v>0.86515218754495404</v>
      </c>
      <c r="AL10" s="14"/>
      <c r="AM10" s="14">
        <v>0.86370200617188997</v>
      </c>
      <c r="AN10" s="14">
        <v>0.82364463734759197</v>
      </c>
      <c r="AO10" s="14">
        <v>0.82488811054847599</v>
      </c>
      <c r="AP10" s="14">
        <v>0.82370658392420304</v>
      </c>
      <c r="AQ10" s="14"/>
      <c r="AR10" s="14">
        <v>0.81736980013336302</v>
      </c>
      <c r="AS10" s="14">
        <v>0.85578207039635101</v>
      </c>
      <c r="AT10" s="14">
        <v>0.80529459568009898</v>
      </c>
      <c r="AU10" s="14">
        <v>0.86772577070651202</v>
      </c>
      <c r="AV10" s="14"/>
      <c r="AW10" s="14">
        <v>0.80946376630160699</v>
      </c>
      <c r="AX10" s="14">
        <v>0.82491404956690295</v>
      </c>
      <c r="AY10" s="14">
        <v>0.84704734449716501</v>
      </c>
      <c r="AZ10" s="14">
        <v>0.78985205797449098</v>
      </c>
      <c r="BA10" s="14"/>
      <c r="BB10" s="14">
        <v>0.86614769931576396</v>
      </c>
      <c r="BC10" s="14">
        <v>0.83472716778786604</v>
      </c>
      <c r="BD10" s="14">
        <v>0.83369199062271804</v>
      </c>
      <c r="BE10" s="14"/>
      <c r="BF10" s="14">
        <v>0.83480402402448195</v>
      </c>
      <c r="BG10" s="14">
        <v>0.81963671953886896</v>
      </c>
      <c r="BH10" s="14">
        <v>0.81810686872508998</v>
      </c>
      <c r="BI10" s="14"/>
      <c r="BJ10" s="14">
        <v>0.83133362404681799</v>
      </c>
      <c r="BK10" s="14">
        <v>0.80094219521299603</v>
      </c>
      <c r="BL10" s="14">
        <v>0.86694873395857597</v>
      </c>
      <c r="BM10" s="14"/>
      <c r="BN10" s="14">
        <v>0.81753976717548105</v>
      </c>
      <c r="BO10" s="14">
        <v>0.82916070028442801</v>
      </c>
      <c r="BP10" s="14">
        <v>0.864825537679621</v>
      </c>
      <c r="BQ10" s="14">
        <v>0.84107132184879096</v>
      </c>
      <c r="BR10" s="14">
        <v>0.82290964110536402</v>
      </c>
      <c r="BS10" s="14">
        <v>0.82798553827856702</v>
      </c>
      <c r="BT10" s="14">
        <v>0.84707994481787896</v>
      </c>
      <c r="BU10" s="14">
        <v>0.83724068614779401</v>
      </c>
      <c r="BV10" s="14"/>
      <c r="BW10" s="14">
        <v>0.86310796881447005</v>
      </c>
      <c r="BX10" s="14">
        <v>0.79842253949707798</v>
      </c>
      <c r="BY10" s="14"/>
      <c r="BZ10" s="14">
        <v>0.83796876613249105</v>
      </c>
      <c r="CA10" s="14">
        <v>0.82350019451596601</v>
      </c>
      <c r="CB10" s="14"/>
      <c r="CC10" s="14">
        <v>0.82734523979774399</v>
      </c>
      <c r="CD10" s="14">
        <v>0.83769046912220702</v>
      </c>
    </row>
    <row r="11" spans="2:82" x14ac:dyDescent="0.25">
      <c r="B11" s="15" t="s">
        <v>103</v>
      </c>
      <c r="C11" s="20">
        <v>2.0799391158752598E-2</v>
      </c>
      <c r="D11" s="20">
        <v>1.9850781526664599E-2</v>
      </c>
      <c r="E11" s="20">
        <v>2.1768780538976198E-2</v>
      </c>
      <c r="F11" s="20"/>
      <c r="G11" s="20">
        <v>3.0891258962841402E-2</v>
      </c>
      <c r="H11" s="20">
        <v>8.9151975113970407E-3</v>
      </c>
      <c r="I11" s="20">
        <v>2.4388523659894398E-2</v>
      </c>
      <c r="J11" s="20"/>
      <c r="K11" s="20">
        <v>1.57774026714174E-2</v>
      </c>
      <c r="L11" s="20">
        <v>1.41964782254389E-2</v>
      </c>
      <c r="M11" s="20">
        <v>3.1957067978757303E-2</v>
      </c>
      <c r="N11" s="20">
        <v>3.04943295400644E-2</v>
      </c>
      <c r="O11" s="20"/>
      <c r="P11" s="20">
        <v>2.4885974642564E-2</v>
      </c>
      <c r="Q11" s="20">
        <v>3.0548115604315699E-2</v>
      </c>
      <c r="R11" s="20">
        <v>2.1667713075613E-2</v>
      </c>
      <c r="S11" s="20">
        <v>1.4806217310221199E-2</v>
      </c>
      <c r="T11" s="20">
        <v>1.76657074090634E-2</v>
      </c>
      <c r="U11" s="20"/>
      <c r="V11" s="20">
        <v>1.46272408145218E-2</v>
      </c>
      <c r="W11" s="20">
        <v>2.4073438954840602E-2</v>
      </c>
      <c r="X11" s="20">
        <v>3.70906211460654E-2</v>
      </c>
      <c r="Y11" s="20"/>
      <c r="Z11" s="20">
        <v>1.9114309508613401E-2</v>
      </c>
      <c r="AA11" s="20">
        <v>2.22614510076437E-2</v>
      </c>
      <c r="AB11" s="20"/>
      <c r="AC11" s="20">
        <v>4.4079638300120599E-2</v>
      </c>
      <c r="AD11" s="20">
        <v>2.0112998938081699E-2</v>
      </c>
      <c r="AE11" s="20">
        <v>2.4932749390600702E-2</v>
      </c>
      <c r="AF11" s="20">
        <v>1.0236643764119599E-2</v>
      </c>
      <c r="AG11" s="20"/>
      <c r="AH11" s="20">
        <v>2.4250898956625098E-2</v>
      </c>
      <c r="AI11" s="20">
        <v>1.9800561957318202E-2</v>
      </c>
      <c r="AJ11" s="20">
        <v>1.6986241273836099E-2</v>
      </c>
      <c r="AK11" s="20">
        <v>1.0213125272953E-2</v>
      </c>
      <c r="AL11" s="20"/>
      <c r="AM11" s="20">
        <v>8.6676222302648903E-3</v>
      </c>
      <c r="AN11" s="20">
        <v>1.7174110440241499E-2</v>
      </c>
      <c r="AO11" s="20">
        <v>1.25175983759285E-2</v>
      </c>
      <c r="AP11" s="20">
        <v>2.00870042921905E-2</v>
      </c>
      <c r="AQ11" s="20"/>
      <c r="AR11" s="20">
        <v>2.41565141212489E-2</v>
      </c>
      <c r="AS11" s="20">
        <v>1.12548163455905E-2</v>
      </c>
      <c r="AT11" s="20">
        <v>1.80181768151234E-2</v>
      </c>
      <c r="AU11" s="20">
        <v>1.1240308810806199E-2</v>
      </c>
      <c r="AV11" s="20"/>
      <c r="AW11" s="20">
        <v>2.3593247242620401E-2</v>
      </c>
      <c r="AX11" s="20">
        <v>2.1824262088513499E-2</v>
      </c>
      <c r="AY11" s="20">
        <v>1.55690795897503E-2</v>
      </c>
      <c r="AZ11" s="20">
        <v>3.6026615403512499E-2</v>
      </c>
      <c r="BA11" s="20"/>
      <c r="BB11" s="20">
        <v>8.5213381985557307E-3</v>
      </c>
      <c r="BC11" s="20">
        <v>1.0423017272028301E-2</v>
      </c>
      <c r="BD11" s="20">
        <v>2.7624020156441699E-2</v>
      </c>
      <c r="BE11" s="20"/>
      <c r="BF11" s="20">
        <v>1.28907578272997E-2</v>
      </c>
      <c r="BG11" s="20">
        <v>3.2476909221310503E-2</v>
      </c>
      <c r="BH11" s="20">
        <v>1.48189148753543E-2</v>
      </c>
      <c r="BI11" s="20"/>
      <c r="BJ11" s="20">
        <v>1.88472950228856E-2</v>
      </c>
      <c r="BK11" s="20">
        <v>1.8742044142127899E-2</v>
      </c>
      <c r="BL11" s="20">
        <v>9.6244956482303308E-3</v>
      </c>
      <c r="BM11" s="20"/>
      <c r="BN11" s="20">
        <v>2.0838160487071999E-2</v>
      </c>
      <c r="BO11" s="20">
        <v>1.54812239329474E-2</v>
      </c>
      <c r="BP11" s="20">
        <v>1.58065236938317E-2</v>
      </c>
      <c r="BQ11" s="20">
        <v>4.8837413120481898E-2</v>
      </c>
      <c r="BR11" s="20">
        <v>2.52552156780756E-2</v>
      </c>
      <c r="BS11" s="20">
        <v>1.21233982043363E-2</v>
      </c>
      <c r="BT11" s="20">
        <v>1.7840648276523999E-2</v>
      </c>
      <c r="BU11" s="20">
        <v>1.1823500790556401E-2</v>
      </c>
      <c r="BV11" s="20"/>
      <c r="BW11" s="20">
        <v>5.4949464256013802E-3</v>
      </c>
      <c r="BX11" s="20">
        <v>3.3253054486755099E-2</v>
      </c>
      <c r="BY11" s="20"/>
      <c r="BZ11" s="20">
        <v>1.39335874150966E-2</v>
      </c>
      <c r="CA11" s="20">
        <v>1.52772042741172E-2</v>
      </c>
      <c r="CB11" s="20"/>
      <c r="CC11" s="20">
        <v>1.9603997914671101E-2</v>
      </c>
      <c r="CD11" s="20">
        <v>8.9169971208430104E-3</v>
      </c>
    </row>
    <row r="12" spans="2:82" x14ac:dyDescent="0.25">
      <c r="B12" s="16"/>
    </row>
    <row r="13" spans="2:82" x14ac:dyDescent="0.25">
      <c r="B13" t="s">
        <v>105</v>
      </c>
    </row>
    <row r="14" spans="2:82" x14ac:dyDescent="0.25">
      <c r="B14" t="s">
        <v>106</v>
      </c>
    </row>
    <row r="16" spans="2:82" x14ac:dyDescent="0.25">
      <c r="B16" s="8" t="str">
        <f>HYPERLINK("#'Contents'!A1", "Return to Contents")</f>
        <v>Return to Contents</v>
      </c>
    </row>
  </sheetData>
  <mergeCells count="19">
    <mergeCell ref="K5:N5"/>
    <mergeCell ref="P5:T5"/>
    <mergeCell ref="V5:X5"/>
    <mergeCell ref="BW5:BX5"/>
    <mergeCell ref="BZ5:CA5"/>
    <mergeCell ref="CC5:CD5"/>
    <mergeCell ref="D2:BN2"/>
    <mergeCell ref="AW5:AZ5"/>
    <mergeCell ref="BB5:BD5"/>
    <mergeCell ref="BF5:BH5"/>
    <mergeCell ref="BJ5:BL5"/>
    <mergeCell ref="BN5:BU5"/>
    <mergeCell ref="Z5:AA5"/>
    <mergeCell ref="AC5:AF5"/>
    <mergeCell ref="AH5:AK5"/>
    <mergeCell ref="AM5:AP5"/>
    <mergeCell ref="AR5:AU5"/>
    <mergeCell ref="D5:E5"/>
    <mergeCell ref="G5:I5"/>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ElinorGray</dc:creator>
  <cp:lastModifiedBy>Elinor Gray</cp:lastModifiedBy>
  <dcterms:created xsi:type="dcterms:W3CDTF">2024-02-19T19:27:06Z</dcterms:created>
  <dcterms:modified xsi:type="dcterms:W3CDTF">2024-03-18T11:48:23Z</dcterms:modified>
</cp:coreProperties>
</file>