
<file path=[Content_Types].xml><?xml version="1.0" encoding="utf-8"?>
<Types xmlns="http://schemas.openxmlformats.org/package/2006/content-types">
  <Default Extension="jpg" ContentType="image/jpg"/>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sheets/sheet45.xml" ContentType="application/vnd.openxmlformats-officedocument.spreadsheetml.worksheet+xml"/>
  <Override PartName="/xl/drawings/drawing45.xml" ContentType="application/vnd.openxmlformats-officedocument.drawing+xml"/>
  <Override PartName="/xl/worksheets/sheet46.xml" ContentType="application/vnd.openxmlformats-officedocument.spreadsheetml.worksheet+xml"/>
  <Override PartName="/xl/drawings/drawing46.xml" ContentType="application/vnd.openxmlformats-officedocument.drawing+xml"/>
  <Override PartName="/xl/worksheets/sheet47.xml" ContentType="application/vnd.openxmlformats-officedocument.spreadsheetml.worksheet+xml"/>
  <Override PartName="/xl/drawings/drawing47.xml" ContentType="application/vnd.openxmlformats-officedocument.drawing+xml"/>
  <Override PartName="/xl/worksheets/sheet48.xml" ContentType="application/vnd.openxmlformats-officedocument.spreadsheetml.worksheet+xml"/>
  <Override PartName="/xl/drawings/drawing48.xml" ContentType="application/vnd.openxmlformats-officedocument.drawing+xml"/>
  <Override PartName="/xl/worksheets/sheet49.xml" ContentType="application/vnd.openxmlformats-officedocument.spreadsheetml.worksheet+xml"/>
  <Override PartName="/xl/drawings/drawing49.xml" ContentType="application/vnd.openxmlformats-officedocument.drawing+xml"/>
  <Override PartName="/xl/worksheets/sheet50.xml" ContentType="application/vnd.openxmlformats-officedocument.spreadsheetml.worksheet+xml"/>
  <Override PartName="/xl/drawings/drawing50.xml" ContentType="application/vnd.openxmlformats-officedocument.drawing+xml"/>
  <Override PartName="/xl/worksheets/sheet51.xml" ContentType="application/vnd.openxmlformats-officedocument.spreadsheetml.worksheet+xml"/>
  <Override PartName="/xl/drawings/drawing51.xml" ContentType="application/vnd.openxmlformats-officedocument.drawing+xml"/>
  <Override PartName="/xl/worksheets/sheet52.xml" ContentType="application/vnd.openxmlformats-officedocument.spreadsheetml.worksheet+xml"/>
  <Override PartName="/xl/drawings/drawing52.xml" ContentType="application/vnd.openxmlformats-officedocument.drawing+xml"/>
  <Override PartName="/xl/worksheets/sheet53.xml" ContentType="application/vnd.openxmlformats-officedocument.spreadsheetml.worksheet+xml"/>
  <Override PartName="/xl/drawings/drawing53.xml" ContentType="application/vnd.openxmlformats-officedocument.drawing+xml"/>
  <Override PartName="/xl/worksheets/sheet54.xml" ContentType="application/vnd.openxmlformats-officedocument.spreadsheetml.worksheet+xml"/>
  <Override PartName="/xl/drawings/drawing54.xml" ContentType="application/vnd.openxmlformats-officedocument.drawing+xml"/>
  <Override PartName="/xl/worksheets/sheet55.xml" ContentType="application/vnd.openxmlformats-officedocument.spreadsheetml.worksheet+xml"/>
  <Override PartName="/xl/drawings/drawing55.xml" ContentType="application/vnd.openxmlformats-officedocument.drawing+xml"/>
  <Override PartName="/xl/worksheets/sheet56.xml" ContentType="application/vnd.openxmlformats-officedocument.spreadsheetml.worksheet+xml"/>
  <Override PartName="/xl/drawings/drawing56.xml" ContentType="application/vnd.openxmlformats-officedocument.drawing+xml"/>
  <Override PartName="/xl/worksheets/sheet57.xml" ContentType="application/vnd.openxmlformats-officedocument.spreadsheetml.worksheet+xml"/>
  <Override PartName="/xl/drawings/drawing57.xml" ContentType="application/vnd.openxmlformats-officedocument.drawing+xml"/>
  <Override PartName="/xl/worksheets/sheet58.xml" ContentType="application/vnd.openxmlformats-officedocument.spreadsheetml.worksheet+xml"/>
  <Override PartName="/xl/drawings/drawing58.xml" ContentType="application/vnd.openxmlformats-officedocument.drawing+xml"/>
  <Override PartName="/xl/worksheets/sheet59.xml" ContentType="application/vnd.openxmlformats-officedocument.spreadsheetml.worksheet+xml"/>
  <Override PartName="/xl/drawings/drawing59.xml" ContentType="application/vnd.openxmlformats-officedocument.drawing+xml"/>
  <Override PartName="/xl/worksheets/sheet60.xml" ContentType="application/vnd.openxmlformats-officedocument.spreadsheetml.worksheet+xml"/>
  <Override PartName="/xl/drawings/drawing60.xml" ContentType="application/vnd.openxmlformats-officedocument.drawing+xml"/>
  <Override PartName="/xl/worksheets/sheet61.xml" ContentType="application/vnd.openxmlformats-officedocument.spreadsheetml.worksheet+xml"/>
  <Override PartName="/xl/drawings/drawing61.xml" ContentType="application/vnd.openxmlformats-officedocument.drawing+xml"/>
  <Override PartName="/xl/worksheets/sheet62.xml" ContentType="application/vnd.openxmlformats-officedocument.spreadsheetml.worksheet+xml"/>
  <Override PartName="/xl/drawings/drawing62.xml" ContentType="application/vnd.openxmlformats-officedocument.drawing+xml"/>
  <Override PartName="/xl/worksheets/sheet63.xml" ContentType="application/vnd.openxmlformats-officedocument.spreadsheetml.worksheet+xml"/>
  <Override PartName="/xl/drawings/drawing63.xml" ContentType="application/vnd.openxmlformats-officedocument.drawing+xml"/>
  <Override PartName="/xl/worksheets/sheet64.xml" ContentType="application/vnd.openxmlformats-officedocument.spreadsheetml.worksheet+xml"/>
  <Override PartName="/xl/drawings/drawing64.xml" ContentType="application/vnd.openxmlformats-officedocument.drawing+xml"/>
  <Override PartName="/xl/worksheets/sheet65.xml" ContentType="application/vnd.openxmlformats-officedocument.spreadsheetml.worksheet+xml"/>
  <Override PartName="/xl/drawings/drawing65.xml" ContentType="application/vnd.openxmlformats-officedocument.drawing+xml"/>
  <Override PartName="/xl/worksheets/sheet66.xml" ContentType="application/vnd.openxmlformats-officedocument.spreadsheetml.worksheet+xml"/>
  <Override PartName="/xl/drawings/drawing66.xml" ContentType="application/vnd.openxmlformats-officedocument.drawing+xml"/>
  <Override PartName="/xl/worksheets/sheet67.xml" ContentType="application/vnd.openxmlformats-officedocument.spreadsheetml.worksheet+xml"/>
  <Override PartName="/xl/drawings/drawing67.xml" ContentType="application/vnd.openxmlformats-officedocument.drawing+xml"/>
  <Override PartName="/xl/worksheets/sheet68.xml" ContentType="application/vnd.openxmlformats-officedocument.spreadsheetml.worksheet+xml"/>
  <Override PartName="/xl/drawings/drawing68.xml" ContentType="application/vnd.openxmlformats-officedocument.drawing+xml"/>
  <Override PartName="/xl/worksheets/sheet69.xml" ContentType="application/vnd.openxmlformats-officedocument.spreadsheetml.worksheet+xml"/>
  <Override PartName="/xl/drawings/drawing69.xml" ContentType="application/vnd.openxmlformats-officedocument.drawing+xml"/>
  <Override PartName="/xl/worksheets/sheet70.xml" ContentType="application/vnd.openxmlformats-officedocument.spreadsheetml.worksheet+xml"/>
  <Override PartName="/xl/drawings/drawing70.xml" ContentType="application/vnd.openxmlformats-officedocument.drawing+xml"/>
  <Override PartName="/xl/worksheets/sheet71.xml" ContentType="application/vnd.openxmlformats-officedocument.spreadsheetml.worksheet+xml"/>
  <Override PartName="/xl/drawings/drawing71.xml" ContentType="application/vnd.openxmlformats-officedocument.drawing+xml"/>
  <Override PartName="/xl/worksheets/sheet72.xml" ContentType="application/vnd.openxmlformats-officedocument.spreadsheetml.worksheet+xml"/>
  <Override PartName="/xl/drawings/drawing72.xml" ContentType="application/vnd.openxmlformats-officedocument.drawing+xml"/>
  <Override PartName="/xl/worksheets/sheet73.xml" ContentType="application/vnd.openxmlformats-officedocument.spreadsheetml.worksheet+xml"/>
  <Override PartName="/xl/drawings/drawing73.xml" ContentType="application/vnd.openxmlformats-officedocument.drawing+xml"/>
  <Override PartName="/xl/worksheets/sheet74.xml" ContentType="application/vnd.openxmlformats-officedocument.spreadsheetml.worksheet+xml"/>
  <Override PartName="/xl/drawings/drawing74.xml" ContentType="application/vnd.openxmlformats-officedocument.drawing+xml"/>
  <Override PartName="/xl/worksheets/sheet75.xml" ContentType="application/vnd.openxmlformats-officedocument.spreadsheetml.worksheet+xml"/>
  <Override PartName="/xl/drawings/drawing75.xml" ContentType="application/vnd.openxmlformats-officedocument.drawing+xml"/>
  <Override PartName="/xl/worksheets/sheet76.xml" ContentType="application/vnd.openxmlformats-officedocument.spreadsheetml.worksheet+xml"/>
  <Override PartName="/xl/drawings/drawing76.xml" ContentType="application/vnd.openxmlformats-officedocument.drawing+xml"/>
  <Override PartName="/xl/worksheets/sheet77.xml" ContentType="application/vnd.openxmlformats-officedocument.spreadsheetml.worksheet+xml"/>
  <Override PartName="/xl/drawings/drawing77.xml" ContentType="application/vnd.openxmlformats-officedocument.drawing+xml"/>
  <Override PartName="/xl/worksheets/sheet78.xml" ContentType="application/vnd.openxmlformats-officedocument.spreadsheetml.worksheet+xml"/>
  <Override PartName="/xl/drawings/drawing78.xml" ContentType="application/vnd.openxmlformats-officedocument.drawing+xml"/>
  <Override PartName="/xl/worksheets/sheet79.xml" ContentType="application/vnd.openxmlformats-officedocument.spreadsheetml.worksheet+xml"/>
  <Override PartName="/xl/drawings/drawing79.xml" ContentType="application/vnd.openxmlformats-officedocument.drawing+xml"/>
  <Override PartName="/xl/worksheets/sheet80.xml" ContentType="application/vnd.openxmlformats-officedocument.spreadsheetml.worksheet+xml"/>
  <Override PartName="/xl/drawings/drawing80.xml" ContentType="application/vnd.openxmlformats-officedocument.drawing+xml"/>
  <Override PartName="/xl/worksheets/sheet81.xml" ContentType="application/vnd.openxmlformats-officedocument.spreadsheetml.worksheet+xml"/>
  <Override PartName="/xl/drawings/drawing81.xml" ContentType="application/vnd.openxmlformats-officedocument.drawing+xml"/>
  <Override PartName="/xl/worksheets/sheet82.xml" ContentType="application/vnd.openxmlformats-officedocument.spreadsheetml.worksheet+xml"/>
  <Override PartName="/xl/drawings/drawing82.xml" ContentType="application/vnd.openxmlformats-officedocument.drawing+xml"/>
  <Override PartName="/xl/worksheets/sheet83.xml" ContentType="application/vnd.openxmlformats-officedocument.spreadsheetml.worksheet+xml"/>
  <Override PartName="/xl/drawings/drawing83.xml" ContentType="application/vnd.openxmlformats-officedocument.drawing+xml"/>
  <Override PartName="/xl/worksheets/sheet84.xml" ContentType="application/vnd.openxmlformats-officedocument.spreadsheetml.worksheet+xml"/>
  <Override PartName="/xl/drawings/drawing84.xml" ContentType="application/vnd.openxmlformats-officedocument.drawing+xml"/>
  <Override PartName="/xl/worksheets/sheet85.xml" ContentType="application/vnd.openxmlformats-officedocument.spreadsheetml.worksheet+xml"/>
  <Override PartName="/xl/drawings/drawing85.xml" ContentType="application/vnd.openxmlformats-officedocument.drawing+xml"/>
  <Override PartName="/xl/worksheets/sheet86.xml" ContentType="application/vnd.openxmlformats-officedocument.spreadsheetml.worksheet+xml"/>
  <Override PartName="/xl/drawings/drawing86.xml" ContentType="application/vnd.openxmlformats-officedocument.drawing+xml"/>
  <Override PartName="/xl/worksheets/sheet87.xml" ContentType="application/vnd.openxmlformats-officedocument.spreadsheetml.worksheet+xml"/>
  <Override PartName="/xl/drawings/drawing87.xml" ContentType="application/vnd.openxmlformats-officedocument.drawing+xml"/>
  <Override PartName="/xl/worksheets/sheet88.xml" ContentType="application/vnd.openxmlformats-officedocument.spreadsheetml.worksheet+xml"/>
  <Override PartName="/xl/drawings/drawing88.xml" ContentType="application/vnd.openxmlformats-officedocument.drawing+xml"/>
  <Override PartName="/xl/worksheets/sheet89.xml" ContentType="application/vnd.openxmlformats-officedocument.spreadsheetml.worksheet+xml"/>
  <Override PartName="/xl/drawings/drawing89.xml" ContentType="application/vnd.openxmlformats-officedocument.drawing+xml"/>
  <Override PartName="/xl/worksheets/sheet90.xml" ContentType="application/vnd.openxmlformats-officedocument.spreadsheetml.worksheet+xml"/>
  <Override PartName="/xl/drawings/drawing90.xml" ContentType="application/vnd.openxmlformats-officedocument.drawing+xml"/>
  <Override PartName="/xl/worksheets/sheet91.xml" ContentType="application/vnd.openxmlformats-officedocument.spreadsheetml.worksheet+xml"/>
  <Override PartName="/xl/drawings/drawing91.xml" ContentType="application/vnd.openxmlformats-officedocument.drawing+xml"/>
  <Override PartName="/xl/worksheets/sheet92.xml" ContentType="application/vnd.openxmlformats-officedocument.spreadsheetml.worksheet+xml"/>
  <Override PartName="/xl/drawings/drawing92.xml" ContentType="application/vnd.openxmlformats-officedocument.drawing+xml"/>
  <Override PartName="/xl/worksheets/sheet93.xml" ContentType="application/vnd.openxmlformats-officedocument.spreadsheetml.worksheet+xml"/>
  <Override PartName="/xl/drawings/drawing93.xml" ContentType="application/vnd.openxmlformats-officedocument.drawing+xml"/>
  <Override PartName="/xl/worksheets/sheet94.xml" ContentType="application/vnd.openxmlformats-officedocument.spreadsheetml.worksheet+xml"/>
  <Override PartName="/xl/drawings/drawing94.xml" ContentType="application/vnd.openxmlformats-officedocument.drawing+xml"/>
  <Override PartName="/xl/worksheets/sheet95.xml" ContentType="application/vnd.openxmlformats-officedocument.spreadsheetml.worksheet+xml"/>
  <Override PartName="/xl/drawings/drawing95.xml" ContentType="application/vnd.openxmlformats-officedocument.drawing+xml"/>
  <Override PartName="/xl/worksheets/sheet96.xml" ContentType="application/vnd.openxmlformats-officedocument.spreadsheetml.worksheet+xml"/>
  <Override PartName="/xl/drawings/drawing96.xml" ContentType="application/vnd.openxmlformats-officedocument.drawing+xml"/>
  <Override PartName="/xl/worksheets/sheet97.xml" ContentType="application/vnd.openxmlformats-officedocument.spreadsheetml.worksheet+xml"/>
  <Override PartName="/xl/drawings/drawing97.xml" ContentType="application/vnd.openxmlformats-officedocument.drawing+xml"/>
  <Override PartName="/xl/worksheets/sheet98.xml" ContentType="application/vnd.openxmlformats-officedocument.spreadsheetml.worksheet+xml"/>
  <Override PartName="/xl/drawings/drawing98.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date1904="false"/>
  <bookViews>
    <workbookView xWindow="0" yWindow="0" windowWidth="13125" windowHeight="6105" firstSheet="0" activeTab="0"/>
  </bookViews>
  <sheets>
    <sheet name="Cover Sheet" sheetId="1" state="visible" r:id="rId1"/>
    <sheet name="Contents" sheetId="2" state="visible" r:id="rId2"/>
    <sheet name="Full Results" sheetId="3" state="visible" r:id="rId3"/>
    <sheet name="Table 1" sheetId="4" state="visible" r:id="rId4"/>
    <sheet name="Table 2" sheetId="5" state="visible" r:id="rId5"/>
    <sheet name="Table 3" sheetId="6" state="visible" r:id="rId6"/>
    <sheet name="Table 4" sheetId="7" state="visible" r:id="rId7"/>
    <sheet name="Table 5" sheetId="8" state="visible" r:id="rId8"/>
    <sheet name="Table 6" sheetId="9" state="visible" r:id="rId9"/>
    <sheet name="Table 7" sheetId="10" state="visible" r:id="rId10"/>
    <sheet name="Table 8" sheetId="11" state="visible" r:id="rId11"/>
    <sheet name="Table 9" sheetId="12" state="visible" r:id="rId12"/>
    <sheet name="Table 10" sheetId="13" state="visible" r:id="rId13"/>
    <sheet name="Table 11" sheetId="14" state="visible" r:id="rId14"/>
    <sheet name="Table 12" sheetId="15" state="visible" r:id="rId15"/>
    <sheet name="Table 13" sheetId="16" state="visible" r:id="rId16"/>
    <sheet name="Table 14" sheetId="17" state="visible" r:id="rId17"/>
    <sheet name="Table 15" sheetId="18" state="visible" r:id="rId18"/>
    <sheet name="Table 16" sheetId="19" state="visible" r:id="rId19"/>
    <sheet name="Table 17" sheetId="20" state="visible" r:id="rId20"/>
    <sheet name="Table 18" sheetId="21" state="visible" r:id="rId21"/>
    <sheet name="Table 19" sheetId="22" state="visible" r:id="rId22"/>
    <sheet name="Table 20" sheetId="23" state="visible" r:id="rId23"/>
    <sheet name="Table 21" sheetId="24" state="visible" r:id="rId24"/>
    <sheet name="Table 22" sheetId="25" state="visible" r:id="rId25"/>
    <sheet name="Table 23" sheetId="26" state="visible" r:id="rId26"/>
    <sheet name="Table 24" sheetId="27" state="visible" r:id="rId27"/>
    <sheet name="Table 25" sheetId="28" state="visible" r:id="rId28"/>
    <sheet name="Table 26" sheetId="29" state="visible" r:id="rId29"/>
    <sheet name="Table 27" sheetId="30" state="visible" r:id="rId30"/>
    <sheet name="Table 28" sheetId="31" state="visible" r:id="rId31"/>
    <sheet name="Table 29" sheetId="32" state="visible" r:id="rId32"/>
    <sheet name="Table 30" sheetId="33" state="visible" r:id="rId33"/>
    <sheet name="Table 31" sheetId="34" state="visible" r:id="rId34"/>
    <sheet name="Table 32" sheetId="35" state="visible" r:id="rId35"/>
    <sheet name="Table 33" sheetId="36" state="visible" r:id="rId36"/>
    <sheet name="Table 34" sheetId="37" state="visible" r:id="rId37"/>
    <sheet name="Table 35" sheetId="38" state="visible" r:id="rId38"/>
    <sheet name="Table 36" sheetId="39" state="visible" r:id="rId39"/>
    <sheet name="Table 37" sheetId="40" state="visible" r:id="rId40"/>
    <sheet name="Table 38" sheetId="41" state="visible" r:id="rId41"/>
    <sheet name="Table 39" sheetId="42" state="visible" r:id="rId42"/>
    <sheet name="Table 40" sheetId="43" state="visible" r:id="rId43"/>
    <sheet name="Table 41" sheetId="44" state="visible" r:id="rId44"/>
    <sheet name="Table 42" sheetId="45" state="visible" r:id="rId45"/>
    <sheet name="Table 43" sheetId="46" state="visible" r:id="rId46"/>
    <sheet name="Table 44" sheetId="47" state="visible" r:id="rId47"/>
    <sheet name="Table 45" sheetId="48" state="visible" r:id="rId48"/>
    <sheet name="Table 46" sheetId="49" state="visible" r:id="rId49"/>
    <sheet name="Table 47" sheetId="50" state="visible" r:id="rId50"/>
    <sheet name="Table 48" sheetId="51" state="visible" r:id="rId51"/>
    <sheet name="Table 49" sheetId="52" state="visible" r:id="rId52"/>
    <sheet name="Table 50" sheetId="53" state="visible" r:id="rId53"/>
    <sheet name="Table 51" sheetId="54" state="visible" r:id="rId54"/>
    <sheet name="Table 52" sheetId="55" state="visible" r:id="rId55"/>
    <sheet name="Table 53" sheetId="56" state="visible" r:id="rId56"/>
    <sheet name="Table 54" sheetId="57" state="visible" r:id="rId57"/>
    <sheet name="Table 55" sheetId="58" state="visible" r:id="rId58"/>
    <sheet name="Table 56" sheetId="59" state="visible" r:id="rId59"/>
    <sheet name="Table 57" sheetId="60" state="visible" r:id="rId60"/>
    <sheet name="Table 58" sheetId="61" state="visible" r:id="rId61"/>
    <sheet name="Table 59" sheetId="62" state="visible" r:id="rId62"/>
    <sheet name="Table 60" sheetId="63" state="visible" r:id="rId63"/>
    <sheet name="Table 61" sheetId="64" state="visible" r:id="rId64"/>
    <sheet name="Table 62" sheetId="65" state="visible" r:id="rId65"/>
    <sheet name="Table 63" sheetId="66" state="visible" r:id="rId66"/>
    <sheet name="Table 64" sheetId="67" state="visible" r:id="rId67"/>
    <sheet name="Table 65" sheetId="68" state="visible" r:id="rId68"/>
    <sheet name="Table 66" sheetId="69" state="visible" r:id="rId69"/>
    <sheet name="Table 67" sheetId="70" state="visible" r:id="rId70"/>
    <sheet name="Table 68" sheetId="71" state="visible" r:id="rId71"/>
    <sheet name="Table 69" sheetId="72" state="visible" r:id="rId72"/>
    <sheet name="Table 70" sheetId="73" state="visible" r:id="rId73"/>
    <sheet name="Table 71" sheetId="74" state="visible" r:id="rId74"/>
    <sheet name="Table 72" sheetId="75" state="visible" r:id="rId75"/>
    <sheet name="Table 73" sheetId="76" state="visible" r:id="rId76"/>
    <sheet name="Table 74" sheetId="77" state="visible" r:id="rId77"/>
    <sheet name="Table 75" sheetId="78" state="visible" r:id="rId78"/>
    <sheet name="Table 76" sheetId="79" state="visible" r:id="rId79"/>
    <sheet name="Table 77" sheetId="80" state="visible" r:id="rId80"/>
    <sheet name="Table 78" sheetId="81" state="visible" r:id="rId81"/>
    <sheet name="Table 79" sheetId="82" state="visible" r:id="rId82"/>
    <sheet name="Table 80" sheetId="83" state="visible" r:id="rId83"/>
    <sheet name="Table 81" sheetId="84" state="visible" r:id="rId84"/>
    <sheet name="Table 82" sheetId="85" state="visible" r:id="rId85"/>
    <sheet name="Table 83" sheetId="86" state="visible" r:id="rId86"/>
    <sheet name="Table 84" sheetId="87" state="visible" r:id="rId87"/>
    <sheet name="Table 85" sheetId="88" state="visible" r:id="rId88"/>
    <sheet name="Table 86" sheetId="89" state="visible" r:id="rId89"/>
    <sheet name="Table 87" sheetId="90" state="visible" r:id="rId90"/>
    <sheet name="Table 88" sheetId="91" state="visible" r:id="rId91"/>
    <sheet name="Table 89" sheetId="92" state="visible" r:id="rId92"/>
    <sheet name="Table 90" sheetId="93" state="visible" r:id="rId93"/>
    <sheet name="Table 91" sheetId="94" state="visible" r:id="rId94"/>
    <sheet name="Table 92" sheetId="95" state="visible" r:id="rId95"/>
    <sheet name="Table 93" sheetId="96" state="visible" r:id="rId96"/>
    <sheet name="Table 94" sheetId="97" state="visible" r:id="rId97"/>
    <sheet name="Table 95" sheetId="98" state="visible" r:id="rId98"/>
  </sheets>
</workbook>
</file>

<file path=xl/sharedStrings.xml><?xml version="1.0" encoding="utf-8"?>
<sst xmlns="http://schemas.openxmlformats.org/spreadsheetml/2006/main" count="333" uniqueCount="333">
  <si>
    <t xml:space="preserve">Public First Poll for</t>
  </si>
  <si>
    <t xml:space="preserve">Fieldwork:</t>
  </si>
  <si>
    <t xml:space="preserve">24th Jun - 25th Jun 2024</t>
  </si>
  <si>
    <t xml:space="preserve">Interview Method: </t>
  </si>
  <si>
    <t xml:space="preserve">Online Survey</t>
  </si>
  <si>
    <t xml:space="preserve">Population represented:</t>
  </si>
  <si>
    <t xml:space="preserve">UK Businesses</t>
  </si>
  <si>
    <t xml:space="preserve">Sample size:</t>
  </si>
  <si>
    <t xml:space="preserve">Methodology:</t>
  </si>
  <si>
    <t xml:space="preserve">Data is unweighted</t>
  </si>
  <si>
    <t xml:space="preserve">Public First is a member of the BPC and abides by its rules. For more information please contact the Public First polling team:</t>
  </si>
  <si>
    <t xml:space="preserve">Table of Contents</t>
  </si>
  <si>
    <t xml:space="preserve">Individual Tables</t>
  </si>
  <si>
    <t xml:space="preserve">Full Result Row</t>
  </si>
  <si>
    <t xml:space="preserve">Question Base</t>
  </si>
  <si>
    <t xml:space="preserve"/>
  </si>
  <si>
    <t xml:space="preserve">Total</t>
  </si>
  <si>
    <t xml:space="preserve">1-250</t>
  </si>
  <si>
    <t xml:space="preserve">251-1000</t>
  </si>
  <si>
    <t xml:space="preserve">1001 - 3000</t>
  </si>
  <si>
    <t xml:space="preserve">3000+</t>
  </si>
  <si>
    <t xml:space="preserve">Unweighted</t>
  </si>
  <si>
    <t xml:space="preserve">10 years or under</t>
  </si>
  <si>
    <t xml:space="preserve">Over 10 years</t>
  </si>
  <si>
    <t xml:space="preserve">Under £1 million</t>
  </si>
  <si>
    <t xml:space="preserve">£1 million - £10 million</t>
  </si>
  <si>
    <t xml:space="preserve">£10 million - £50 million</t>
  </si>
  <si>
    <t xml:space="preserve">Over £50 million</t>
  </si>
  <si>
    <t xml:space="preserve">Yes</t>
  </si>
  <si>
    <t xml:space="preserve">No</t>
  </si>
  <si>
    <t xml:space="preserve">Business size</t>
  </si>
  <si>
    <t xml:space="preserve">Business age</t>
  </si>
  <si>
    <t xml:space="preserve">Business revenue</t>
  </si>
  <si>
    <t xml:space="preserve">Current Workday customer?</t>
  </si>
  <si>
    <t xml:space="preserve"> Good workforce planning is evidence-based</t>
  </si>
  <si>
    <t xml:space="preserve"> My company has a strong culture of training and development</t>
  </si>
  <si>
    <t xml:space="preserve"> We invest money into improving employee experience and wellbeing</t>
  </si>
  <si>
    <t xml:space="preserve"> All our HR policies and systems are easily available in one place</t>
  </si>
  <si>
    <t xml:space="preserve"> Workforce planning is treated as a strategic priority in my company</t>
  </si>
  <si>
    <t xml:space="preserve"> My company uses data analytics to inform HR decisions</t>
  </si>
  <si>
    <t xml:space="preserve"> Covid 19 has permanently changed my company’s HR policies and practices for the better</t>
  </si>
  <si>
    <t xml:space="preserve"> We have formal policies in place for how to use AI in our workplace</t>
  </si>
  <si>
    <t xml:space="preserve"> My company has high staff turnover</t>
  </si>
  <si>
    <t xml:space="preserve">Strongly Agree</t>
  </si>
  <si>
    <t xml:space="preserve">Agree</t>
  </si>
  <si>
    <t xml:space="preserve">Neither Agree nor Disagree</t>
  </si>
  <si>
    <t xml:space="preserve">Disagree</t>
  </si>
  <si>
    <t xml:space="preserve">Strongly Disagree</t>
  </si>
  <si>
    <t xml:space="preserve">Don’t Know</t>
  </si>
  <si>
    <t xml:space="preserve">Total Agree:</t>
  </si>
  <si>
    <t xml:space="preserve">Total Disagree:</t>
  </si>
  <si>
    <t xml:space="preserve">Net:</t>
  </si>
  <si>
    <t xml:space="preserve">Grid Summary: Do you agree or disagree with the following about your company?</t>
  </si>
  <si>
    <t xml:space="preserve">Fieldwork:  21st Jun - 25th Jun 2024</t>
  </si>
  <si>
    <t xml:space="preserve">Data unweighted</t>
  </si>
  <si>
    <t xml:space="preserve">BASE: All Respondents</t>
  </si>
  <si>
    <t xml:space="preserve">Do you agree or disagree with the following about your company?: Workforce planning is treated as a strategic priority in my company</t>
  </si>
  <si>
    <t xml:space="preserve">Do you agree or disagree with the following about your company?: My company uses data analytics to inform HR decisions</t>
  </si>
  <si>
    <t xml:space="preserve">Do you agree or disagree with the following about your company?: All our HR policies and systems are easily available in one place</t>
  </si>
  <si>
    <t xml:space="preserve">Do you agree or disagree with the following about your company?: My company has high staff turnover</t>
  </si>
  <si>
    <t xml:space="preserve">Do you agree or disagree with the following about your company?: Good workforce planning is evidence-based</t>
  </si>
  <si>
    <t xml:space="preserve">Do you agree or disagree with the following about your company?: Covid 19 has permanently changed my company’s HR policies and practices for the better</t>
  </si>
  <si>
    <t xml:space="preserve">Do you agree or disagree with the following about your company?: My company has a strong culture of training and development</t>
  </si>
  <si>
    <t xml:space="preserve">Do you agree or disagree with the following about your company?: We have formal policies in place for how to use AI in our workplace</t>
  </si>
  <si>
    <t xml:space="preserve">Do you agree or disagree with the following about your company?: We invest money into improving employee experience and wellbeing</t>
  </si>
  <si>
    <t xml:space="preserve">Upskilling and reskilling existing workforce</t>
  </si>
  <si>
    <t xml:space="preserve">Improving employee experience</t>
  </si>
  <si>
    <t xml:space="preserve">Talent acquisition</t>
  </si>
  <si>
    <t xml:space="preserve">Succession planning</t>
  </si>
  <si>
    <t xml:space="preserve">Strengthening diversity, equity and inclusion</t>
  </si>
  <si>
    <t xml:space="preserve">Improving data tracking and analytics</t>
  </si>
  <si>
    <t xml:space="preserve">Implementing new policies in response to AI</t>
  </si>
  <si>
    <t xml:space="preserve">Enhancing employee engagement</t>
  </si>
  <si>
    <t xml:space="preserve">Updating flexible working policies</t>
  </si>
  <si>
    <t xml:space="preserve">Automating more HR processes</t>
  </si>
  <si>
    <t xml:space="preserve">Reviewing compensation &amp; benefits</t>
  </si>
  <si>
    <t xml:space="preserve">Deploying new HR software/system</t>
  </si>
  <si>
    <t xml:space="preserve">Integrating employees into new functions</t>
  </si>
  <si>
    <t xml:space="preserve">Improving corporate culture</t>
  </si>
  <si>
    <t xml:space="preserve">Reducing headcount</t>
  </si>
  <si>
    <t xml:space="preserve">None of the above</t>
  </si>
  <si>
    <t xml:space="preserve">Don't know</t>
  </si>
  <si>
    <t xml:space="preserve">What are the top three HR priorities for your organisation over the next 12 months?</t>
  </si>
  <si>
    <t xml:space="preserve">Employee engagement surveys</t>
  </si>
  <si>
    <t xml:space="preserve">Customer satisfaction</t>
  </si>
  <si>
    <t xml:space="preserve">Turnover rates</t>
  </si>
  <si>
    <t xml:space="preserve">Individual worker performance metrics (i.e. measuring productivity and/or output)</t>
  </si>
  <si>
    <t xml:space="preserve">Cost savings</t>
  </si>
  <si>
    <t xml:space="preserve">Company-wide productivity and efficiency gains (i.e. growing revenue)</t>
  </si>
  <si>
    <t xml:space="preserve">Recruitment metrics (i.e. time-to-hire, cost-per-hire)</t>
  </si>
  <si>
    <t xml:space="preserve">Absenteeism rates</t>
  </si>
  <si>
    <t xml:space="preserve">D&amp;I metrics (i.e tracking demographic representation)</t>
  </si>
  <si>
    <t xml:space="preserve">Compliance metrics</t>
  </si>
  <si>
    <t xml:space="preserve">Other (Please Specify)</t>
  </si>
  <si>
    <t xml:space="preserve">Which of the following, if any, does your organisation use to measure the success of its HR initiatives? Select any which apply</t>
  </si>
  <si>
    <t xml:space="preserve">Finding qualified candidates</t>
  </si>
  <si>
    <t xml:space="preserve">High salary expectations from candidates</t>
  </si>
  <si>
    <t xml:space="preserve">Offering competitive salaries within budget constraints</t>
  </si>
  <si>
    <t xml:space="preserve">Finding applicants that are the right cultural fit</t>
  </si>
  <si>
    <t xml:space="preserve">Managing a high volume of applicants effectively</t>
  </si>
  <si>
    <t xml:space="preserve">Fighting competition from other businesses for talent</t>
  </si>
  <si>
    <t xml:space="preserve">Improving the level of diversity, equity and inclusion</t>
  </si>
  <si>
    <t xml:space="preserve">Aligning new hires with corporate priorities</t>
  </si>
  <si>
    <t xml:space="preserve">Overcoming geographical limitations which some candidates have</t>
  </si>
  <si>
    <t xml:space="preserve">Finding the time to run the process effectively</t>
  </si>
  <si>
    <t xml:space="preserve">Keeping up with high turnover rates</t>
  </si>
  <si>
    <t xml:space="preserve">Navigating remote recruitment processes</t>
  </si>
  <si>
    <t xml:space="preserve">Handling rejections sensitively</t>
  </si>
  <si>
    <t xml:space="preserve">Being ignored by candidates</t>
  </si>
  <si>
    <t xml:space="preserve">Adequately marketing vacant positions</t>
  </si>
  <si>
    <t xml:space="preserve">Which of the following, if any, are the biggest challenges you face in the recruitment process? Select up to two</t>
  </si>
  <si>
    <t xml:space="preserve">We tend to be ahead of other comparable businesses when it comes to adopting new technology</t>
  </si>
  <si>
    <t xml:space="preserve">We tend to adopt new technologies at around the same time as other comparable businesses</t>
  </si>
  <si>
    <t xml:space="preserve">We tend to adopt new technologies after other comparable businesses</t>
  </si>
  <si>
    <t xml:space="preserve">We tend to avoid new technologies altogether due to budget worries</t>
  </si>
  <si>
    <t xml:space="preserve"> Which of the following best describes your business's approach to implementing new technologies within its HR function. I.e. to automate tasks or improve user experience for employees.</t>
  </si>
  <si>
    <t xml:space="preserve">My business would benefit from new technology</t>
  </si>
  <si>
    <t xml:space="preserve">Generally, my business does not tend to benefit that much from new technology</t>
  </si>
  <si>
    <t xml:space="preserve"> Which of the following best describes your business's need for new technology in the HR function?</t>
  </si>
  <si>
    <t xml:space="preserve"> Workday</t>
  </si>
  <si>
    <t xml:space="preserve"> Salesforce</t>
  </si>
  <si>
    <t xml:space="preserve"> Hubspot</t>
  </si>
  <si>
    <t xml:space="preserve"> Slack</t>
  </si>
  <si>
    <t xml:space="preserve"> Mailchimp</t>
  </si>
  <si>
    <t xml:space="preserve"> Monday.com</t>
  </si>
  <si>
    <t xml:space="preserve"> SAP</t>
  </si>
  <si>
    <t xml:space="preserve"> Oracle</t>
  </si>
  <si>
    <t xml:space="preserve"> Sage</t>
  </si>
  <si>
    <t xml:space="preserve"> Eightfold</t>
  </si>
  <si>
    <t xml:space="preserve"> Unit 4</t>
  </si>
  <si>
    <t xml:space="preserve">We use this in my business</t>
  </si>
  <si>
    <t xml:space="preserve">We have used it in the past, but not now</t>
  </si>
  <si>
    <t xml:space="preserve">I have heard of this but we do not use it</t>
  </si>
  <si>
    <t xml:space="preserve">I have not heard of this</t>
  </si>
  <si>
    <t xml:space="preserve">Grid Summary: Which of the following tools do you use in your business or have you heard of?</t>
  </si>
  <si>
    <t xml:space="preserve">Which of the following tools do you use in your business or have you heard of?: Workday</t>
  </si>
  <si>
    <t xml:space="preserve">Which of the following tools do you use in your business or have you heard of?: Salesforce</t>
  </si>
  <si>
    <t xml:space="preserve">Which of the following tools do you use in your business or have you heard of?: Hubspot</t>
  </si>
  <si>
    <t xml:space="preserve">Which of the following tools do you use in your business or have you heard of?: Slack</t>
  </si>
  <si>
    <t xml:space="preserve">Which of the following tools do you use in your business or have you heard of?: Mailchimp</t>
  </si>
  <si>
    <t xml:space="preserve">Which of the following tools do you use in your business or have you heard of?: Monday.com</t>
  </si>
  <si>
    <t xml:space="preserve">Which of the following tools do you use in your business or have you heard of?: SAP</t>
  </si>
  <si>
    <t xml:space="preserve">Which of the following tools do you use in your business or have you heard of?: Oracle</t>
  </si>
  <si>
    <t xml:space="preserve">Which of the following tools do you use in your business or have you heard of?: Sage</t>
  </si>
  <si>
    <t xml:space="preserve">Which of the following tools do you use in your business or have you heard of?: Eightfold</t>
  </si>
  <si>
    <t xml:space="preserve">Which of the following tools do you use in your business or have you heard of?: Unit 4</t>
  </si>
  <si>
    <t xml:space="preserve">We have a dedicated finances application or software</t>
  </si>
  <si>
    <t xml:space="preserve">We manage finances digitally but not with a dedicated app e.g. on spreadsheet software, or document writing</t>
  </si>
  <si>
    <t xml:space="preserve">We have a third-party organisation which manages finances for us</t>
  </si>
  <si>
    <t xml:space="preserve">We manage finances with pen and paper</t>
  </si>
  <si>
    <t xml:space="preserve">Other (please specify)</t>
  </si>
  <si>
    <t xml:space="preserve">There are many applications and software options for managing parts of a business. Thinking about your finances, how do you tend to manage these at your company? Select any which apply</t>
  </si>
  <si>
    <t xml:space="preserve"> Scheduling job interviews</t>
  </si>
  <si>
    <t xml:space="preserve"> Managing staff shifts and rotas</t>
  </si>
  <si>
    <t xml:space="preserve"> Scheduling staff holidays</t>
  </si>
  <si>
    <t xml:space="preserve"> Viewing job performance data</t>
  </si>
  <si>
    <t xml:space="preserve"> Assessing employee engagement</t>
  </si>
  <si>
    <t xml:space="preserve"> Managing payroll</t>
  </si>
  <si>
    <t xml:space="preserve"> Managing employee expenses</t>
  </si>
  <si>
    <t xml:space="preserve"> Enrolling in benefits programmes</t>
  </si>
  <si>
    <t xml:space="preserve"> Managing pension plans</t>
  </si>
  <si>
    <t xml:space="preserve"> Tracking training programs or certifications</t>
  </si>
  <si>
    <t xml:space="preserve"> Accessing HR documents such as employee handbook or company policies</t>
  </si>
  <si>
    <t xml:space="preserve">We have dedicated software for this</t>
  </si>
  <si>
    <t xml:space="preserve">We manage this digitally, but not on dedicated software</t>
  </si>
  <si>
    <t xml:space="preserve">We manage this some other way</t>
  </si>
  <si>
    <t xml:space="preserve">N/A - We do not do this in my company</t>
  </si>
  <si>
    <t xml:space="preserve">Grid Summary: Looking at the following, do you have dedicated software for these, manage it with other software, or in some other way (e.g. third party, pen and paper)?</t>
  </si>
  <si>
    <t xml:space="preserve">Looking at the following, do you have dedicated software for these, manage it with other software, or in some other way (e.g. third party, pen and paper)?: Scheduling job interviews</t>
  </si>
  <si>
    <t xml:space="preserve">Looking at the following, do you have dedicated software for these, manage it with other software, or in some other way (e.g. third party, pen and paper)?: Managing staff shifts and rotas</t>
  </si>
  <si>
    <t xml:space="preserve">Looking at the following, do you have dedicated software for these, manage it with other software, or in some other way (e.g. third party, pen and paper)?: Scheduling staff holidays</t>
  </si>
  <si>
    <t xml:space="preserve">Looking at the following, do you have dedicated software for these, manage it with other software, or in some other way (e.g. third party, pen and paper)?: Viewing job performance data</t>
  </si>
  <si>
    <t xml:space="preserve">Looking at the following, do you have dedicated software for these, manage it with other software, or in some other way (e.g. third party, pen and paper)?: Assessing employee engagement</t>
  </si>
  <si>
    <t xml:space="preserve">Looking at the following, do you have dedicated software for these, manage it with other software, or in some other way (e.g. third party, pen and paper)?: Managing payroll</t>
  </si>
  <si>
    <t xml:space="preserve">Looking at the following, do you have dedicated software for these, manage it with other software, or in some other way (e.g. third party, pen and paper)?: Managing employee expenses</t>
  </si>
  <si>
    <t xml:space="preserve">Looking at the following, do you have dedicated software for these, manage it with other software, or in some other way (e.g. third party, pen and paper)?: Enrolling in benefits programmes</t>
  </si>
  <si>
    <t xml:space="preserve">Looking at the following, do you have dedicated software for these, manage it with other software, or in some other way (e.g. third party, pen and paper)?: Managing pension plans</t>
  </si>
  <si>
    <t xml:space="preserve">Looking at the following, do you have dedicated software for these, manage it with other software, or in some other way (e.g. third party, pen and paper)?: Tracking training programs or certifications</t>
  </si>
  <si>
    <t xml:space="preserve">Looking at the following, do you have dedicated software for these, manage it with other software, or in some other way (e.g. third party, pen and paper)?: Accessing HR documents such as employee handbook or company policies</t>
  </si>
  <si>
    <t xml:space="preserve">Yes, almost all our HR tasks have a “self-service” offer.</t>
  </si>
  <si>
    <t xml:space="preserve">Yes, we offer some “self service” functionality for basic tasks.</t>
  </si>
  <si>
    <t xml:space="preserve">No, we do not use these kinds of tools.</t>
  </si>
  <si>
    <t xml:space="preserve">Don’t know</t>
  </si>
  <si>
    <t xml:space="preserve"> Employee self service (ESS) tools are digital platforms or software solutions that enable employees to perform various HR-related tasks and manage their own personal information for themselves. For example, viewing payslips or booking holiday days. Does your company offer these tools to employees?</t>
  </si>
  <si>
    <t xml:space="preserve"> It is sometimes reassuring to speak to a real person when technology can’t answer my question.</t>
  </si>
  <si>
    <t xml:space="preserve"> Employees feel empowered by having direct access to their own data and services.</t>
  </si>
  <si>
    <t xml:space="preserve"> Self-service software reduces administrative workload across the company.</t>
  </si>
  <si>
    <t xml:space="preserve"> More tasks could probably be completed via a “self service” platform.</t>
  </si>
  <si>
    <t xml:space="preserve"> My company’s HR software is easy for employees to use. </t>
  </si>
  <si>
    <t xml:space="preserve"> Most of my HR queries can be answered via my company’s HR tools and platforms.</t>
  </si>
  <si>
    <t xml:space="preserve"> My company’s HR software can be easily accessed on mobile devices.</t>
  </si>
  <si>
    <t xml:space="preserve"> My company’s HR software is as easy to use as the apps used in my private life (i.e. social media or banking apps).</t>
  </si>
  <si>
    <t xml:space="preserve">BASE: Offer self-service HR to employees</t>
  </si>
  <si>
    <t xml:space="preserve">Do you agree or disagree with the following about your company?: My company’s HR software is easy for employees to use. </t>
  </si>
  <si>
    <t xml:space="preserve">Do you agree or disagree with the following about your company?: My company’s HR software is as easy to use as the apps used in my private life (i.e. social media or banking apps).</t>
  </si>
  <si>
    <t xml:space="preserve">Do you agree or disagree with the following about your company?: My company’s HR software can be easily accessed on mobile devices.</t>
  </si>
  <si>
    <t xml:space="preserve">Do you agree or disagree with the following about your company?: Most of my HR queries can be answered via my company’s HR tools and platforms.</t>
  </si>
  <si>
    <t xml:space="preserve">Do you agree or disagree with the following about your company?: Self-service software reduces administrative workload across the company.</t>
  </si>
  <si>
    <t xml:space="preserve">Do you agree or disagree with the following about your company?: Employees feel empowered by having direct access to their own data and services.</t>
  </si>
  <si>
    <t xml:space="preserve">Do you agree or disagree with the following about your company?: More tasks could probably be completed via a “self service” platform.</t>
  </si>
  <si>
    <t xml:space="preserve">Do you agree or disagree with the following about your company?: It is sometimes reassuring to speak to a real person when technology can’t answer my question.</t>
  </si>
  <si>
    <t xml:space="preserve">I know a lot about AI</t>
  </si>
  <si>
    <t xml:space="preserve">I know a moderate amount about AI</t>
  </si>
  <si>
    <t xml:space="preserve">I know a little about AI</t>
  </si>
  <si>
    <t xml:space="preserve">I know nothing at all about AI</t>
  </si>
  <si>
    <t xml:space="preserve"> There has recently been some discussion in the news about “Artificial Intelligence” or “AI”. This is where computers are used to carry out tasks which would normally need a human to do them. How much would you say you know about “AI”?</t>
  </si>
  <si>
    <t xml:space="preserve">We use applications or software that has AI built into it</t>
  </si>
  <si>
    <t xml:space="preserve">We use a dedicated AI tool that we pay for</t>
  </si>
  <si>
    <t xml:space="preserve">We use free online AI tools</t>
  </si>
  <si>
    <t xml:space="preserve">We do not use AI in my business</t>
  </si>
  <si>
    <t xml:space="preserve">We have our own AI models built by our team in-house</t>
  </si>
  <si>
    <t xml:space="preserve">N/A</t>
  </si>
  <si>
    <t xml:space="preserve">Which of the following best describes how you use AI in your business, if at all? Select any which apply</t>
  </si>
  <si>
    <t xml:space="preserve"> Scheduling appointments for job applicants</t>
  </si>
  <si>
    <t xml:space="preserve"> Automated applicant screening </t>
  </si>
  <si>
    <t xml:space="preserve"> Delivering assessments for job applicants</t>
  </si>
  <si>
    <t xml:space="preserve"> Offering a chatbot to answer employee questions</t>
  </si>
  <si>
    <t xml:space="preserve"> Assessing job performance data</t>
  </si>
  <si>
    <t xml:space="preserve"> Business planning</t>
  </si>
  <si>
    <t xml:space="preserve"> Virtual assistants</t>
  </si>
  <si>
    <t xml:space="preserve"> Delivering personalised training programs</t>
  </si>
  <si>
    <t xml:space="preserve"> Forecasting talent and skills gaps</t>
  </si>
  <si>
    <t xml:space="preserve"> Fraud detection</t>
  </si>
  <si>
    <t xml:space="preserve"> Drafting job descriptions</t>
  </si>
  <si>
    <t xml:space="preserve">We currently use AI for this</t>
  </si>
  <si>
    <t xml:space="preserve">We have plans to use AI for this</t>
  </si>
  <si>
    <t xml:space="preserve">We do not have plans to use AI for this</t>
  </si>
  <si>
    <t xml:space="preserve">Grid Summary: Are you currently using AI for any of the following, or do you have plans to do so?</t>
  </si>
  <si>
    <t xml:space="preserve">Are you currently using AI for any of the following, or do you have plans to do so?: Scheduling appointments for job applicants</t>
  </si>
  <si>
    <t xml:space="preserve">Are you currently using AI for any of the following, or do you have plans to do so?: Automated applicant screening </t>
  </si>
  <si>
    <t xml:space="preserve">Are you currently using AI for any of the following, or do you have plans to do so?: Delivering assessments for job applicants</t>
  </si>
  <si>
    <t xml:space="preserve">Are you currently using AI for any of the following, or do you have plans to do so?: Offering a chatbot to answer employee questions</t>
  </si>
  <si>
    <t xml:space="preserve">Are you currently using AI for any of the following, or do you have plans to do so?: Managing staff shifts and rotas</t>
  </si>
  <si>
    <t xml:space="preserve">Are you currently using AI for any of the following, or do you have plans to do so?: Assessing job performance data</t>
  </si>
  <si>
    <t xml:space="preserve">Are you currently using AI for any of the following, or do you have plans to do so?: Business planning</t>
  </si>
  <si>
    <t xml:space="preserve">Are you currently using AI for any of the following, or do you have plans to do so?: Assessing employee engagement</t>
  </si>
  <si>
    <t xml:space="preserve">Are you currently using AI for any of the following, or do you have plans to do so?: Managing payroll</t>
  </si>
  <si>
    <t xml:space="preserve">Are you currently using AI for any of the following, or do you have plans to do so?: Virtual assistants</t>
  </si>
  <si>
    <t xml:space="preserve">Are you currently using AI for any of the following, or do you have plans to do so?: Delivering personalised training programs</t>
  </si>
  <si>
    <t xml:space="preserve">Are you currently using AI for any of the following, or do you have plans to do so?: Forecasting talent and skills gaps</t>
  </si>
  <si>
    <t xml:space="preserve">Are you currently using AI for any of the following, or do you have plans to do so?: Fraud detection</t>
  </si>
  <si>
    <t xml:space="preserve">Are you currently using AI for any of the following, or do you have plans to do so?: Drafting job descriptions</t>
  </si>
  <si>
    <t xml:space="preserve">Yes, I have used an LLM</t>
  </si>
  <si>
    <t xml:space="preserve">No, I have not used an LLM</t>
  </si>
  <si>
    <t xml:space="preserve"> Large Language Models (LLMs) are AI tools which can produce human-like text (e.g. ChatGPT, Google Gemini). Have you ever used an LLM like this?</t>
  </si>
  <si>
    <t xml:space="preserve">We expect employees to use LLMs as standard.</t>
  </si>
  <si>
    <t xml:space="preserve">We are encouraging employees to experiment with LLMs in specific circumstances.</t>
  </si>
  <si>
    <t xml:space="preserve">We know that employees are using LLMs, but we don’t have a formal approach.</t>
  </si>
  <si>
    <t xml:space="preserve">We have discouraged the use of LLMs, but not formally banned them.</t>
  </si>
  <si>
    <t xml:space="preserve">We have banned the use of LLMS.</t>
  </si>
  <si>
    <t xml:space="preserve"> Which of the following best describes your company’s approach to LLMs (e.g. ChatGPT).</t>
  </si>
  <si>
    <t xml:space="preserve">Yes, we have a code of conduct</t>
  </si>
  <si>
    <t xml:space="preserve">We are currently drafting a code of conduct</t>
  </si>
  <si>
    <t xml:space="preserve">We do not have a code of conduct, but need one</t>
  </si>
  <si>
    <t xml:space="preserve">We do not have a code of conduct, and have no plans to draft one</t>
  </si>
  <si>
    <t xml:space="preserve"> Does your company have a formal code-of-conduct in place when it comes to using LLM to support HR workstreams (e.g. ChatGPT):</t>
  </si>
  <si>
    <t xml:space="preserve"> Chat GPT</t>
  </si>
  <si>
    <t xml:space="preserve"> Google Gemini </t>
  </si>
  <si>
    <t xml:space="preserve"> Llama</t>
  </si>
  <si>
    <t xml:space="preserve"> Mistral</t>
  </si>
  <si>
    <t xml:space="preserve"> Claud</t>
  </si>
  <si>
    <t xml:space="preserve">I personally use this</t>
  </si>
  <si>
    <t xml:space="preserve">I don't personally use this but others at my company do</t>
  </si>
  <si>
    <t xml:space="preserve">I don't personally use this and I don't know anyone else in my company who does</t>
  </si>
  <si>
    <t xml:space="preserve">Grid Summary: Which LLMs, if any, are being used across the company and in what capacity?</t>
  </si>
  <si>
    <t xml:space="preserve">Which LLMs, if any, are being used across the company and in what capacity?: Chat GPT</t>
  </si>
  <si>
    <t xml:space="preserve">Which LLMs, if any, are being used across the company and in what capacity?: Google Gemini </t>
  </si>
  <si>
    <t xml:space="preserve">Which LLMs, if any, are being used across the company and in what capacity?: Llama</t>
  </si>
  <si>
    <t xml:space="preserve">Which LLMs, if any, are being used across the company and in what capacity?: Mistral</t>
  </si>
  <si>
    <t xml:space="preserve">Which LLMs, if any, are being used across the company and in what capacity?: Claud</t>
  </si>
  <si>
    <t xml:space="preserve">It would save time</t>
  </si>
  <si>
    <t xml:space="preserve">It would increase our productivity</t>
  </si>
  <si>
    <t xml:space="preserve">Saving costs</t>
  </si>
  <si>
    <t xml:space="preserve">It would automate some of the less enjoyable tasks</t>
  </si>
  <si>
    <t xml:space="preserve">It would improve the quality of our work</t>
  </si>
  <si>
    <t xml:space="preserve">It would make us more innovative</t>
  </si>
  <si>
    <t xml:space="preserve">It would allow us to reallocate staff to higher value tasks</t>
  </si>
  <si>
    <t xml:space="preserve">Easy to bring into our existing approach</t>
  </si>
  <si>
    <t xml:space="preserve">N/A - There are no advantages</t>
  </si>
  <si>
    <t xml:space="preserve">What would you say are the main advantages of using AI in your business? Select up to three</t>
  </si>
  <si>
    <t xml:space="preserve">Concerns about the security of AI tools</t>
  </si>
  <si>
    <t xml:space="preserve">Concerns about the quality of AI tools</t>
  </si>
  <si>
    <t xml:space="preserve">Lack of skills to manage AI tools</t>
  </si>
  <si>
    <t xml:space="preserve">Concerns about the biases within AI tools</t>
  </si>
  <si>
    <t xml:space="preserve">Regulatory environment is too uncertain</t>
  </si>
  <si>
    <t xml:space="preserve">It is too expensive</t>
  </si>
  <si>
    <t xml:space="preserve">There is not much of a use case in my organisation</t>
  </si>
  <si>
    <t xml:space="preserve">Don’t know where to start</t>
  </si>
  <si>
    <t xml:space="preserve">N/A - There are no barriers</t>
  </si>
  <si>
    <t xml:space="preserve">What are the main barriers to using AI in your business? Select up to three</t>
  </si>
  <si>
    <t xml:space="preserve"> Scanning and filtering job applications</t>
  </si>
  <si>
    <t xml:space="preserve"> Finding potential candidates to fill vacancies</t>
  </si>
  <si>
    <t xml:space="preserve"> Automating the onboarding process for new hires</t>
  </si>
  <si>
    <t xml:space="preserve"> Tailoring training programmes and recommendations to existing employees</t>
  </si>
  <si>
    <t xml:space="preserve"> Answering employee questions</t>
  </si>
  <si>
    <t xml:space="preserve"> Assessing employee performance</t>
  </si>
  <si>
    <t xml:space="preserve"> Managing holiday requests</t>
  </si>
  <si>
    <t xml:space="preserve"> Supporting an employee who is struggling</t>
  </si>
  <si>
    <t xml:space="preserve"> Forecasting future talent and skills gaps</t>
  </si>
  <si>
    <t xml:space="preserve">Very helpful for my business</t>
  </si>
  <si>
    <t xml:space="preserve">Somewhat helpful for my business</t>
  </si>
  <si>
    <t xml:space="preserve">Not that helpful for my business</t>
  </si>
  <si>
    <t xml:space="preserve">Not at all helpful for my business</t>
  </si>
  <si>
    <t xml:space="preserve">Grid Summary: There are many ways that people have suggested AI could be used in the workplace. Looking at the following, how helpful do you think these potential applications would be for your business?</t>
  </si>
  <si>
    <t xml:space="preserve">There are many ways that people have suggested AI could be used in the workplace. Looking at the following, how helpful do you think these potential applications would be for your business?: Scanning and filtering job applications</t>
  </si>
  <si>
    <t xml:space="preserve">There are many ways that people have suggested AI could be used in the workplace. Looking at the following, how helpful do you think these potential applications would be for your business?: Finding potential candidates to fill vacancies</t>
  </si>
  <si>
    <t xml:space="preserve">There are many ways that people have suggested AI could be used in the workplace. Looking at the following, how helpful do you think these potential applications would be for your business?: Automating the onboarding process for new hires</t>
  </si>
  <si>
    <t xml:space="preserve">There are many ways that people have suggested AI could be used in the workplace. Looking at the following, how helpful do you think these potential applications would be for your business?: Tailoring training programmes and recommendations to existing employees</t>
  </si>
  <si>
    <t xml:space="preserve">There are many ways that people have suggested AI could be used in the workplace. Looking at the following, how helpful do you think these potential applications would be for your business?: Answering employee questions</t>
  </si>
  <si>
    <t xml:space="preserve">There are many ways that people have suggested AI could be used in the workplace. Looking at the following, how helpful do you think these potential applications would be for your business?: Assessing employee performance</t>
  </si>
  <si>
    <t xml:space="preserve">There are many ways that people have suggested AI could be used in the workplace. Looking at the following, how helpful do you think these potential applications would be for your business?: Managing payroll</t>
  </si>
  <si>
    <t xml:space="preserve">There are many ways that people have suggested AI could be used in the workplace. Looking at the following, how helpful do you think these potential applications would be for your business?: Managing holiday requests</t>
  </si>
  <si>
    <t xml:space="preserve">There are many ways that people have suggested AI could be used in the workplace. Looking at the following, how helpful do you think these potential applications would be for your business?: Supporting an employee who is struggling</t>
  </si>
  <si>
    <t xml:space="preserve">There are many ways that people have suggested AI could be used in the workplace. Looking at the following, how helpful do you think these potential applications would be for your business?: Forecasting future talent and skills gaps</t>
  </si>
  <si>
    <t xml:space="preserve">I would be happy for AI to be used in my businesses HR without a human monitoring</t>
  </si>
  <si>
    <t xml:space="preserve">I would be happy for AI to be used in my businesses HR but only with a human monitoring</t>
  </si>
  <si>
    <t xml:space="preserve">I would not be happy for Ai to be used in my businesses HR at all.</t>
  </si>
  <si>
    <t xml:space="preserve"> Which of the following comes closest to your view?</t>
  </si>
  <si>
    <t xml:space="preserve"> If it was guaranteed that a human oversaw the outputs of the AI tool</t>
  </si>
  <si>
    <t xml:space="preserve"> If the AI tool was trained specifically on business data rather than general data</t>
  </si>
  <si>
    <t xml:space="preserve"> If the AI tool was already being used by some well-recognised brands</t>
  </si>
  <si>
    <t xml:space="preserve"> If the AI tool was shown to make mistakes on only 1% of its outputs</t>
  </si>
  <si>
    <t xml:space="preserve">Much more likely</t>
  </si>
  <si>
    <t xml:space="preserve">More likely</t>
  </si>
  <si>
    <t xml:space="preserve">It would not really have an impact</t>
  </si>
  <si>
    <t xml:space="preserve">Less likely</t>
  </si>
  <si>
    <t xml:space="preserve">Much less likely</t>
  </si>
  <si>
    <t xml:space="preserve">Grid Summary: For each of the following, please indicate if this would make you more or less likely to adopt an AI tool or software in your business?</t>
  </si>
  <si>
    <t xml:space="preserve">For each of the following, please indicate if this would make you more or less likely to adopt an AI tool or software in your business?: If it was guaranteed that a human oversaw the outputs of the AI tool</t>
  </si>
  <si>
    <t xml:space="preserve">For each of the following, please indicate if this would make you more or less likely to adopt an AI tool or software in your business?: If the AI tool was trained specifically on business data rather than general data</t>
  </si>
  <si>
    <t xml:space="preserve">For each of the following, please indicate if this would make you more or less likely to adopt an AI tool or software in your business?: If the AI tool was already being used by some well-recognised brands</t>
  </si>
  <si>
    <t xml:space="preserve">For each of the following, please indicate if this would make you more or less likely to adopt an AI tool or software in your business?: If the AI tool was shown to make mistakes on only 1% of its outputs</t>
  </si>
  <si>
    <t xml:space="preserve">Full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</si>
</sst>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6" formatCode="0"/>
    <numFmt numFmtId="167" formatCode="0%"/>
    <numFmt numFmtId="168" formatCode="0%"/>
    <numFmt numFmtId="169" formatCode="0%"/>
    <numFmt numFmtId="170" formatCode="0%"/>
  </numFmts>
  <fonts count="12">
    <font>
      <sz val="11"/>
      <color rgb="FF000000"/>
      <name val="Calibri"/>
      <family val="2"/>
      <scheme val="minor"/>
    </font>
    <font>
      <sz val="18"/>
      <color rgb="FF000000"/>
      <name val="Calibri"/>
      <b/>
    </font>
    <font>
      <sz val="14"/>
      <color rgb="FF000000"/>
      <name val="Calibri"/>
      <b/>
    </font>
    <font>
      <sz val="14"/>
      <color rgb="FF000000"/>
      <name val="Calibri"/>
    </font>
    <font>
      <sz val="13"/>
      <color rgb="FF000000"/>
      <name val="Calibri"/>
    </font>
    <font>
      <sz val="13"/>
      <color rgb="FF000000"/>
      <name val="Calibri"/>
      <i/>
    </font>
    <font>
      <sz val="13"/>
      <color theme="10"/>
      <name val="Calibri"/>
      <i/>
      <u val="single"/>
    </font>
    <font>
      <sz val="11"/>
      <color rgb="FF000000"/>
      <name val="Calibri"/>
      <b/>
    </font>
    <font>
      <sz val="11"/>
      <color rgb="FF000000"/>
      <name val="Calibri"/>
    </font>
    <font>
      <sz val="11"/>
      <color theme="10"/>
      <name val="Calibri"/>
      <u val="single"/>
    </font>
    <font>
      <sz val="12"/>
      <color rgb="FF000000"/>
      <name val="Calibri"/>
      <b/>
    </font>
    <font>
      <sz val="11"/>
      <color rgb="FF000000"/>
      <name val="Calibri"/>
      <b/>
      <i/>
    </font>
  </fonts>
  <fills count="2">
    <fill>
      <patternFill patternType="none"/>
    </fill>
    <fill>
      <patternFill patternType="gray125"/>
    </fill>
  </fills>
  <borders count="4">
    <border>
      <left/>
      <right/>
      <top/>
      <bottom/>
      <diagonal/>
    </border>
    <border>
      <top style="thin">
        <color rgb="FF000000"/>
      </top>
      <bottom style="thin">
        <color rgb="FF000000"/>
      </bottom>
    </border>
    <border>
      <top style="thin">
        <color rgb="FF000000"/>
      </top>
    </border>
    <border>
      <bottom style="thin">
        <color rgb="FF000000"/>
      </bottom>
    </border>
  </borders>
  <cellStyleXfs count="1">
    <xf numFmtId="0" fontId="0" fillId="0" borderId="0"/>
  </cellStyleXfs>
  <cellXfs count="26">
    <xf numFmtId="0" fontId="0" fillId="0" borderId="0" xfId="0"/>
    <xf numFmtId="0" fontId="1" fillId="0" borderId="0" xfId="0" applyFont="1" applyAlignment="1">
      <alignment horizontal="center" vertical="top" wrapText="1"/>
    </xf>
    <xf numFmtId="0" fontId="2" fillId="0" borderId="0" xfId="0" applyFont="1"/>
    <xf numFmtId="0" fontId="3" fillId="0" borderId="0" xfId="0" applyFont="1" applyAlignment="1">
      <alignment horizontal="left"/>
    </xf>
    <xf numFmtId="0" fontId="4" fillId="0" borderId="0" xfId="0" applyFont="1" applyAlignment="1">
      <alignment horizontal="left" vertical="top" wrapText="1"/>
    </xf>
    <xf numFmtId="0" fontId="5" fillId="0" borderId="0" xfId="0" applyFont="1" applyAlignment="1">
      <alignment horizontal="left" vertical="top"/>
    </xf>
    <xf numFmtId="0" fontId="6" fillId="0" borderId="0" xfId="0" applyFont="1" applyAlignment="1">
      <alignment horizontal="left" vertical="top"/>
    </xf>
    <xf numFmtId="0" fontId="7" fillId="0" borderId="0" xfId="0" applyFont="1"/>
    <xf numFmtId="0" fontId="8" fillId="0" borderId="0" xfId="0" applyFont="1" applyAlignment="1">
      <alignment horizontal="center"/>
    </xf>
    <xf numFmtId="0" fontId="9" fillId="0" borderId="0" xfId="0" applyFont="1"/>
    <xf numFmtId="0" fontId="8" fillId="0" borderId="0" xfId="0" applyFont="1" applyAlignment="1">
      <alignment horizontal="center" vertical="center"/>
    </xf>
    <xf numFmtId="166" fontId="7" fillId="0" borderId="1" xfId="0" applyFont="1" applyNumberFormat="1" applyBorder="1" applyAlignment="1">
      <alignment horizontal="center" vertical="center"/>
    </xf>
    <xf numFmtId="0" fontId="8" fillId="0" borderId="2" xfId="0" applyFont="1" applyBorder="1" applyAlignment="1">
      <alignment horizontal="center" vertical="center" wrapText="1"/>
    </xf>
    <xf numFmtId="0" fontId="7" fillId="0" borderId="2" xfId="0" applyFont="1" applyBorder="1" applyAlignment="1">
      <alignment horizontal="center" vertical="center"/>
    </xf>
    <xf numFmtId="0" fontId="10" fillId="0" borderId="0" xfId="0" applyFont="1" applyAlignment="1">
      <alignment vertical="top" wrapText="1"/>
    </xf>
    <xf numFmtId="167" fontId="8" fillId="0" borderId="0" xfId="0" applyFont="1" applyNumberFormat="1" applyAlignment="1">
      <alignment horizontal="center" vertical="center"/>
    </xf>
    <xf numFmtId="0" fontId="8" fillId="0" borderId="0" xfId="0" applyFont="1" applyAlignment="1">
      <alignment horizontal="center" vertical="center" wrapText="1"/>
    </xf>
    <xf numFmtId="0" fontId="8" fillId="0" borderId="2" xfId="0" applyFont="1" applyBorder="1"/>
    <xf numFmtId="0" fontId="8" fillId="0" borderId="1" xfId="0" applyFont="1" applyBorder="1" applyAlignment="1">
      <alignment horizontal="center" vertical="center" wrapText="1"/>
    </xf>
    <xf numFmtId="168" fontId="7" fillId="0" borderId="0" xfId="0" applyFont="1" applyNumberFormat="1" applyAlignment="1">
      <alignment horizontal="center" vertical="center"/>
    </xf>
    <xf numFmtId="169" fontId="7" fillId="0" borderId="3" xfId="0" applyFont="1" applyNumberFormat="1" applyBorder="1" applyAlignment="1">
      <alignment horizontal="center" vertical="center"/>
    </xf>
    <xf numFmtId="0" fontId="7" fillId="0" borderId="0" xfId="0" applyFont="1" applyAlignment="1">
      <alignment horizontal="center" wrapText="1"/>
    </xf>
    <xf numFmtId="0" fontId="9" fillId="0" borderId="0" xfId="0" applyFont="1" applyAlignment="1">
      <alignment horizontal="center"/>
    </xf>
    <xf numFmtId="0" fontId="8" fillId="0" borderId="2" xfId="0" applyFont="1" applyBorder="1" applyAlignment="1">
      <alignment horizontal="center" vertical="center"/>
    </xf>
    <xf numFmtId="170" fontId="8" fillId="0" borderId="3" xfId="0" applyFont="1" applyNumberFormat="1" applyBorder="1" applyAlignment="1">
      <alignment horizontal="center" vertical="center"/>
    </xf>
    <xf numFmtId="0" fontId="11" fillId="0" borderId="0" xfId="0" applyFont="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worksheet" Target="worksheets/sheet41.xml"/><Relationship Id="rId42" Type="http://schemas.openxmlformats.org/officeDocument/2006/relationships/worksheet" Target="worksheets/sheet42.xml"/><Relationship Id="rId43" Type="http://schemas.openxmlformats.org/officeDocument/2006/relationships/worksheet" Target="worksheets/sheet43.xml"/><Relationship Id="rId44" Type="http://schemas.openxmlformats.org/officeDocument/2006/relationships/worksheet" Target="worksheets/sheet44.xml"/><Relationship Id="rId45" Type="http://schemas.openxmlformats.org/officeDocument/2006/relationships/worksheet" Target="worksheets/sheet45.xml"/><Relationship Id="rId46" Type="http://schemas.openxmlformats.org/officeDocument/2006/relationships/worksheet" Target="worksheets/sheet46.xml"/><Relationship Id="rId47" Type="http://schemas.openxmlformats.org/officeDocument/2006/relationships/worksheet" Target="worksheets/sheet47.xml"/><Relationship Id="rId48" Type="http://schemas.openxmlformats.org/officeDocument/2006/relationships/worksheet" Target="worksheets/sheet48.xml"/><Relationship Id="rId49" Type="http://schemas.openxmlformats.org/officeDocument/2006/relationships/worksheet" Target="worksheets/sheet49.xml"/><Relationship Id="rId50" Type="http://schemas.openxmlformats.org/officeDocument/2006/relationships/worksheet" Target="worksheets/sheet50.xml"/><Relationship Id="rId51" Type="http://schemas.openxmlformats.org/officeDocument/2006/relationships/worksheet" Target="worksheets/sheet51.xml"/><Relationship Id="rId52" Type="http://schemas.openxmlformats.org/officeDocument/2006/relationships/worksheet" Target="worksheets/sheet52.xml"/><Relationship Id="rId53" Type="http://schemas.openxmlformats.org/officeDocument/2006/relationships/worksheet" Target="worksheets/sheet53.xml"/><Relationship Id="rId54" Type="http://schemas.openxmlformats.org/officeDocument/2006/relationships/worksheet" Target="worksheets/sheet54.xml"/><Relationship Id="rId55" Type="http://schemas.openxmlformats.org/officeDocument/2006/relationships/worksheet" Target="worksheets/sheet55.xml"/><Relationship Id="rId56" Type="http://schemas.openxmlformats.org/officeDocument/2006/relationships/worksheet" Target="worksheets/sheet56.xml"/><Relationship Id="rId57" Type="http://schemas.openxmlformats.org/officeDocument/2006/relationships/worksheet" Target="worksheets/sheet57.xml"/><Relationship Id="rId58" Type="http://schemas.openxmlformats.org/officeDocument/2006/relationships/worksheet" Target="worksheets/sheet58.xml"/><Relationship Id="rId59" Type="http://schemas.openxmlformats.org/officeDocument/2006/relationships/worksheet" Target="worksheets/sheet59.xml"/><Relationship Id="rId60" Type="http://schemas.openxmlformats.org/officeDocument/2006/relationships/worksheet" Target="worksheets/sheet60.xml"/><Relationship Id="rId61" Type="http://schemas.openxmlformats.org/officeDocument/2006/relationships/worksheet" Target="worksheets/sheet61.xml"/><Relationship Id="rId62" Type="http://schemas.openxmlformats.org/officeDocument/2006/relationships/worksheet" Target="worksheets/sheet62.xml"/><Relationship Id="rId63" Type="http://schemas.openxmlformats.org/officeDocument/2006/relationships/worksheet" Target="worksheets/sheet63.xml"/><Relationship Id="rId64" Type="http://schemas.openxmlformats.org/officeDocument/2006/relationships/worksheet" Target="worksheets/sheet64.xml"/><Relationship Id="rId65" Type="http://schemas.openxmlformats.org/officeDocument/2006/relationships/worksheet" Target="worksheets/sheet65.xml"/><Relationship Id="rId66" Type="http://schemas.openxmlformats.org/officeDocument/2006/relationships/worksheet" Target="worksheets/sheet66.xml"/><Relationship Id="rId67" Type="http://schemas.openxmlformats.org/officeDocument/2006/relationships/worksheet" Target="worksheets/sheet67.xml"/><Relationship Id="rId68" Type="http://schemas.openxmlformats.org/officeDocument/2006/relationships/worksheet" Target="worksheets/sheet68.xml"/><Relationship Id="rId69" Type="http://schemas.openxmlformats.org/officeDocument/2006/relationships/worksheet" Target="worksheets/sheet69.xml"/><Relationship Id="rId70" Type="http://schemas.openxmlformats.org/officeDocument/2006/relationships/worksheet" Target="worksheets/sheet70.xml"/><Relationship Id="rId71" Type="http://schemas.openxmlformats.org/officeDocument/2006/relationships/worksheet" Target="worksheets/sheet71.xml"/><Relationship Id="rId72" Type="http://schemas.openxmlformats.org/officeDocument/2006/relationships/worksheet" Target="worksheets/sheet72.xml"/><Relationship Id="rId73" Type="http://schemas.openxmlformats.org/officeDocument/2006/relationships/worksheet" Target="worksheets/sheet73.xml"/><Relationship Id="rId74" Type="http://schemas.openxmlformats.org/officeDocument/2006/relationships/worksheet" Target="worksheets/sheet74.xml"/><Relationship Id="rId75" Type="http://schemas.openxmlformats.org/officeDocument/2006/relationships/worksheet" Target="worksheets/sheet75.xml"/><Relationship Id="rId76" Type="http://schemas.openxmlformats.org/officeDocument/2006/relationships/worksheet" Target="worksheets/sheet76.xml"/><Relationship Id="rId77" Type="http://schemas.openxmlformats.org/officeDocument/2006/relationships/worksheet" Target="worksheets/sheet77.xml"/><Relationship Id="rId78" Type="http://schemas.openxmlformats.org/officeDocument/2006/relationships/worksheet" Target="worksheets/sheet78.xml"/><Relationship Id="rId79" Type="http://schemas.openxmlformats.org/officeDocument/2006/relationships/worksheet" Target="worksheets/sheet79.xml"/><Relationship Id="rId80" Type="http://schemas.openxmlformats.org/officeDocument/2006/relationships/worksheet" Target="worksheets/sheet80.xml"/><Relationship Id="rId81" Type="http://schemas.openxmlformats.org/officeDocument/2006/relationships/worksheet" Target="worksheets/sheet81.xml"/><Relationship Id="rId82" Type="http://schemas.openxmlformats.org/officeDocument/2006/relationships/worksheet" Target="worksheets/sheet82.xml"/><Relationship Id="rId83" Type="http://schemas.openxmlformats.org/officeDocument/2006/relationships/worksheet" Target="worksheets/sheet83.xml"/><Relationship Id="rId84" Type="http://schemas.openxmlformats.org/officeDocument/2006/relationships/worksheet" Target="worksheets/sheet84.xml"/><Relationship Id="rId85" Type="http://schemas.openxmlformats.org/officeDocument/2006/relationships/worksheet" Target="worksheets/sheet85.xml"/><Relationship Id="rId86" Type="http://schemas.openxmlformats.org/officeDocument/2006/relationships/worksheet" Target="worksheets/sheet86.xml"/><Relationship Id="rId87" Type="http://schemas.openxmlformats.org/officeDocument/2006/relationships/worksheet" Target="worksheets/sheet87.xml"/><Relationship Id="rId88" Type="http://schemas.openxmlformats.org/officeDocument/2006/relationships/worksheet" Target="worksheets/sheet88.xml"/><Relationship Id="rId89" Type="http://schemas.openxmlformats.org/officeDocument/2006/relationships/worksheet" Target="worksheets/sheet89.xml"/><Relationship Id="rId90" Type="http://schemas.openxmlformats.org/officeDocument/2006/relationships/worksheet" Target="worksheets/sheet90.xml"/><Relationship Id="rId91" Type="http://schemas.openxmlformats.org/officeDocument/2006/relationships/worksheet" Target="worksheets/sheet91.xml"/><Relationship Id="rId92" Type="http://schemas.openxmlformats.org/officeDocument/2006/relationships/worksheet" Target="worksheets/sheet92.xml"/><Relationship Id="rId93" Type="http://schemas.openxmlformats.org/officeDocument/2006/relationships/worksheet" Target="worksheets/sheet93.xml"/><Relationship Id="rId94" Type="http://schemas.openxmlformats.org/officeDocument/2006/relationships/worksheet" Target="worksheets/sheet94.xml"/><Relationship Id="rId95" Type="http://schemas.openxmlformats.org/officeDocument/2006/relationships/worksheet" Target="worksheets/sheet95.xml"/><Relationship Id="rId96" Type="http://schemas.openxmlformats.org/officeDocument/2006/relationships/worksheet" Target="worksheets/sheet96.xml"/><Relationship Id="rId97" Type="http://schemas.openxmlformats.org/officeDocument/2006/relationships/worksheet" Target="worksheets/sheet97.xml"/><Relationship Id="rId98" Type="http://schemas.openxmlformats.org/officeDocument/2006/relationships/worksheet" Target="worksheets/sheet98.xml"/><Relationship Id="rId99" Type="http://schemas.openxmlformats.org/officeDocument/2006/relationships/theme" Target="theme/theme1.xml"/><Relationship Id="rId100" Type="http://schemas.openxmlformats.org/officeDocument/2006/relationships/styles" Target="styles.xml"/><Relationship Id="rId10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g"/></Relationships>
</file>

<file path=xl/drawings/_rels/drawing10.xml.rels><?xml version="1.0" encoding="UTF-8" standalone="yes"?><Relationships xmlns="http://schemas.openxmlformats.org/package/2006/relationships"><Relationship Id="rId1" Type="http://schemas.openxmlformats.org/officeDocument/2006/relationships/image" Target="../media/image10.jpg"/></Relationships>
</file>

<file path=xl/drawings/_rels/drawing11.xml.rels><?xml version="1.0" encoding="UTF-8" standalone="yes"?><Relationships xmlns="http://schemas.openxmlformats.org/package/2006/relationships"><Relationship Id="rId1" Type="http://schemas.openxmlformats.org/officeDocument/2006/relationships/image" Target="../media/image11.jpg"/></Relationships>
</file>

<file path=xl/drawings/_rels/drawing12.xml.rels><?xml version="1.0" encoding="UTF-8" standalone="yes"?><Relationships xmlns="http://schemas.openxmlformats.org/package/2006/relationships"><Relationship Id="rId1" Type="http://schemas.openxmlformats.org/officeDocument/2006/relationships/image" Target="../media/image12.jpg"/></Relationships>
</file>

<file path=xl/drawings/_rels/drawing13.xml.rels><?xml version="1.0" encoding="UTF-8" standalone="yes"?><Relationships xmlns="http://schemas.openxmlformats.org/package/2006/relationships"><Relationship Id="rId1" Type="http://schemas.openxmlformats.org/officeDocument/2006/relationships/image" Target="../media/image13.jpg"/></Relationships>
</file>

<file path=xl/drawings/_rels/drawing14.xml.rels><?xml version="1.0" encoding="UTF-8" standalone="yes"?><Relationships xmlns="http://schemas.openxmlformats.org/package/2006/relationships"><Relationship Id="rId1" Type="http://schemas.openxmlformats.org/officeDocument/2006/relationships/image" Target="../media/image14.jpg"/></Relationships>
</file>

<file path=xl/drawings/_rels/drawing15.xml.rels><?xml version="1.0" encoding="UTF-8" standalone="yes"?><Relationships xmlns="http://schemas.openxmlformats.org/package/2006/relationships"><Relationship Id="rId1" Type="http://schemas.openxmlformats.org/officeDocument/2006/relationships/image" Target="../media/image15.jpg"/></Relationships>
</file>

<file path=xl/drawings/_rels/drawing16.xml.rels><?xml version="1.0" encoding="UTF-8" standalone="yes"?><Relationships xmlns="http://schemas.openxmlformats.org/package/2006/relationships"><Relationship Id="rId1" Type="http://schemas.openxmlformats.org/officeDocument/2006/relationships/image" Target="../media/image16.jpg"/></Relationships>
</file>

<file path=xl/drawings/_rels/drawing17.xml.rels><?xml version="1.0" encoding="UTF-8" standalone="yes"?><Relationships xmlns="http://schemas.openxmlformats.org/package/2006/relationships"><Relationship Id="rId1" Type="http://schemas.openxmlformats.org/officeDocument/2006/relationships/image" Target="../media/image17.jpg"/></Relationships>
</file>

<file path=xl/drawings/_rels/drawing18.xml.rels><?xml version="1.0" encoding="UTF-8" standalone="yes"?><Relationships xmlns="http://schemas.openxmlformats.org/package/2006/relationships"><Relationship Id="rId1" Type="http://schemas.openxmlformats.org/officeDocument/2006/relationships/image" Target="../media/image18.jpg"/></Relationships>
</file>

<file path=xl/drawings/_rels/drawing19.xml.rels><?xml version="1.0" encoding="UTF-8" standalone="yes"?><Relationships xmlns="http://schemas.openxmlformats.org/package/2006/relationships"><Relationship Id="rId1" Type="http://schemas.openxmlformats.org/officeDocument/2006/relationships/image" Target="../media/image19.jpg"/></Relationships>
</file>

<file path=xl/drawings/_rels/drawing2.xml.rels><?xml version="1.0" encoding="UTF-8" standalone="yes"?><Relationships xmlns="http://schemas.openxmlformats.org/package/2006/relationships"><Relationship Id="rId1" Type="http://schemas.openxmlformats.org/officeDocument/2006/relationships/image" Target="../media/image2.jpg"/></Relationships>
</file>

<file path=xl/drawings/_rels/drawing20.xml.rels><?xml version="1.0" encoding="UTF-8" standalone="yes"?><Relationships xmlns="http://schemas.openxmlformats.org/package/2006/relationships"><Relationship Id="rId1" Type="http://schemas.openxmlformats.org/officeDocument/2006/relationships/image" Target="../media/image20.jpg"/></Relationships>
</file>

<file path=xl/drawings/_rels/drawing21.xml.rels><?xml version="1.0" encoding="UTF-8" standalone="yes"?><Relationships xmlns="http://schemas.openxmlformats.org/package/2006/relationships"><Relationship Id="rId1" Type="http://schemas.openxmlformats.org/officeDocument/2006/relationships/image" Target="../media/image21.jpg"/></Relationships>
</file>

<file path=xl/drawings/_rels/drawing22.xml.rels><?xml version="1.0" encoding="UTF-8" standalone="yes"?><Relationships xmlns="http://schemas.openxmlformats.org/package/2006/relationships"><Relationship Id="rId1" Type="http://schemas.openxmlformats.org/officeDocument/2006/relationships/image" Target="../media/image22.jpg"/></Relationships>
</file>

<file path=xl/drawings/_rels/drawing23.xml.rels><?xml version="1.0" encoding="UTF-8" standalone="yes"?><Relationships xmlns="http://schemas.openxmlformats.org/package/2006/relationships"><Relationship Id="rId1" Type="http://schemas.openxmlformats.org/officeDocument/2006/relationships/image" Target="../media/image23.jpg"/></Relationships>
</file>

<file path=xl/drawings/_rels/drawing24.xml.rels><?xml version="1.0" encoding="UTF-8" standalone="yes"?><Relationships xmlns="http://schemas.openxmlformats.org/package/2006/relationships"><Relationship Id="rId1" Type="http://schemas.openxmlformats.org/officeDocument/2006/relationships/image" Target="../media/image24.jpg"/></Relationships>
</file>

<file path=xl/drawings/_rels/drawing25.xml.rels><?xml version="1.0" encoding="UTF-8" standalone="yes"?><Relationships xmlns="http://schemas.openxmlformats.org/package/2006/relationships"><Relationship Id="rId1" Type="http://schemas.openxmlformats.org/officeDocument/2006/relationships/image" Target="../media/image25.jpg"/></Relationships>
</file>

<file path=xl/drawings/_rels/drawing26.xml.rels><?xml version="1.0" encoding="UTF-8" standalone="yes"?><Relationships xmlns="http://schemas.openxmlformats.org/package/2006/relationships"><Relationship Id="rId1" Type="http://schemas.openxmlformats.org/officeDocument/2006/relationships/image" Target="../media/image26.jpg"/></Relationships>
</file>

<file path=xl/drawings/_rels/drawing27.xml.rels><?xml version="1.0" encoding="UTF-8" standalone="yes"?><Relationships xmlns="http://schemas.openxmlformats.org/package/2006/relationships"><Relationship Id="rId1" Type="http://schemas.openxmlformats.org/officeDocument/2006/relationships/image" Target="../media/image27.jpg"/></Relationships>
</file>

<file path=xl/drawings/_rels/drawing28.xml.rels><?xml version="1.0" encoding="UTF-8" standalone="yes"?><Relationships xmlns="http://schemas.openxmlformats.org/package/2006/relationships"><Relationship Id="rId1" Type="http://schemas.openxmlformats.org/officeDocument/2006/relationships/image" Target="../media/image28.jpg"/></Relationships>
</file>

<file path=xl/drawings/_rels/drawing29.xml.rels><?xml version="1.0" encoding="UTF-8" standalone="yes"?><Relationships xmlns="http://schemas.openxmlformats.org/package/2006/relationships"><Relationship Id="rId1" Type="http://schemas.openxmlformats.org/officeDocument/2006/relationships/image" Target="../media/image29.jpg"/></Relationships>
</file>

<file path=xl/drawings/_rels/drawing3.xml.rels><?xml version="1.0" encoding="UTF-8" standalone="yes"?><Relationships xmlns="http://schemas.openxmlformats.org/package/2006/relationships"><Relationship Id="rId1" Type="http://schemas.openxmlformats.org/officeDocument/2006/relationships/image" Target="../media/image3.jpg"/></Relationships>
</file>

<file path=xl/drawings/_rels/drawing30.xml.rels><?xml version="1.0" encoding="UTF-8" standalone="yes"?><Relationships xmlns="http://schemas.openxmlformats.org/package/2006/relationships"><Relationship Id="rId1" Type="http://schemas.openxmlformats.org/officeDocument/2006/relationships/image" Target="../media/image30.jpg"/></Relationships>
</file>

<file path=xl/drawings/_rels/drawing31.xml.rels><?xml version="1.0" encoding="UTF-8" standalone="yes"?><Relationships xmlns="http://schemas.openxmlformats.org/package/2006/relationships"><Relationship Id="rId1" Type="http://schemas.openxmlformats.org/officeDocument/2006/relationships/image" Target="../media/image31.jpg"/></Relationships>
</file>

<file path=xl/drawings/_rels/drawing32.xml.rels><?xml version="1.0" encoding="UTF-8" standalone="yes"?><Relationships xmlns="http://schemas.openxmlformats.org/package/2006/relationships"><Relationship Id="rId1" Type="http://schemas.openxmlformats.org/officeDocument/2006/relationships/image" Target="../media/image32.jpg"/></Relationships>
</file>

<file path=xl/drawings/_rels/drawing33.xml.rels><?xml version="1.0" encoding="UTF-8" standalone="yes"?><Relationships xmlns="http://schemas.openxmlformats.org/package/2006/relationships"><Relationship Id="rId1" Type="http://schemas.openxmlformats.org/officeDocument/2006/relationships/image" Target="../media/image33.jpg"/></Relationships>
</file>

<file path=xl/drawings/_rels/drawing34.xml.rels><?xml version="1.0" encoding="UTF-8" standalone="yes"?><Relationships xmlns="http://schemas.openxmlformats.org/package/2006/relationships"><Relationship Id="rId1" Type="http://schemas.openxmlformats.org/officeDocument/2006/relationships/image" Target="../media/image34.jpg"/></Relationships>
</file>

<file path=xl/drawings/_rels/drawing35.xml.rels><?xml version="1.0" encoding="UTF-8" standalone="yes"?><Relationships xmlns="http://schemas.openxmlformats.org/package/2006/relationships"><Relationship Id="rId1" Type="http://schemas.openxmlformats.org/officeDocument/2006/relationships/image" Target="../media/image35.jpg"/></Relationships>
</file>

<file path=xl/drawings/_rels/drawing36.xml.rels><?xml version="1.0" encoding="UTF-8" standalone="yes"?><Relationships xmlns="http://schemas.openxmlformats.org/package/2006/relationships"><Relationship Id="rId1" Type="http://schemas.openxmlformats.org/officeDocument/2006/relationships/image" Target="../media/image36.jpg"/></Relationships>
</file>

<file path=xl/drawings/_rels/drawing37.xml.rels><?xml version="1.0" encoding="UTF-8" standalone="yes"?><Relationships xmlns="http://schemas.openxmlformats.org/package/2006/relationships"><Relationship Id="rId1" Type="http://schemas.openxmlformats.org/officeDocument/2006/relationships/image" Target="../media/image37.jpg"/></Relationships>
</file>

<file path=xl/drawings/_rels/drawing38.xml.rels><?xml version="1.0" encoding="UTF-8" standalone="yes"?><Relationships xmlns="http://schemas.openxmlformats.org/package/2006/relationships"><Relationship Id="rId1" Type="http://schemas.openxmlformats.org/officeDocument/2006/relationships/image" Target="../media/image38.jpg"/></Relationships>
</file>

<file path=xl/drawings/_rels/drawing39.xml.rels><?xml version="1.0" encoding="UTF-8" standalone="yes"?><Relationships xmlns="http://schemas.openxmlformats.org/package/2006/relationships"><Relationship Id="rId1" Type="http://schemas.openxmlformats.org/officeDocument/2006/relationships/image" Target="../media/image39.jpg"/></Relationships>
</file>

<file path=xl/drawings/_rels/drawing4.xml.rels><?xml version="1.0" encoding="UTF-8" standalone="yes"?><Relationships xmlns="http://schemas.openxmlformats.org/package/2006/relationships"><Relationship Id="rId1" Type="http://schemas.openxmlformats.org/officeDocument/2006/relationships/image" Target="../media/image4.jpg"/></Relationships>
</file>

<file path=xl/drawings/_rels/drawing40.xml.rels><?xml version="1.0" encoding="UTF-8" standalone="yes"?><Relationships xmlns="http://schemas.openxmlformats.org/package/2006/relationships"><Relationship Id="rId1" Type="http://schemas.openxmlformats.org/officeDocument/2006/relationships/image" Target="../media/image40.jpg"/></Relationships>
</file>

<file path=xl/drawings/_rels/drawing41.xml.rels><?xml version="1.0" encoding="UTF-8" standalone="yes"?><Relationships xmlns="http://schemas.openxmlformats.org/package/2006/relationships"><Relationship Id="rId1" Type="http://schemas.openxmlformats.org/officeDocument/2006/relationships/image" Target="../media/image41.jpg"/></Relationships>
</file>

<file path=xl/drawings/_rels/drawing42.xml.rels><?xml version="1.0" encoding="UTF-8" standalone="yes"?><Relationships xmlns="http://schemas.openxmlformats.org/package/2006/relationships"><Relationship Id="rId1" Type="http://schemas.openxmlformats.org/officeDocument/2006/relationships/image" Target="../media/image42.jpg"/></Relationships>
</file>

<file path=xl/drawings/_rels/drawing43.xml.rels><?xml version="1.0" encoding="UTF-8" standalone="yes"?><Relationships xmlns="http://schemas.openxmlformats.org/package/2006/relationships"><Relationship Id="rId1" Type="http://schemas.openxmlformats.org/officeDocument/2006/relationships/image" Target="../media/image43.jpg"/></Relationships>
</file>

<file path=xl/drawings/_rels/drawing44.xml.rels><?xml version="1.0" encoding="UTF-8" standalone="yes"?><Relationships xmlns="http://schemas.openxmlformats.org/package/2006/relationships"><Relationship Id="rId1" Type="http://schemas.openxmlformats.org/officeDocument/2006/relationships/image" Target="../media/image44.jpg"/></Relationships>
</file>

<file path=xl/drawings/_rels/drawing45.xml.rels><?xml version="1.0" encoding="UTF-8" standalone="yes"?><Relationships xmlns="http://schemas.openxmlformats.org/package/2006/relationships"><Relationship Id="rId1" Type="http://schemas.openxmlformats.org/officeDocument/2006/relationships/image" Target="../media/image45.jpg"/></Relationships>
</file>

<file path=xl/drawings/_rels/drawing46.xml.rels><?xml version="1.0" encoding="UTF-8" standalone="yes"?><Relationships xmlns="http://schemas.openxmlformats.org/package/2006/relationships"><Relationship Id="rId1" Type="http://schemas.openxmlformats.org/officeDocument/2006/relationships/image" Target="../media/image46.jpg"/></Relationships>
</file>

<file path=xl/drawings/_rels/drawing47.xml.rels><?xml version="1.0" encoding="UTF-8" standalone="yes"?><Relationships xmlns="http://schemas.openxmlformats.org/package/2006/relationships"><Relationship Id="rId1" Type="http://schemas.openxmlformats.org/officeDocument/2006/relationships/image" Target="../media/image47.jpg"/></Relationships>
</file>

<file path=xl/drawings/_rels/drawing48.xml.rels><?xml version="1.0" encoding="UTF-8" standalone="yes"?><Relationships xmlns="http://schemas.openxmlformats.org/package/2006/relationships"><Relationship Id="rId1" Type="http://schemas.openxmlformats.org/officeDocument/2006/relationships/image" Target="../media/image48.jpg"/></Relationships>
</file>

<file path=xl/drawings/_rels/drawing49.xml.rels><?xml version="1.0" encoding="UTF-8" standalone="yes"?><Relationships xmlns="http://schemas.openxmlformats.org/package/2006/relationships"><Relationship Id="rId1" Type="http://schemas.openxmlformats.org/officeDocument/2006/relationships/image" Target="../media/image49.jpg"/></Relationships>
</file>

<file path=xl/drawings/_rels/drawing5.xml.rels><?xml version="1.0" encoding="UTF-8" standalone="yes"?><Relationships xmlns="http://schemas.openxmlformats.org/package/2006/relationships"><Relationship Id="rId1" Type="http://schemas.openxmlformats.org/officeDocument/2006/relationships/image" Target="../media/image5.jpg"/></Relationships>
</file>

<file path=xl/drawings/_rels/drawing50.xml.rels><?xml version="1.0" encoding="UTF-8" standalone="yes"?><Relationships xmlns="http://schemas.openxmlformats.org/package/2006/relationships"><Relationship Id="rId1" Type="http://schemas.openxmlformats.org/officeDocument/2006/relationships/image" Target="../media/image50.jpg"/></Relationships>
</file>

<file path=xl/drawings/_rels/drawing51.xml.rels><?xml version="1.0" encoding="UTF-8" standalone="yes"?><Relationships xmlns="http://schemas.openxmlformats.org/package/2006/relationships"><Relationship Id="rId1" Type="http://schemas.openxmlformats.org/officeDocument/2006/relationships/image" Target="../media/image51.jpg"/></Relationships>
</file>

<file path=xl/drawings/_rels/drawing52.xml.rels><?xml version="1.0" encoding="UTF-8" standalone="yes"?><Relationships xmlns="http://schemas.openxmlformats.org/package/2006/relationships"><Relationship Id="rId1" Type="http://schemas.openxmlformats.org/officeDocument/2006/relationships/image" Target="../media/image52.jpg"/></Relationships>
</file>

<file path=xl/drawings/_rels/drawing53.xml.rels><?xml version="1.0" encoding="UTF-8" standalone="yes"?><Relationships xmlns="http://schemas.openxmlformats.org/package/2006/relationships"><Relationship Id="rId1" Type="http://schemas.openxmlformats.org/officeDocument/2006/relationships/image" Target="../media/image53.jpg"/></Relationships>
</file>

<file path=xl/drawings/_rels/drawing54.xml.rels><?xml version="1.0" encoding="UTF-8" standalone="yes"?><Relationships xmlns="http://schemas.openxmlformats.org/package/2006/relationships"><Relationship Id="rId1" Type="http://schemas.openxmlformats.org/officeDocument/2006/relationships/image" Target="../media/image54.jpg"/></Relationships>
</file>

<file path=xl/drawings/_rels/drawing55.xml.rels><?xml version="1.0" encoding="UTF-8" standalone="yes"?><Relationships xmlns="http://schemas.openxmlformats.org/package/2006/relationships"><Relationship Id="rId1" Type="http://schemas.openxmlformats.org/officeDocument/2006/relationships/image" Target="../media/image55.jpg"/></Relationships>
</file>

<file path=xl/drawings/_rels/drawing56.xml.rels><?xml version="1.0" encoding="UTF-8" standalone="yes"?><Relationships xmlns="http://schemas.openxmlformats.org/package/2006/relationships"><Relationship Id="rId1" Type="http://schemas.openxmlformats.org/officeDocument/2006/relationships/image" Target="../media/image56.jpg"/></Relationships>
</file>

<file path=xl/drawings/_rels/drawing57.xml.rels><?xml version="1.0" encoding="UTF-8" standalone="yes"?><Relationships xmlns="http://schemas.openxmlformats.org/package/2006/relationships"><Relationship Id="rId1" Type="http://schemas.openxmlformats.org/officeDocument/2006/relationships/image" Target="../media/image57.jpg"/></Relationships>
</file>

<file path=xl/drawings/_rels/drawing58.xml.rels><?xml version="1.0" encoding="UTF-8" standalone="yes"?><Relationships xmlns="http://schemas.openxmlformats.org/package/2006/relationships"><Relationship Id="rId1" Type="http://schemas.openxmlformats.org/officeDocument/2006/relationships/image" Target="../media/image58.jpg"/></Relationships>
</file>

<file path=xl/drawings/_rels/drawing59.xml.rels><?xml version="1.0" encoding="UTF-8" standalone="yes"?><Relationships xmlns="http://schemas.openxmlformats.org/package/2006/relationships"><Relationship Id="rId1" Type="http://schemas.openxmlformats.org/officeDocument/2006/relationships/image" Target="../media/image59.jpg"/></Relationships>
</file>

<file path=xl/drawings/_rels/drawing6.xml.rels><?xml version="1.0" encoding="UTF-8" standalone="yes"?><Relationships xmlns="http://schemas.openxmlformats.org/package/2006/relationships"><Relationship Id="rId1" Type="http://schemas.openxmlformats.org/officeDocument/2006/relationships/image" Target="../media/image6.jpg"/></Relationships>
</file>

<file path=xl/drawings/_rels/drawing60.xml.rels><?xml version="1.0" encoding="UTF-8" standalone="yes"?><Relationships xmlns="http://schemas.openxmlformats.org/package/2006/relationships"><Relationship Id="rId1" Type="http://schemas.openxmlformats.org/officeDocument/2006/relationships/image" Target="../media/image60.jpg"/></Relationships>
</file>

<file path=xl/drawings/_rels/drawing61.xml.rels><?xml version="1.0" encoding="UTF-8" standalone="yes"?><Relationships xmlns="http://schemas.openxmlformats.org/package/2006/relationships"><Relationship Id="rId1" Type="http://schemas.openxmlformats.org/officeDocument/2006/relationships/image" Target="../media/image61.jpg"/></Relationships>
</file>

<file path=xl/drawings/_rels/drawing62.xml.rels><?xml version="1.0" encoding="UTF-8" standalone="yes"?><Relationships xmlns="http://schemas.openxmlformats.org/package/2006/relationships"><Relationship Id="rId1" Type="http://schemas.openxmlformats.org/officeDocument/2006/relationships/image" Target="../media/image62.jpg"/></Relationships>
</file>

<file path=xl/drawings/_rels/drawing63.xml.rels><?xml version="1.0" encoding="UTF-8" standalone="yes"?><Relationships xmlns="http://schemas.openxmlformats.org/package/2006/relationships"><Relationship Id="rId1" Type="http://schemas.openxmlformats.org/officeDocument/2006/relationships/image" Target="../media/image63.jpg"/></Relationships>
</file>

<file path=xl/drawings/_rels/drawing64.xml.rels><?xml version="1.0" encoding="UTF-8" standalone="yes"?><Relationships xmlns="http://schemas.openxmlformats.org/package/2006/relationships"><Relationship Id="rId1" Type="http://schemas.openxmlformats.org/officeDocument/2006/relationships/image" Target="../media/image64.jpg"/></Relationships>
</file>

<file path=xl/drawings/_rels/drawing65.xml.rels><?xml version="1.0" encoding="UTF-8" standalone="yes"?><Relationships xmlns="http://schemas.openxmlformats.org/package/2006/relationships"><Relationship Id="rId1" Type="http://schemas.openxmlformats.org/officeDocument/2006/relationships/image" Target="../media/image65.jpg"/></Relationships>
</file>

<file path=xl/drawings/_rels/drawing66.xml.rels><?xml version="1.0" encoding="UTF-8" standalone="yes"?><Relationships xmlns="http://schemas.openxmlformats.org/package/2006/relationships"><Relationship Id="rId1" Type="http://schemas.openxmlformats.org/officeDocument/2006/relationships/image" Target="../media/image66.jpg"/></Relationships>
</file>

<file path=xl/drawings/_rels/drawing67.xml.rels><?xml version="1.0" encoding="UTF-8" standalone="yes"?><Relationships xmlns="http://schemas.openxmlformats.org/package/2006/relationships"><Relationship Id="rId1" Type="http://schemas.openxmlformats.org/officeDocument/2006/relationships/image" Target="../media/image67.jpg"/></Relationships>
</file>

<file path=xl/drawings/_rels/drawing68.xml.rels><?xml version="1.0" encoding="UTF-8" standalone="yes"?><Relationships xmlns="http://schemas.openxmlformats.org/package/2006/relationships"><Relationship Id="rId1" Type="http://schemas.openxmlformats.org/officeDocument/2006/relationships/image" Target="../media/image68.jpg"/></Relationships>
</file>

<file path=xl/drawings/_rels/drawing69.xml.rels><?xml version="1.0" encoding="UTF-8" standalone="yes"?><Relationships xmlns="http://schemas.openxmlformats.org/package/2006/relationships"><Relationship Id="rId1" Type="http://schemas.openxmlformats.org/officeDocument/2006/relationships/image" Target="../media/image69.jpg"/></Relationships>
</file>

<file path=xl/drawings/_rels/drawing7.xml.rels><?xml version="1.0" encoding="UTF-8" standalone="yes"?><Relationships xmlns="http://schemas.openxmlformats.org/package/2006/relationships"><Relationship Id="rId1" Type="http://schemas.openxmlformats.org/officeDocument/2006/relationships/image" Target="../media/image7.jpg"/></Relationships>
</file>

<file path=xl/drawings/_rels/drawing70.xml.rels><?xml version="1.0" encoding="UTF-8" standalone="yes"?><Relationships xmlns="http://schemas.openxmlformats.org/package/2006/relationships"><Relationship Id="rId1" Type="http://schemas.openxmlformats.org/officeDocument/2006/relationships/image" Target="../media/image70.jpg"/></Relationships>
</file>

<file path=xl/drawings/_rels/drawing71.xml.rels><?xml version="1.0" encoding="UTF-8" standalone="yes"?><Relationships xmlns="http://schemas.openxmlformats.org/package/2006/relationships"><Relationship Id="rId1" Type="http://schemas.openxmlformats.org/officeDocument/2006/relationships/image" Target="../media/image71.jpg"/></Relationships>
</file>

<file path=xl/drawings/_rels/drawing72.xml.rels><?xml version="1.0" encoding="UTF-8" standalone="yes"?><Relationships xmlns="http://schemas.openxmlformats.org/package/2006/relationships"><Relationship Id="rId1" Type="http://schemas.openxmlformats.org/officeDocument/2006/relationships/image" Target="../media/image72.jpg"/></Relationships>
</file>

<file path=xl/drawings/_rels/drawing73.xml.rels><?xml version="1.0" encoding="UTF-8" standalone="yes"?><Relationships xmlns="http://schemas.openxmlformats.org/package/2006/relationships"><Relationship Id="rId1" Type="http://schemas.openxmlformats.org/officeDocument/2006/relationships/image" Target="../media/image73.jpg"/></Relationships>
</file>

<file path=xl/drawings/_rels/drawing74.xml.rels><?xml version="1.0" encoding="UTF-8" standalone="yes"?><Relationships xmlns="http://schemas.openxmlformats.org/package/2006/relationships"><Relationship Id="rId1" Type="http://schemas.openxmlformats.org/officeDocument/2006/relationships/image" Target="../media/image74.jpg"/></Relationships>
</file>

<file path=xl/drawings/_rels/drawing75.xml.rels><?xml version="1.0" encoding="UTF-8" standalone="yes"?><Relationships xmlns="http://schemas.openxmlformats.org/package/2006/relationships"><Relationship Id="rId1" Type="http://schemas.openxmlformats.org/officeDocument/2006/relationships/image" Target="../media/image75.jpg"/></Relationships>
</file>

<file path=xl/drawings/_rels/drawing76.xml.rels><?xml version="1.0" encoding="UTF-8" standalone="yes"?><Relationships xmlns="http://schemas.openxmlformats.org/package/2006/relationships"><Relationship Id="rId1" Type="http://schemas.openxmlformats.org/officeDocument/2006/relationships/image" Target="../media/image76.jpg"/></Relationships>
</file>

<file path=xl/drawings/_rels/drawing77.xml.rels><?xml version="1.0" encoding="UTF-8" standalone="yes"?><Relationships xmlns="http://schemas.openxmlformats.org/package/2006/relationships"><Relationship Id="rId1" Type="http://schemas.openxmlformats.org/officeDocument/2006/relationships/image" Target="../media/image77.jpg"/></Relationships>
</file>

<file path=xl/drawings/_rels/drawing78.xml.rels><?xml version="1.0" encoding="UTF-8" standalone="yes"?><Relationships xmlns="http://schemas.openxmlformats.org/package/2006/relationships"><Relationship Id="rId1" Type="http://schemas.openxmlformats.org/officeDocument/2006/relationships/image" Target="../media/image78.jpg"/></Relationships>
</file>

<file path=xl/drawings/_rels/drawing79.xml.rels><?xml version="1.0" encoding="UTF-8" standalone="yes"?><Relationships xmlns="http://schemas.openxmlformats.org/package/2006/relationships"><Relationship Id="rId1" Type="http://schemas.openxmlformats.org/officeDocument/2006/relationships/image" Target="../media/image79.jpg"/></Relationships>
</file>

<file path=xl/drawings/_rels/drawing8.xml.rels><?xml version="1.0" encoding="UTF-8" standalone="yes"?><Relationships xmlns="http://schemas.openxmlformats.org/package/2006/relationships"><Relationship Id="rId1" Type="http://schemas.openxmlformats.org/officeDocument/2006/relationships/image" Target="../media/image8.jpg"/></Relationships>
</file>

<file path=xl/drawings/_rels/drawing80.xml.rels><?xml version="1.0" encoding="UTF-8" standalone="yes"?><Relationships xmlns="http://schemas.openxmlformats.org/package/2006/relationships"><Relationship Id="rId1" Type="http://schemas.openxmlformats.org/officeDocument/2006/relationships/image" Target="../media/image80.jpg"/></Relationships>
</file>

<file path=xl/drawings/_rels/drawing81.xml.rels><?xml version="1.0" encoding="UTF-8" standalone="yes"?><Relationships xmlns="http://schemas.openxmlformats.org/package/2006/relationships"><Relationship Id="rId1" Type="http://schemas.openxmlformats.org/officeDocument/2006/relationships/image" Target="../media/image81.jpg"/></Relationships>
</file>

<file path=xl/drawings/_rels/drawing82.xml.rels><?xml version="1.0" encoding="UTF-8" standalone="yes"?><Relationships xmlns="http://schemas.openxmlformats.org/package/2006/relationships"><Relationship Id="rId1" Type="http://schemas.openxmlformats.org/officeDocument/2006/relationships/image" Target="../media/image82.jpg"/></Relationships>
</file>

<file path=xl/drawings/_rels/drawing83.xml.rels><?xml version="1.0" encoding="UTF-8" standalone="yes"?><Relationships xmlns="http://schemas.openxmlformats.org/package/2006/relationships"><Relationship Id="rId1" Type="http://schemas.openxmlformats.org/officeDocument/2006/relationships/image" Target="../media/image83.jpg"/></Relationships>
</file>

<file path=xl/drawings/_rels/drawing84.xml.rels><?xml version="1.0" encoding="UTF-8" standalone="yes"?><Relationships xmlns="http://schemas.openxmlformats.org/package/2006/relationships"><Relationship Id="rId1" Type="http://schemas.openxmlformats.org/officeDocument/2006/relationships/image" Target="../media/image84.jpg"/></Relationships>
</file>

<file path=xl/drawings/_rels/drawing85.xml.rels><?xml version="1.0" encoding="UTF-8" standalone="yes"?><Relationships xmlns="http://schemas.openxmlformats.org/package/2006/relationships"><Relationship Id="rId1" Type="http://schemas.openxmlformats.org/officeDocument/2006/relationships/image" Target="../media/image85.jpg"/></Relationships>
</file>

<file path=xl/drawings/_rels/drawing86.xml.rels><?xml version="1.0" encoding="UTF-8" standalone="yes"?><Relationships xmlns="http://schemas.openxmlformats.org/package/2006/relationships"><Relationship Id="rId1" Type="http://schemas.openxmlformats.org/officeDocument/2006/relationships/image" Target="../media/image86.jpg"/></Relationships>
</file>

<file path=xl/drawings/_rels/drawing87.xml.rels><?xml version="1.0" encoding="UTF-8" standalone="yes"?><Relationships xmlns="http://schemas.openxmlformats.org/package/2006/relationships"><Relationship Id="rId1" Type="http://schemas.openxmlformats.org/officeDocument/2006/relationships/image" Target="../media/image87.jpg"/></Relationships>
</file>

<file path=xl/drawings/_rels/drawing88.xml.rels><?xml version="1.0" encoding="UTF-8" standalone="yes"?><Relationships xmlns="http://schemas.openxmlformats.org/package/2006/relationships"><Relationship Id="rId1" Type="http://schemas.openxmlformats.org/officeDocument/2006/relationships/image" Target="../media/image88.jpg"/></Relationships>
</file>

<file path=xl/drawings/_rels/drawing89.xml.rels><?xml version="1.0" encoding="UTF-8" standalone="yes"?><Relationships xmlns="http://schemas.openxmlformats.org/package/2006/relationships"><Relationship Id="rId1" Type="http://schemas.openxmlformats.org/officeDocument/2006/relationships/image" Target="../media/image89.jpg"/></Relationships>
</file>

<file path=xl/drawings/_rels/drawing9.xml.rels><?xml version="1.0" encoding="UTF-8" standalone="yes"?><Relationships xmlns="http://schemas.openxmlformats.org/package/2006/relationships"><Relationship Id="rId1" Type="http://schemas.openxmlformats.org/officeDocument/2006/relationships/image" Target="../media/image9.jpg"/></Relationships>
</file>

<file path=xl/drawings/_rels/drawing90.xml.rels><?xml version="1.0" encoding="UTF-8" standalone="yes"?><Relationships xmlns="http://schemas.openxmlformats.org/package/2006/relationships"><Relationship Id="rId1" Type="http://schemas.openxmlformats.org/officeDocument/2006/relationships/image" Target="../media/image90.jpg"/></Relationships>
</file>

<file path=xl/drawings/_rels/drawing91.xml.rels><?xml version="1.0" encoding="UTF-8" standalone="yes"?><Relationships xmlns="http://schemas.openxmlformats.org/package/2006/relationships"><Relationship Id="rId1" Type="http://schemas.openxmlformats.org/officeDocument/2006/relationships/image" Target="../media/image91.jpg"/></Relationships>
</file>

<file path=xl/drawings/_rels/drawing92.xml.rels><?xml version="1.0" encoding="UTF-8" standalone="yes"?><Relationships xmlns="http://schemas.openxmlformats.org/package/2006/relationships"><Relationship Id="rId1" Type="http://schemas.openxmlformats.org/officeDocument/2006/relationships/image" Target="../media/image92.jpg"/></Relationships>
</file>

<file path=xl/drawings/_rels/drawing93.xml.rels><?xml version="1.0" encoding="UTF-8" standalone="yes"?><Relationships xmlns="http://schemas.openxmlformats.org/package/2006/relationships"><Relationship Id="rId1" Type="http://schemas.openxmlformats.org/officeDocument/2006/relationships/image" Target="../media/image93.jpg"/></Relationships>
</file>

<file path=xl/drawings/_rels/drawing94.xml.rels><?xml version="1.0" encoding="UTF-8" standalone="yes"?><Relationships xmlns="http://schemas.openxmlformats.org/package/2006/relationships"><Relationship Id="rId1" Type="http://schemas.openxmlformats.org/officeDocument/2006/relationships/image" Target="../media/image94.jpg"/></Relationships>
</file>

<file path=xl/drawings/_rels/drawing95.xml.rels><?xml version="1.0" encoding="UTF-8" standalone="yes"?><Relationships xmlns="http://schemas.openxmlformats.org/package/2006/relationships"><Relationship Id="rId1" Type="http://schemas.openxmlformats.org/officeDocument/2006/relationships/image" Target="../media/image95.jpg"/></Relationships>
</file>

<file path=xl/drawings/_rels/drawing96.xml.rels><?xml version="1.0" encoding="UTF-8" standalone="yes"?><Relationships xmlns="http://schemas.openxmlformats.org/package/2006/relationships"><Relationship Id="rId1" Type="http://schemas.openxmlformats.org/officeDocument/2006/relationships/image" Target="../media/image96.jpg"/></Relationships>
</file>

<file path=xl/drawings/_rels/drawing97.xml.rels><?xml version="1.0" encoding="UTF-8" standalone="yes"?><Relationships xmlns="http://schemas.openxmlformats.org/package/2006/relationships"><Relationship Id="rId1" Type="http://schemas.openxmlformats.org/officeDocument/2006/relationships/image" Target="../media/image97.jpg"/></Relationships>
</file>

<file path=xl/drawings/_rels/drawing98.xml.rels><?xml version="1.0" encoding="UTF-8" standalone="yes"?><Relationships xmlns="http://schemas.openxmlformats.org/package/2006/relationships"><Relationship Id="rId1" Type="http://schemas.openxmlformats.org/officeDocument/2006/relationships/image" Target="../media/image98.jp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5</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4389120" cy="82296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2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3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4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5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6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7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8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0.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1.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2.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3.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4.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5.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6.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7.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drawings/drawing98.xml><?xml version="1.0" encoding="utf-8"?>
<xdr:wsDr xmlns:xdr="http://schemas.openxmlformats.org/drawingml/2006/spreadsheetDrawing" xmlns:a="http://schemas.openxmlformats.org/drawingml/2006/main" xmlns:r="http://schemas.openxmlformats.org/officeDocument/2006/relationships">
  <xdr:oneCellAnchor xmlns:xdr="http://schemas.openxmlformats.org/drawingml/2006/spreadsheetDrawing">
    <xdr:from xmlns:xdr="http://schemas.openxmlformats.org/drawingml/2006/spreadsheetDrawing">
      <xdr:col xmlns:xdr="http://schemas.openxmlformats.org/drawingml/2006/spreadsheetDrawing">0</xdr:col>
      <xdr:colOff xmlns:xdr="http://schemas.openxmlformats.org/drawingml/2006/spreadsheetDrawing">0</xdr:colOff>
      <xdr:row xmlns:xdr="http://schemas.openxmlformats.org/drawingml/2006/spreadsheetDrawing">1</xdr:row>
      <xdr:rowOff xmlns:xdr="http://schemas.openxmlformats.org/drawingml/2006/spreadsheetDrawing">0</xdr:rowOff>
    </xdr:from>
    <xdr:ext xmlns:xdr="http://schemas.openxmlformats.org/drawingml/2006/spreadsheetDrawing" cx="1463040" cy="274320"/>
    <xdr:pic xmlns:xdr="http://schemas.openxmlformats.org/drawingml/2006/spreadsheetDrawing">
      <xdr:nvPicPr xmlns:xdr="http://schemas.openxmlformats.org/drawingml/2006/spreadsheetDrawing">
        <xdr:cNvPr xmlns:xdr="http://schemas.openxmlformats.org/drawingml/2006/spreadsheetDrawing" id="1" name="Picture 1"/>
        <xdr:cNvPicPr xmlns:xdr="http://schemas.openxmlformats.org/drawingml/2006/spreadsheetDrawing">
          <a:picLocks xmlns:a="http://schemas.openxmlformats.org/drawingml/2006/main" noChangeAspect="1"/>
        </xdr:cNvPicPr>
      </xdr:nvPicPr>
      <xdr:blipFill xmlns:xdr="http://schemas.openxmlformats.org/drawingml/2006/spreadsheetDrawing">
        <a:blip xmlns:a="http://schemas.openxmlformats.org/drawingml/2006/main" xmlns:r="http://schemas.openxmlformats.org/officeDocument/2006/relationships" r:embed="rId1">
        </a:blip>
        <a:stretch xmlns:a="http://schemas.openxmlformats.org/drawingml/2006/main">
          <a:fillRect/>
        </a:stretch>
      </xdr:blipFill>
      <xdr:spPr xmlns:xdr="http://schemas.openxmlformats.org/drawingml/2006/spreadsheetDrawing">
        <a:prstGeom xmlns:a="http://schemas.openxmlformats.org/drawingml/2006/main" prst="rect">
          <a:avLst xmlns:a="http://schemas.openxmlformats.org/drawingml/2006/main"/>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printerSettings" Target="../printerSettings/printerSettings1.bin"/><Relationship Id="rIdvml" Type="http://schemas.openxmlformats.org/officeDocument/2006/relationships/vmlDrawing" Target="../drawings/vmlDrawing1.vm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Relationship Id="rId2" Type="http://schemas.openxmlformats.org/officeDocument/2006/relationships/printerSettings" Target="../printerSettings/printerSettings10.bin"/><Relationship Id="rIdvml" Type="http://schemas.openxmlformats.org/officeDocument/2006/relationships/vmlDrawing" Target="../drawings/vmlDrawing10.v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Relationship Id="rId2" Type="http://schemas.openxmlformats.org/officeDocument/2006/relationships/printerSettings" Target="../printerSettings/printerSettings11.bin"/><Relationship Id="rIdvml" Type="http://schemas.openxmlformats.org/officeDocument/2006/relationships/vmlDrawing" Target="../drawings/vmlDrawing11.v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Relationship Id="rId2" Type="http://schemas.openxmlformats.org/officeDocument/2006/relationships/printerSettings" Target="../printerSettings/printerSettings12.bin"/><Relationship Id="rIdvml" Type="http://schemas.openxmlformats.org/officeDocument/2006/relationships/vmlDrawing" Target="../drawings/vmlDrawing12.v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Relationship Id="rId2" Type="http://schemas.openxmlformats.org/officeDocument/2006/relationships/printerSettings" Target="../printerSettings/printerSettings13.bin"/><Relationship Id="rIdvml" Type="http://schemas.openxmlformats.org/officeDocument/2006/relationships/vmlDrawing" Target="../drawings/vmlDrawing13.v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Relationship Id="rId2" Type="http://schemas.openxmlformats.org/officeDocument/2006/relationships/printerSettings" Target="../printerSettings/printerSettings14.bin"/><Relationship Id="rIdvml" Type="http://schemas.openxmlformats.org/officeDocument/2006/relationships/vmlDrawing" Target="../drawings/vmlDrawing14.v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Relationship Id="rId2" Type="http://schemas.openxmlformats.org/officeDocument/2006/relationships/printerSettings" Target="../printerSettings/printerSettings15.bin"/><Relationship Id="rIdvml" Type="http://schemas.openxmlformats.org/officeDocument/2006/relationships/vmlDrawing" Target="../drawings/vmlDrawing15.v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Relationship Id="rId2" Type="http://schemas.openxmlformats.org/officeDocument/2006/relationships/printerSettings" Target="../printerSettings/printerSettings16.bin"/><Relationship Id="rIdvml" Type="http://schemas.openxmlformats.org/officeDocument/2006/relationships/vmlDrawing" Target="../drawings/vmlDrawing16.vml"/></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Relationship Id="rId2" Type="http://schemas.openxmlformats.org/officeDocument/2006/relationships/printerSettings" Target="../printerSettings/printerSettings17.bin"/><Relationship Id="rIdvml" Type="http://schemas.openxmlformats.org/officeDocument/2006/relationships/vmlDrawing" Target="../drawings/vmlDrawing17.vml"/></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Relationship Id="rId2" Type="http://schemas.openxmlformats.org/officeDocument/2006/relationships/printerSettings" Target="../printerSettings/printerSettings18.bin"/><Relationship Id="rIdvml" Type="http://schemas.openxmlformats.org/officeDocument/2006/relationships/vmlDrawing" Target="../drawings/vmlDrawing18.vml"/></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Relationship Id="rId2" Type="http://schemas.openxmlformats.org/officeDocument/2006/relationships/printerSettings" Target="../printerSettings/printerSettings19.bin"/><Relationship Id="rIdvml" Type="http://schemas.openxmlformats.org/officeDocument/2006/relationships/vmlDrawing" Target="../drawings/vmlDrawing19.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printerSettings" Target="../printerSettings/printerSettings2.bin"/><Relationship Id="rIdvml" Type="http://schemas.openxmlformats.org/officeDocument/2006/relationships/vmlDrawing" Target="../drawings/vmlDrawing2.vml"/></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Relationship Id="rId2" Type="http://schemas.openxmlformats.org/officeDocument/2006/relationships/printerSettings" Target="../printerSettings/printerSettings20.bin"/><Relationship Id="rIdvml" Type="http://schemas.openxmlformats.org/officeDocument/2006/relationships/vmlDrawing" Target="../drawings/vmlDrawing20.vml"/></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Relationship Id="rId2" Type="http://schemas.openxmlformats.org/officeDocument/2006/relationships/printerSettings" Target="../printerSettings/printerSettings21.bin"/><Relationship Id="rIdvml" Type="http://schemas.openxmlformats.org/officeDocument/2006/relationships/vmlDrawing" Target="../drawings/vmlDrawing21.vml"/></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Relationship Id="rId2" Type="http://schemas.openxmlformats.org/officeDocument/2006/relationships/printerSettings" Target="../printerSettings/printerSettings22.bin"/><Relationship Id="rIdvml" Type="http://schemas.openxmlformats.org/officeDocument/2006/relationships/vmlDrawing" Target="../drawings/vmlDrawing22.vml"/></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Relationship Id="rId2" Type="http://schemas.openxmlformats.org/officeDocument/2006/relationships/printerSettings" Target="../printerSettings/printerSettings23.bin"/><Relationship Id="rIdvml" Type="http://schemas.openxmlformats.org/officeDocument/2006/relationships/vmlDrawing" Target="../drawings/vmlDrawing23.vml"/></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Relationship Id="rId2" Type="http://schemas.openxmlformats.org/officeDocument/2006/relationships/printerSettings" Target="../printerSettings/printerSettings24.bin"/><Relationship Id="rIdvml" Type="http://schemas.openxmlformats.org/officeDocument/2006/relationships/vmlDrawing" Target="../drawings/vmlDrawing24.vml"/></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Relationship Id="rId2" Type="http://schemas.openxmlformats.org/officeDocument/2006/relationships/printerSettings" Target="../printerSettings/printerSettings25.bin"/><Relationship Id="rIdvml" Type="http://schemas.openxmlformats.org/officeDocument/2006/relationships/vmlDrawing" Target="../drawings/vmlDrawing25.vml"/></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Relationship Id="rId2" Type="http://schemas.openxmlformats.org/officeDocument/2006/relationships/printerSettings" Target="../printerSettings/printerSettings26.bin"/><Relationship Id="rIdvml" Type="http://schemas.openxmlformats.org/officeDocument/2006/relationships/vmlDrawing" Target="../drawings/vmlDrawing26.vml"/></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Relationship Id="rId2" Type="http://schemas.openxmlformats.org/officeDocument/2006/relationships/printerSettings" Target="../printerSettings/printerSettings27.bin"/><Relationship Id="rIdvml" Type="http://schemas.openxmlformats.org/officeDocument/2006/relationships/vmlDrawing" Target="../drawings/vmlDrawing27.vml"/></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Relationship Id="rId2" Type="http://schemas.openxmlformats.org/officeDocument/2006/relationships/printerSettings" Target="../printerSettings/printerSettings28.bin"/><Relationship Id="rIdvml" Type="http://schemas.openxmlformats.org/officeDocument/2006/relationships/vmlDrawing" Target="../drawings/vmlDrawing28.vml"/></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Relationship Id="rId2" Type="http://schemas.openxmlformats.org/officeDocument/2006/relationships/printerSettings" Target="../printerSettings/printerSettings29.bin"/><Relationship Id="rIdvml" Type="http://schemas.openxmlformats.org/officeDocument/2006/relationships/vmlDrawing" Target="../drawings/vmlDrawing29.v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 Id="rId2" Type="http://schemas.openxmlformats.org/officeDocument/2006/relationships/printerSettings" Target="../printerSettings/printerSettings3.bin"/><Relationship Id="rIdvml" Type="http://schemas.openxmlformats.org/officeDocument/2006/relationships/vmlDrawing" Target="../drawings/vmlDrawing3.vml"/></Relationships>
</file>

<file path=xl/worksheets/_rels/sheet30.xml.rels><?xml version="1.0" encoding="UTF-8" standalone="yes"?><Relationships xmlns="http://schemas.openxmlformats.org/package/2006/relationships"><Relationship Id="rId1" Type="http://schemas.openxmlformats.org/officeDocument/2006/relationships/drawing" Target="../drawings/drawing30.xml"/><Relationship Id="rId2" Type="http://schemas.openxmlformats.org/officeDocument/2006/relationships/printerSettings" Target="../printerSettings/printerSettings30.bin"/><Relationship Id="rIdvml" Type="http://schemas.openxmlformats.org/officeDocument/2006/relationships/vmlDrawing" Target="../drawings/vmlDrawing30.vml"/></Relationships>
</file>

<file path=xl/worksheets/_rels/sheet31.xml.rels><?xml version="1.0" encoding="UTF-8" standalone="yes"?><Relationships xmlns="http://schemas.openxmlformats.org/package/2006/relationships"><Relationship Id="rId1" Type="http://schemas.openxmlformats.org/officeDocument/2006/relationships/drawing" Target="../drawings/drawing31.xml"/><Relationship Id="rId2" Type="http://schemas.openxmlformats.org/officeDocument/2006/relationships/printerSettings" Target="../printerSettings/printerSettings31.bin"/><Relationship Id="rIdvml" Type="http://schemas.openxmlformats.org/officeDocument/2006/relationships/vmlDrawing" Target="../drawings/vmlDrawing31.vml"/></Relationships>
</file>

<file path=xl/worksheets/_rels/sheet32.xml.rels><?xml version="1.0" encoding="UTF-8" standalone="yes"?><Relationships xmlns="http://schemas.openxmlformats.org/package/2006/relationships"><Relationship Id="rId1" Type="http://schemas.openxmlformats.org/officeDocument/2006/relationships/drawing" Target="../drawings/drawing32.xml"/><Relationship Id="rId2" Type="http://schemas.openxmlformats.org/officeDocument/2006/relationships/printerSettings" Target="../printerSettings/printerSettings32.bin"/><Relationship Id="rIdvml" Type="http://schemas.openxmlformats.org/officeDocument/2006/relationships/vmlDrawing" Target="../drawings/vmlDrawing32.vml"/></Relationships>
</file>

<file path=xl/worksheets/_rels/sheet33.xml.rels><?xml version="1.0" encoding="UTF-8" standalone="yes"?><Relationships xmlns="http://schemas.openxmlformats.org/package/2006/relationships"><Relationship Id="rId1" Type="http://schemas.openxmlformats.org/officeDocument/2006/relationships/drawing" Target="../drawings/drawing33.xml"/><Relationship Id="rId2" Type="http://schemas.openxmlformats.org/officeDocument/2006/relationships/printerSettings" Target="../printerSettings/printerSettings33.bin"/><Relationship Id="rIdvml" Type="http://schemas.openxmlformats.org/officeDocument/2006/relationships/vmlDrawing" Target="../drawings/vmlDrawing33.vml"/></Relationships>
</file>

<file path=xl/worksheets/_rels/sheet34.xml.rels><?xml version="1.0" encoding="UTF-8" standalone="yes"?><Relationships xmlns="http://schemas.openxmlformats.org/package/2006/relationships"><Relationship Id="rId1" Type="http://schemas.openxmlformats.org/officeDocument/2006/relationships/drawing" Target="../drawings/drawing34.xml"/><Relationship Id="rId2" Type="http://schemas.openxmlformats.org/officeDocument/2006/relationships/printerSettings" Target="../printerSettings/printerSettings34.bin"/><Relationship Id="rIdvml" Type="http://schemas.openxmlformats.org/officeDocument/2006/relationships/vmlDrawing" Target="../drawings/vmlDrawing34.vml"/></Relationships>
</file>

<file path=xl/worksheets/_rels/sheet35.xml.rels><?xml version="1.0" encoding="UTF-8" standalone="yes"?><Relationships xmlns="http://schemas.openxmlformats.org/package/2006/relationships"><Relationship Id="rId1" Type="http://schemas.openxmlformats.org/officeDocument/2006/relationships/drawing" Target="../drawings/drawing35.xml"/><Relationship Id="rId2" Type="http://schemas.openxmlformats.org/officeDocument/2006/relationships/printerSettings" Target="../printerSettings/printerSettings35.bin"/><Relationship Id="rIdvml" Type="http://schemas.openxmlformats.org/officeDocument/2006/relationships/vmlDrawing" Target="../drawings/vmlDrawing35.vml"/></Relationships>
</file>

<file path=xl/worksheets/_rels/sheet36.xml.rels><?xml version="1.0" encoding="UTF-8" standalone="yes"?><Relationships xmlns="http://schemas.openxmlformats.org/package/2006/relationships"><Relationship Id="rId1" Type="http://schemas.openxmlformats.org/officeDocument/2006/relationships/drawing" Target="../drawings/drawing36.xml"/><Relationship Id="rId2" Type="http://schemas.openxmlformats.org/officeDocument/2006/relationships/printerSettings" Target="../printerSettings/printerSettings36.bin"/><Relationship Id="rIdvml" Type="http://schemas.openxmlformats.org/officeDocument/2006/relationships/vmlDrawing" Target="../drawings/vmlDrawing36.vml"/></Relationships>
</file>

<file path=xl/worksheets/_rels/sheet37.xml.rels><?xml version="1.0" encoding="UTF-8" standalone="yes"?><Relationships xmlns="http://schemas.openxmlformats.org/package/2006/relationships"><Relationship Id="rId1" Type="http://schemas.openxmlformats.org/officeDocument/2006/relationships/drawing" Target="../drawings/drawing37.xml"/><Relationship Id="rId2" Type="http://schemas.openxmlformats.org/officeDocument/2006/relationships/printerSettings" Target="../printerSettings/printerSettings37.bin"/><Relationship Id="rIdvml" Type="http://schemas.openxmlformats.org/officeDocument/2006/relationships/vmlDrawing" Target="../drawings/vmlDrawing37.vml"/></Relationships>
</file>

<file path=xl/worksheets/_rels/sheet38.xml.rels><?xml version="1.0" encoding="UTF-8" standalone="yes"?><Relationships xmlns="http://schemas.openxmlformats.org/package/2006/relationships"><Relationship Id="rId1" Type="http://schemas.openxmlformats.org/officeDocument/2006/relationships/drawing" Target="../drawings/drawing38.xml"/><Relationship Id="rId2" Type="http://schemas.openxmlformats.org/officeDocument/2006/relationships/printerSettings" Target="../printerSettings/printerSettings38.bin"/><Relationship Id="rIdvml" Type="http://schemas.openxmlformats.org/officeDocument/2006/relationships/vmlDrawing" Target="../drawings/vmlDrawing38.vml"/></Relationships>
</file>

<file path=xl/worksheets/_rels/sheet39.xml.rels><?xml version="1.0" encoding="UTF-8" standalone="yes"?><Relationships xmlns="http://schemas.openxmlformats.org/package/2006/relationships"><Relationship Id="rId1" Type="http://schemas.openxmlformats.org/officeDocument/2006/relationships/drawing" Target="../drawings/drawing39.xml"/><Relationship Id="rId2" Type="http://schemas.openxmlformats.org/officeDocument/2006/relationships/printerSettings" Target="../printerSettings/printerSettings39.bin"/><Relationship Id="rIdvml" Type="http://schemas.openxmlformats.org/officeDocument/2006/relationships/vmlDrawing" Target="../drawings/vmlDrawing39.v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 Id="rId2" Type="http://schemas.openxmlformats.org/officeDocument/2006/relationships/printerSettings" Target="../printerSettings/printerSettings4.bin"/><Relationship Id="rIdvml" Type="http://schemas.openxmlformats.org/officeDocument/2006/relationships/vmlDrawing" Target="../drawings/vmlDrawing4.vml"/></Relationships>
</file>

<file path=xl/worksheets/_rels/sheet40.xml.rels><?xml version="1.0" encoding="UTF-8" standalone="yes"?><Relationships xmlns="http://schemas.openxmlformats.org/package/2006/relationships"><Relationship Id="rId1" Type="http://schemas.openxmlformats.org/officeDocument/2006/relationships/drawing" Target="../drawings/drawing40.xml"/><Relationship Id="rId2" Type="http://schemas.openxmlformats.org/officeDocument/2006/relationships/printerSettings" Target="../printerSettings/printerSettings40.bin"/><Relationship Id="rIdvml" Type="http://schemas.openxmlformats.org/officeDocument/2006/relationships/vmlDrawing" Target="../drawings/vmlDrawing40.vml"/></Relationships>
</file>

<file path=xl/worksheets/_rels/sheet41.xml.rels><?xml version="1.0" encoding="UTF-8" standalone="yes"?><Relationships xmlns="http://schemas.openxmlformats.org/package/2006/relationships"><Relationship Id="rId1" Type="http://schemas.openxmlformats.org/officeDocument/2006/relationships/drawing" Target="../drawings/drawing41.xml"/><Relationship Id="rId2" Type="http://schemas.openxmlformats.org/officeDocument/2006/relationships/printerSettings" Target="../printerSettings/printerSettings41.bin"/><Relationship Id="rIdvml" Type="http://schemas.openxmlformats.org/officeDocument/2006/relationships/vmlDrawing" Target="../drawings/vmlDrawing41.vml"/></Relationships>
</file>

<file path=xl/worksheets/_rels/sheet42.xml.rels><?xml version="1.0" encoding="UTF-8" standalone="yes"?><Relationships xmlns="http://schemas.openxmlformats.org/package/2006/relationships"><Relationship Id="rId1" Type="http://schemas.openxmlformats.org/officeDocument/2006/relationships/drawing" Target="../drawings/drawing42.xml"/><Relationship Id="rId2" Type="http://schemas.openxmlformats.org/officeDocument/2006/relationships/printerSettings" Target="../printerSettings/printerSettings42.bin"/><Relationship Id="rIdvml" Type="http://schemas.openxmlformats.org/officeDocument/2006/relationships/vmlDrawing" Target="../drawings/vmlDrawing42.vml"/></Relationships>
</file>

<file path=xl/worksheets/_rels/sheet43.xml.rels><?xml version="1.0" encoding="UTF-8" standalone="yes"?><Relationships xmlns="http://schemas.openxmlformats.org/package/2006/relationships"><Relationship Id="rId1" Type="http://schemas.openxmlformats.org/officeDocument/2006/relationships/drawing" Target="../drawings/drawing43.xml"/><Relationship Id="rId2" Type="http://schemas.openxmlformats.org/officeDocument/2006/relationships/printerSettings" Target="../printerSettings/printerSettings43.bin"/><Relationship Id="rIdvml" Type="http://schemas.openxmlformats.org/officeDocument/2006/relationships/vmlDrawing" Target="../drawings/vmlDrawing43.vml"/></Relationships>
</file>

<file path=xl/worksheets/_rels/sheet44.xml.rels><?xml version="1.0" encoding="UTF-8" standalone="yes"?><Relationships xmlns="http://schemas.openxmlformats.org/package/2006/relationships"><Relationship Id="rId1" Type="http://schemas.openxmlformats.org/officeDocument/2006/relationships/drawing" Target="../drawings/drawing44.xml"/><Relationship Id="rId2" Type="http://schemas.openxmlformats.org/officeDocument/2006/relationships/printerSettings" Target="../printerSettings/printerSettings44.bin"/><Relationship Id="rIdvml" Type="http://schemas.openxmlformats.org/officeDocument/2006/relationships/vmlDrawing" Target="../drawings/vmlDrawing44.vml"/></Relationships>
</file>

<file path=xl/worksheets/_rels/sheet45.xml.rels><?xml version="1.0" encoding="UTF-8" standalone="yes"?><Relationships xmlns="http://schemas.openxmlformats.org/package/2006/relationships"><Relationship Id="rId1" Type="http://schemas.openxmlformats.org/officeDocument/2006/relationships/drawing" Target="../drawings/drawing45.xml"/><Relationship Id="rId2" Type="http://schemas.openxmlformats.org/officeDocument/2006/relationships/printerSettings" Target="../printerSettings/printerSettings45.bin"/><Relationship Id="rIdvml" Type="http://schemas.openxmlformats.org/officeDocument/2006/relationships/vmlDrawing" Target="../drawings/vmlDrawing45.vml"/></Relationships>
</file>

<file path=xl/worksheets/_rels/sheet46.xml.rels><?xml version="1.0" encoding="UTF-8" standalone="yes"?><Relationships xmlns="http://schemas.openxmlformats.org/package/2006/relationships"><Relationship Id="rId1" Type="http://schemas.openxmlformats.org/officeDocument/2006/relationships/drawing" Target="../drawings/drawing46.xml"/><Relationship Id="rId2" Type="http://schemas.openxmlformats.org/officeDocument/2006/relationships/printerSettings" Target="../printerSettings/printerSettings46.bin"/><Relationship Id="rIdvml" Type="http://schemas.openxmlformats.org/officeDocument/2006/relationships/vmlDrawing" Target="../drawings/vmlDrawing46.vml"/></Relationships>
</file>

<file path=xl/worksheets/_rels/sheet47.xml.rels><?xml version="1.0" encoding="UTF-8" standalone="yes"?><Relationships xmlns="http://schemas.openxmlformats.org/package/2006/relationships"><Relationship Id="rId1" Type="http://schemas.openxmlformats.org/officeDocument/2006/relationships/drawing" Target="../drawings/drawing47.xml"/><Relationship Id="rId2" Type="http://schemas.openxmlformats.org/officeDocument/2006/relationships/printerSettings" Target="../printerSettings/printerSettings47.bin"/><Relationship Id="rIdvml" Type="http://schemas.openxmlformats.org/officeDocument/2006/relationships/vmlDrawing" Target="../drawings/vmlDrawing47.vml"/></Relationships>
</file>

<file path=xl/worksheets/_rels/sheet48.xml.rels><?xml version="1.0" encoding="UTF-8" standalone="yes"?><Relationships xmlns="http://schemas.openxmlformats.org/package/2006/relationships"><Relationship Id="rId1" Type="http://schemas.openxmlformats.org/officeDocument/2006/relationships/drawing" Target="../drawings/drawing48.xml"/><Relationship Id="rId2" Type="http://schemas.openxmlformats.org/officeDocument/2006/relationships/printerSettings" Target="../printerSettings/printerSettings48.bin"/><Relationship Id="rIdvml" Type="http://schemas.openxmlformats.org/officeDocument/2006/relationships/vmlDrawing" Target="../drawings/vmlDrawing48.vml"/></Relationships>
</file>

<file path=xl/worksheets/_rels/sheet49.xml.rels><?xml version="1.0" encoding="UTF-8" standalone="yes"?><Relationships xmlns="http://schemas.openxmlformats.org/package/2006/relationships"><Relationship Id="rId1" Type="http://schemas.openxmlformats.org/officeDocument/2006/relationships/drawing" Target="../drawings/drawing49.xml"/><Relationship Id="rId2" Type="http://schemas.openxmlformats.org/officeDocument/2006/relationships/printerSettings" Target="../printerSettings/printerSettings49.bin"/><Relationship Id="rIdvml" Type="http://schemas.openxmlformats.org/officeDocument/2006/relationships/vmlDrawing" Target="../drawings/vmlDrawing49.v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 Id="rId2" Type="http://schemas.openxmlformats.org/officeDocument/2006/relationships/printerSettings" Target="../printerSettings/printerSettings5.bin"/><Relationship Id="rIdvml" Type="http://schemas.openxmlformats.org/officeDocument/2006/relationships/vmlDrawing" Target="../drawings/vmlDrawing5.vml"/></Relationships>
</file>

<file path=xl/worksheets/_rels/sheet50.xml.rels><?xml version="1.0" encoding="UTF-8" standalone="yes"?><Relationships xmlns="http://schemas.openxmlformats.org/package/2006/relationships"><Relationship Id="rId1" Type="http://schemas.openxmlformats.org/officeDocument/2006/relationships/drawing" Target="../drawings/drawing50.xml"/><Relationship Id="rId2" Type="http://schemas.openxmlformats.org/officeDocument/2006/relationships/printerSettings" Target="../printerSettings/printerSettings50.bin"/><Relationship Id="rIdvml" Type="http://schemas.openxmlformats.org/officeDocument/2006/relationships/vmlDrawing" Target="../drawings/vmlDrawing50.vml"/></Relationships>
</file>

<file path=xl/worksheets/_rels/sheet51.xml.rels><?xml version="1.0" encoding="UTF-8" standalone="yes"?><Relationships xmlns="http://schemas.openxmlformats.org/package/2006/relationships"><Relationship Id="rId1" Type="http://schemas.openxmlformats.org/officeDocument/2006/relationships/drawing" Target="../drawings/drawing51.xml"/><Relationship Id="rId2" Type="http://schemas.openxmlformats.org/officeDocument/2006/relationships/printerSettings" Target="../printerSettings/printerSettings51.bin"/><Relationship Id="rIdvml" Type="http://schemas.openxmlformats.org/officeDocument/2006/relationships/vmlDrawing" Target="../drawings/vmlDrawing51.vml"/></Relationships>
</file>

<file path=xl/worksheets/_rels/sheet52.xml.rels><?xml version="1.0" encoding="UTF-8" standalone="yes"?><Relationships xmlns="http://schemas.openxmlformats.org/package/2006/relationships"><Relationship Id="rId1" Type="http://schemas.openxmlformats.org/officeDocument/2006/relationships/drawing" Target="../drawings/drawing52.xml"/><Relationship Id="rId2" Type="http://schemas.openxmlformats.org/officeDocument/2006/relationships/printerSettings" Target="../printerSettings/printerSettings52.bin"/><Relationship Id="rIdvml" Type="http://schemas.openxmlformats.org/officeDocument/2006/relationships/vmlDrawing" Target="../drawings/vmlDrawing52.vml"/></Relationships>
</file>

<file path=xl/worksheets/_rels/sheet53.xml.rels><?xml version="1.0" encoding="UTF-8" standalone="yes"?><Relationships xmlns="http://schemas.openxmlformats.org/package/2006/relationships"><Relationship Id="rId1" Type="http://schemas.openxmlformats.org/officeDocument/2006/relationships/drawing" Target="../drawings/drawing53.xml"/><Relationship Id="rId2" Type="http://schemas.openxmlformats.org/officeDocument/2006/relationships/printerSettings" Target="../printerSettings/printerSettings53.bin"/><Relationship Id="rIdvml" Type="http://schemas.openxmlformats.org/officeDocument/2006/relationships/vmlDrawing" Target="../drawings/vmlDrawing53.vml"/></Relationships>
</file>

<file path=xl/worksheets/_rels/sheet54.xml.rels><?xml version="1.0" encoding="UTF-8" standalone="yes"?><Relationships xmlns="http://schemas.openxmlformats.org/package/2006/relationships"><Relationship Id="rId1" Type="http://schemas.openxmlformats.org/officeDocument/2006/relationships/drawing" Target="../drawings/drawing54.xml"/><Relationship Id="rId2" Type="http://schemas.openxmlformats.org/officeDocument/2006/relationships/printerSettings" Target="../printerSettings/printerSettings54.bin"/><Relationship Id="rIdvml" Type="http://schemas.openxmlformats.org/officeDocument/2006/relationships/vmlDrawing" Target="../drawings/vmlDrawing54.vml"/></Relationships>
</file>

<file path=xl/worksheets/_rels/sheet55.xml.rels><?xml version="1.0" encoding="UTF-8" standalone="yes"?><Relationships xmlns="http://schemas.openxmlformats.org/package/2006/relationships"><Relationship Id="rId1" Type="http://schemas.openxmlformats.org/officeDocument/2006/relationships/drawing" Target="../drawings/drawing55.xml"/><Relationship Id="rId2" Type="http://schemas.openxmlformats.org/officeDocument/2006/relationships/printerSettings" Target="../printerSettings/printerSettings55.bin"/><Relationship Id="rIdvml" Type="http://schemas.openxmlformats.org/officeDocument/2006/relationships/vmlDrawing" Target="../drawings/vmlDrawing55.vml"/></Relationships>
</file>

<file path=xl/worksheets/_rels/sheet56.xml.rels><?xml version="1.0" encoding="UTF-8" standalone="yes"?><Relationships xmlns="http://schemas.openxmlformats.org/package/2006/relationships"><Relationship Id="rId1" Type="http://schemas.openxmlformats.org/officeDocument/2006/relationships/drawing" Target="../drawings/drawing56.xml"/><Relationship Id="rId2" Type="http://schemas.openxmlformats.org/officeDocument/2006/relationships/printerSettings" Target="../printerSettings/printerSettings56.bin"/><Relationship Id="rIdvml" Type="http://schemas.openxmlformats.org/officeDocument/2006/relationships/vmlDrawing" Target="../drawings/vmlDrawing56.vml"/></Relationships>
</file>

<file path=xl/worksheets/_rels/sheet57.xml.rels><?xml version="1.0" encoding="UTF-8" standalone="yes"?><Relationships xmlns="http://schemas.openxmlformats.org/package/2006/relationships"><Relationship Id="rId1" Type="http://schemas.openxmlformats.org/officeDocument/2006/relationships/drawing" Target="../drawings/drawing57.xml"/><Relationship Id="rId2" Type="http://schemas.openxmlformats.org/officeDocument/2006/relationships/printerSettings" Target="../printerSettings/printerSettings57.bin"/><Relationship Id="rIdvml" Type="http://schemas.openxmlformats.org/officeDocument/2006/relationships/vmlDrawing" Target="../drawings/vmlDrawing57.vml"/></Relationships>
</file>

<file path=xl/worksheets/_rels/sheet58.xml.rels><?xml version="1.0" encoding="UTF-8" standalone="yes"?><Relationships xmlns="http://schemas.openxmlformats.org/package/2006/relationships"><Relationship Id="rId1" Type="http://schemas.openxmlformats.org/officeDocument/2006/relationships/drawing" Target="../drawings/drawing58.xml"/><Relationship Id="rId2" Type="http://schemas.openxmlformats.org/officeDocument/2006/relationships/printerSettings" Target="../printerSettings/printerSettings58.bin"/><Relationship Id="rIdvml" Type="http://schemas.openxmlformats.org/officeDocument/2006/relationships/vmlDrawing" Target="../drawings/vmlDrawing58.vml"/></Relationships>
</file>

<file path=xl/worksheets/_rels/sheet59.xml.rels><?xml version="1.0" encoding="UTF-8" standalone="yes"?><Relationships xmlns="http://schemas.openxmlformats.org/package/2006/relationships"><Relationship Id="rId1" Type="http://schemas.openxmlformats.org/officeDocument/2006/relationships/drawing" Target="../drawings/drawing59.xml"/><Relationship Id="rId2" Type="http://schemas.openxmlformats.org/officeDocument/2006/relationships/printerSettings" Target="../printerSettings/printerSettings59.bin"/><Relationship Id="rIdvml" Type="http://schemas.openxmlformats.org/officeDocument/2006/relationships/vmlDrawing" Target="../drawings/vmlDrawing59.v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Relationship Id="rId2" Type="http://schemas.openxmlformats.org/officeDocument/2006/relationships/printerSettings" Target="../printerSettings/printerSettings6.bin"/><Relationship Id="rIdvml" Type="http://schemas.openxmlformats.org/officeDocument/2006/relationships/vmlDrawing" Target="../drawings/vmlDrawing6.vml"/></Relationships>
</file>

<file path=xl/worksheets/_rels/sheet60.xml.rels><?xml version="1.0" encoding="UTF-8" standalone="yes"?><Relationships xmlns="http://schemas.openxmlformats.org/package/2006/relationships"><Relationship Id="rId1" Type="http://schemas.openxmlformats.org/officeDocument/2006/relationships/drawing" Target="../drawings/drawing60.xml"/><Relationship Id="rId2" Type="http://schemas.openxmlformats.org/officeDocument/2006/relationships/printerSettings" Target="../printerSettings/printerSettings60.bin"/><Relationship Id="rIdvml" Type="http://schemas.openxmlformats.org/officeDocument/2006/relationships/vmlDrawing" Target="../drawings/vmlDrawing60.vml"/></Relationships>
</file>

<file path=xl/worksheets/_rels/sheet61.xml.rels><?xml version="1.0" encoding="UTF-8" standalone="yes"?><Relationships xmlns="http://schemas.openxmlformats.org/package/2006/relationships"><Relationship Id="rId1" Type="http://schemas.openxmlformats.org/officeDocument/2006/relationships/drawing" Target="../drawings/drawing61.xml"/><Relationship Id="rId2" Type="http://schemas.openxmlformats.org/officeDocument/2006/relationships/printerSettings" Target="../printerSettings/printerSettings61.bin"/><Relationship Id="rIdvml" Type="http://schemas.openxmlformats.org/officeDocument/2006/relationships/vmlDrawing" Target="../drawings/vmlDrawing61.vml"/></Relationships>
</file>

<file path=xl/worksheets/_rels/sheet62.xml.rels><?xml version="1.0" encoding="UTF-8" standalone="yes"?><Relationships xmlns="http://schemas.openxmlformats.org/package/2006/relationships"><Relationship Id="rId1" Type="http://schemas.openxmlformats.org/officeDocument/2006/relationships/drawing" Target="../drawings/drawing62.xml"/><Relationship Id="rId2" Type="http://schemas.openxmlformats.org/officeDocument/2006/relationships/printerSettings" Target="../printerSettings/printerSettings62.bin"/><Relationship Id="rIdvml" Type="http://schemas.openxmlformats.org/officeDocument/2006/relationships/vmlDrawing" Target="../drawings/vmlDrawing62.vml"/></Relationships>
</file>

<file path=xl/worksheets/_rels/sheet63.xml.rels><?xml version="1.0" encoding="UTF-8" standalone="yes"?><Relationships xmlns="http://schemas.openxmlformats.org/package/2006/relationships"><Relationship Id="rId1" Type="http://schemas.openxmlformats.org/officeDocument/2006/relationships/drawing" Target="../drawings/drawing63.xml"/><Relationship Id="rId2" Type="http://schemas.openxmlformats.org/officeDocument/2006/relationships/printerSettings" Target="../printerSettings/printerSettings63.bin"/><Relationship Id="rIdvml" Type="http://schemas.openxmlformats.org/officeDocument/2006/relationships/vmlDrawing" Target="../drawings/vmlDrawing63.vml"/></Relationships>
</file>

<file path=xl/worksheets/_rels/sheet64.xml.rels><?xml version="1.0" encoding="UTF-8" standalone="yes"?><Relationships xmlns="http://schemas.openxmlformats.org/package/2006/relationships"><Relationship Id="rId1" Type="http://schemas.openxmlformats.org/officeDocument/2006/relationships/drawing" Target="../drawings/drawing64.xml"/><Relationship Id="rId2" Type="http://schemas.openxmlformats.org/officeDocument/2006/relationships/printerSettings" Target="../printerSettings/printerSettings64.bin"/><Relationship Id="rIdvml" Type="http://schemas.openxmlformats.org/officeDocument/2006/relationships/vmlDrawing" Target="../drawings/vmlDrawing64.vml"/></Relationships>
</file>

<file path=xl/worksheets/_rels/sheet65.xml.rels><?xml version="1.0" encoding="UTF-8" standalone="yes"?><Relationships xmlns="http://schemas.openxmlformats.org/package/2006/relationships"><Relationship Id="rId1" Type="http://schemas.openxmlformats.org/officeDocument/2006/relationships/drawing" Target="../drawings/drawing65.xml"/><Relationship Id="rId2" Type="http://schemas.openxmlformats.org/officeDocument/2006/relationships/printerSettings" Target="../printerSettings/printerSettings65.bin"/><Relationship Id="rIdvml" Type="http://schemas.openxmlformats.org/officeDocument/2006/relationships/vmlDrawing" Target="../drawings/vmlDrawing65.vml"/></Relationships>
</file>

<file path=xl/worksheets/_rels/sheet66.xml.rels><?xml version="1.0" encoding="UTF-8" standalone="yes"?><Relationships xmlns="http://schemas.openxmlformats.org/package/2006/relationships"><Relationship Id="rId1" Type="http://schemas.openxmlformats.org/officeDocument/2006/relationships/drawing" Target="../drawings/drawing66.xml"/><Relationship Id="rId2" Type="http://schemas.openxmlformats.org/officeDocument/2006/relationships/printerSettings" Target="../printerSettings/printerSettings66.bin"/><Relationship Id="rIdvml" Type="http://schemas.openxmlformats.org/officeDocument/2006/relationships/vmlDrawing" Target="../drawings/vmlDrawing66.vml"/></Relationships>
</file>

<file path=xl/worksheets/_rels/sheet67.xml.rels><?xml version="1.0" encoding="UTF-8" standalone="yes"?><Relationships xmlns="http://schemas.openxmlformats.org/package/2006/relationships"><Relationship Id="rId1" Type="http://schemas.openxmlformats.org/officeDocument/2006/relationships/drawing" Target="../drawings/drawing67.xml"/><Relationship Id="rId2" Type="http://schemas.openxmlformats.org/officeDocument/2006/relationships/printerSettings" Target="../printerSettings/printerSettings67.bin"/><Relationship Id="rIdvml" Type="http://schemas.openxmlformats.org/officeDocument/2006/relationships/vmlDrawing" Target="../drawings/vmlDrawing67.vml"/></Relationships>
</file>

<file path=xl/worksheets/_rels/sheet68.xml.rels><?xml version="1.0" encoding="UTF-8" standalone="yes"?><Relationships xmlns="http://schemas.openxmlformats.org/package/2006/relationships"><Relationship Id="rId1" Type="http://schemas.openxmlformats.org/officeDocument/2006/relationships/drawing" Target="../drawings/drawing68.xml"/><Relationship Id="rId2" Type="http://schemas.openxmlformats.org/officeDocument/2006/relationships/printerSettings" Target="../printerSettings/printerSettings68.bin"/><Relationship Id="rIdvml" Type="http://schemas.openxmlformats.org/officeDocument/2006/relationships/vmlDrawing" Target="../drawings/vmlDrawing68.vml"/></Relationships>
</file>

<file path=xl/worksheets/_rels/sheet69.xml.rels><?xml version="1.0" encoding="UTF-8" standalone="yes"?><Relationships xmlns="http://schemas.openxmlformats.org/package/2006/relationships"><Relationship Id="rId1" Type="http://schemas.openxmlformats.org/officeDocument/2006/relationships/drawing" Target="../drawings/drawing69.xml"/><Relationship Id="rId2" Type="http://schemas.openxmlformats.org/officeDocument/2006/relationships/printerSettings" Target="../printerSettings/printerSettings69.bin"/><Relationship Id="rIdvml" Type="http://schemas.openxmlformats.org/officeDocument/2006/relationships/vmlDrawing" Target="../drawings/vmlDrawing69.v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Relationship Id="rId2" Type="http://schemas.openxmlformats.org/officeDocument/2006/relationships/printerSettings" Target="../printerSettings/printerSettings7.bin"/><Relationship Id="rIdvml" Type="http://schemas.openxmlformats.org/officeDocument/2006/relationships/vmlDrawing" Target="../drawings/vmlDrawing7.vml"/></Relationships>
</file>

<file path=xl/worksheets/_rels/sheet70.xml.rels><?xml version="1.0" encoding="UTF-8" standalone="yes"?><Relationships xmlns="http://schemas.openxmlformats.org/package/2006/relationships"><Relationship Id="rId1" Type="http://schemas.openxmlformats.org/officeDocument/2006/relationships/drawing" Target="../drawings/drawing70.xml"/><Relationship Id="rId2" Type="http://schemas.openxmlformats.org/officeDocument/2006/relationships/printerSettings" Target="../printerSettings/printerSettings70.bin"/><Relationship Id="rIdvml" Type="http://schemas.openxmlformats.org/officeDocument/2006/relationships/vmlDrawing" Target="../drawings/vmlDrawing70.vml"/></Relationships>
</file>

<file path=xl/worksheets/_rels/sheet71.xml.rels><?xml version="1.0" encoding="UTF-8" standalone="yes"?><Relationships xmlns="http://schemas.openxmlformats.org/package/2006/relationships"><Relationship Id="rId1" Type="http://schemas.openxmlformats.org/officeDocument/2006/relationships/drawing" Target="../drawings/drawing71.xml"/><Relationship Id="rId2" Type="http://schemas.openxmlformats.org/officeDocument/2006/relationships/printerSettings" Target="../printerSettings/printerSettings71.bin"/><Relationship Id="rIdvml" Type="http://schemas.openxmlformats.org/officeDocument/2006/relationships/vmlDrawing" Target="../drawings/vmlDrawing71.vml"/></Relationships>
</file>

<file path=xl/worksheets/_rels/sheet72.xml.rels><?xml version="1.0" encoding="UTF-8" standalone="yes"?><Relationships xmlns="http://schemas.openxmlformats.org/package/2006/relationships"><Relationship Id="rId1" Type="http://schemas.openxmlformats.org/officeDocument/2006/relationships/drawing" Target="../drawings/drawing72.xml"/><Relationship Id="rId2" Type="http://schemas.openxmlformats.org/officeDocument/2006/relationships/printerSettings" Target="../printerSettings/printerSettings72.bin"/><Relationship Id="rIdvml" Type="http://schemas.openxmlformats.org/officeDocument/2006/relationships/vmlDrawing" Target="../drawings/vmlDrawing72.vml"/></Relationships>
</file>

<file path=xl/worksheets/_rels/sheet73.xml.rels><?xml version="1.0" encoding="UTF-8" standalone="yes"?><Relationships xmlns="http://schemas.openxmlformats.org/package/2006/relationships"><Relationship Id="rId1" Type="http://schemas.openxmlformats.org/officeDocument/2006/relationships/drawing" Target="../drawings/drawing73.xml"/><Relationship Id="rId2" Type="http://schemas.openxmlformats.org/officeDocument/2006/relationships/printerSettings" Target="../printerSettings/printerSettings73.bin"/><Relationship Id="rIdvml" Type="http://schemas.openxmlformats.org/officeDocument/2006/relationships/vmlDrawing" Target="../drawings/vmlDrawing73.vml"/></Relationships>
</file>

<file path=xl/worksheets/_rels/sheet74.xml.rels><?xml version="1.0" encoding="UTF-8" standalone="yes"?><Relationships xmlns="http://schemas.openxmlformats.org/package/2006/relationships"><Relationship Id="rId1" Type="http://schemas.openxmlformats.org/officeDocument/2006/relationships/drawing" Target="../drawings/drawing74.xml"/><Relationship Id="rId2" Type="http://schemas.openxmlformats.org/officeDocument/2006/relationships/printerSettings" Target="../printerSettings/printerSettings74.bin"/><Relationship Id="rIdvml" Type="http://schemas.openxmlformats.org/officeDocument/2006/relationships/vmlDrawing" Target="../drawings/vmlDrawing74.vml"/></Relationships>
</file>

<file path=xl/worksheets/_rels/sheet75.xml.rels><?xml version="1.0" encoding="UTF-8" standalone="yes"?><Relationships xmlns="http://schemas.openxmlformats.org/package/2006/relationships"><Relationship Id="rId1" Type="http://schemas.openxmlformats.org/officeDocument/2006/relationships/drawing" Target="../drawings/drawing75.xml"/><Relationship Id="rId2" Type="http://schemas.openxmlformats.org/officeDocument/2006/relationships/printerSettings" Target="../printerSettings/printerSettings75.bin"/><Relationship Id="rIdvml" Type="http://schemas.openxmlformats.org/officeDocument/2006/relationships/vmlDrawing" Target="../drawings/vmlDrawing75.vml"/></Relationships>
</file>

<file path=xl/worksheets/_rels/sheet76.xml.rels><?xml version="1.0" encoding="UTF-8" standalone="yes"?><Relationships xmlns="http://schemas.openxmlformats.org/package/2006/relationships"><Relationship Id="rId1" Type="http://schemas.openxmlformats.org/officeDocument/2006/relationships/drawing" Target="../drawings/drawing76.xml"/><Relationship Id="rId2" Type="http://schemas.openxmlformats.org/officeDocument/2006/relationships/printerSettings" Target="../printerSettings/printerSettings76.bin"/><Relationship Id="rIdvml" Type="http://schemas.openxmlformats.org/officeDocument/2006/relationships/vmlDrawing" Target="../drawings/vmlDrawing76.vml"/></Relationships>
</file>

<file path=xl/worksheets/_rels/sheet77.xml.rels><?xml version="1.0" encoding="UTF-8" standalone="yes"?><Relationships xmlns="http://schemas.openxmlformats.org/package/2006/relationships"><Relationship Id="rId1" Type="http://schemas.openxmlformats.org/officeDocument/2006/relationships/drawing" Target="../drawings/drawing77.xml"/><Relationship Id="rId2" Type="http://schemas.openxmlformats.org/officeDocument/2006/relationships/printerSettings" Target="../printerSettings/printerSettings77.bin"/><Relationship Id="rIdvml" Type="http://schemas.openxmlformats.org/officeDocument/2006/relationships/vmlDrawing" Target="../drawings/vmlDrawing77.vml"/></Relationships>
</file>

<file path=xl/worksheets/_rels/sheet78.xml.rels><?xml version="1.0" encoding="UTF-8" standalone="yes"?><Relationships xmlns="http://schemas.openxmlformats.org/package/2006/relationships"><Relationship Id="rId1" Type="http://schemas.openxmlformats.org/officeDocument/2006/relationships/drawing" Target="../drawings/drawing78.xml"/><Relationship Id="rId2" Type="http://schemas.openxmlformats.org/officeDocument/2006/relationships/printerSettings" Target="../printerSettings/printerSettings78.bin"/><Relationship Id="rIdvml" Type="http://schemas.openxmlformats.org/officeDocument/2006/relationships/vmlDrawing" Target="../drawings/vmlDrawing78.vml"/></Relationships>
</file>

<file path=xl/worksheets/_rels/sheet79.xml.rels><?xml version="1.0" encoding="UTF-8" standalone="yes"?><Relationships xmlns="http://schemas.openxmlformats.org/package/2006/relationships"><Relationship Id="rId1" Type="http://schemas.openxmlformats.org/officeDocument/2006/relationships/drawing" Target="../drawings/drawing79.xml"/><Relationship Id="rId2" Type="http://schemas.openxmlformats.org/officeDocument/2006/relationships/printerSettings" Target="../printerSettings/printerSettings79.bin"/><Relationship Id="rIdvml" Type="http://schemas.openxmlformats.org/officeDocument/2006/relationships/vmlDrawing" Target="../drawings/vmlDrawing79.v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Relationship Id="rId2" Type="http://schemas.openxmlformats.org/officeDocument/2006/relationships/printerSettings" Target="../printerSettings/printerSettings8.bin"/><Relationship Id="rIdvml" Type="http://schemas.openxmlformats.org/officeDocument/2006/relationships/vmlDrawing" Target="../drawings/vmlDrawing8.vml"/></Relationships>
</file>

<file path=xl/worksheets/_rels/sheet80.xml.rels><?xml version="1.0" encoding="UTF-8" standalone="yes"?><Relationships xmlns="http://schemas.openxmlformats.org/package/2006/relationships"><Relationship Id="rId1" Type="http://schemas.openxmlformats.org/officeDocument/2006/relationships/drawing" Target="../drawings/drawing80.xml"/><Relationship Id="rId2" Type="http://schemas.openxmlformats.org/officeDocument/2006/relationships/printerSettings" Target="../printerSettings/printerSettings80.bin"/><Relationship Id="rIdvml" Type="http://schemas.openxmlformats.org/officeDocument/2006/relationships/vmlDrawing" Target="../drawings/vmlDrawing80.vml"/></Relationships>
</file>

<file path=xl/worksheets/_rels/sheet81.xml.rels><?xml version="1.0" encoding="UTF-8" standalone="yes"?><Relationships xmlns="http://schemas.openxmlformats.org/package/2006/relationships"><Relationship Id="rId1" Type="http://schemas.openxmlformats.org/officeDocument/2006/relationships/drawing" Target="../drawings/drawing81.xml"/><Relationship Id="rId2" Type="http://schemas.openxmlformats.org/officeDocument/2006/relationships/printerSettings" Target="../printerSettings/printerSettings81.bin"/><Relationship Id="rIdvml" Type="http://schemas.openxmlformats.org/officeDocument/2006/relationships/vmlDrawing" Target="../drawings/vmlDrawing81.vml"/></Relationships>
</file>

<file path=xl/worksheets/_rels/sheet82.xml.rels><?xml version="1.0" encoding="UTF-8" standalone="yes"?><Relationships xmlns="http://schemas.openxmlformats.org/package/2006/relationships"><Relationship Id="rId1" Type="http://schemas.openxmlformats.org/officeDocument/2006/relationships/drawing" Target="../drawings/drawing82.xml"/><Relationship Id="rId2" Type="http://schemas.openxmlformats.org/officeDocument/2006/relationships/printerSettings" Target="../printerSettings/printerSettings82.bin"/><Relationship Id="rIdvml" Type="http://schemas.openxmlformats.org/officeDocument/2006/relationships/vmlDrawing" Target="../drawings/vmlDrawing82.vml"/></Relationships>
</file>

<file path=xl/worksheets/_rels/sheet83.xml.rels><?xml version="1.0" encoding="UTF-8" standalone="yes"?><Relationships xmlns="http://schemas.openxmlformats.org/package/2006/relationships"><Relationship Id="rId1" Type="http://schemas.openxmlformats.org/officeDocument/2006/relationships/drawing" Target="../drawings/drawing83.xml"/><Relationship Id="rId2" Type="http://schemas.openxmlformats.org/officeDocument/2006/relationships/printerSettings" Target="../printerSettings/printerSettings83.bin"/><Relationship Id="rIdvml" Type="http://schemas.openxmlformats.org/officeDocument/2006/relationships/vmlDrawing" Target="../drawings/vmlDrawing83.vml"/></Relationships>
</file>

<file path=xl/worksheets/_rels/sheet84.xml.rels><?xml version="1.0" encoding="UTF-8" standalone="yes"?><Relationships xmlns="http://schemas.openxmlformats.org/package/2006/relationships"><Relationship Id="rId1" Type="http://schemas.openxmlformats.org/officeDocument/2006/relationships/drawing" Target="../drawings/drawing84.xml"/><Relationship Id="rId2" Type="http://schemas.openxmlformats.org/officeDocument/2006/relationships/printerSettings" Target="../printerSettings/printerSettings84.bin"/><Relationship Id="rIdvml" Type="http://schemas.openxmlformats.org/officeDocument/2006/relationships/vmlDrawing" Target="../drawings/vmlDrawing84.vml"/></Relationships>
</file>

<file path=xl/worksheets/_rels/sheet85.xml.rels><?xml version="1.0" encoding="UTF-8" standalone="yes"?><Relationships xmlns="http://schemas.openxmlformats.org/package/2006/relationships"><Relationship Id="rId1" Type="http://schemas.openxmlformats.org/officeDocument/2006/relationships/drawing" Target="../drawings/drawing85.xml"/><Relationship Id="rId2" Type="http://schemas.openxmlformats.org/officeDocument/2006/relationships/printerSettings" Target="../printerSettings/printerSettings85.bin"/><Relationship Id="rIdvml" Type="http://schemas.openxmlformats.org/officeDocument/2006/relationships/vmlDrawing" Target="../drawings/vmlDrawing85.vml"/></Relationships>
</file>

<file path=xl/worksheets/_rels/sheet86.xml.rels><?xml version="1.0" encoding="UTF-8" standalone="yes"?><Relationships xmlns="http://schemas.openxmlformats.org/package/2006/relationships"><Relationship Id="rId1" Type="http://schemas.openxmlformats.org/officeDocument/2006/relationships/drawing" Target="../drawings/drawing86.xml"/><Relationship Id="rId2" Type="http://schemas.openxmlformats.org/officeDocument/2006/relationships/printerSettings" Target="../printerSettings/printerSettings86.bin"/><Relationship Id="rIdvml" Type="http://schemas.openxmlformats.org/officeDocument/2006/relationships/vmlDrawing" Target="../drawings/vmlDrawing86.vml"/></Relationships>
</file>

<file path=xl/worksheets/_rels/sheet87.xml.rels><?xml version="1.0" encoding="UTF-8" standalone="yes"?><Relationships xmlns="http://schemas.openxmlformats.org/package/2006/relationships"><Relationship Id="rId1" Type="http://schemas.openxmlformats.org/officeDocument/2006/relationships/drawing" Target="../drawings/drawing87.xml"/><Relationship Id="rId2" Type="http://schemas.openxmlformats.org/officeDocument/2006/relationships/printerSettings" Target="../printerSettings/printerSettings87.bin"/><Relationship Id="rIdvml" Type="http://schemas.openxmlformats.org/officeDocument/2006/relationships/vmlDrawing" Target="../drawings/vmlDrawing87.vml"/></Relationships>
</file>

<file path=xl/worksheets/_rels/sheet88.xml.rels><?xml version="1.0" encoding="UTF-8" standalone="yes"?><Relationships xmlns="http://schemas.openxmlformats.org/package/2006/relationships"><Relationship Id="rId1" Type="http://schemas.openxmlformats.org/officeDocument/2006/relationships/drawing" Target="../drawings/drawing88.xml"/><Relationship Id="rId2" Type="http://schemas.openxmlformats.org/officeDocument/2006/relationships/printerSettings" Target="../printerSettings/printerSettings88.bin"/><Relationship Id="rIdvml" Type="http://schemas.openxmlformats.org/officeDocument/2006/relationships/vmlDrawing" Target="../drawings/vmlDrawing88.vml"/></Relationships>
</file>

<file path=xl/worksheets/_rels/sheet89.xml.rels><?xml version="1.0" encoding="UTF-8" standalone="yes"?><Relationships xmlns="http://schemas.openxmlformats.org/package/2006/relationships"><Relationship Id="rId1" Type="http://schemas.openxmlformats.org/officeDocument/2006/relationships/drawing" Target="../drawings/drawing89.xml"/><Relationship Id="rId2" Type="http://schemas.openxmlformats.org/officeDocument/2006/relationships/printerSettings" Target="../printerSettings/printerSettings89.bin"/><Relationship Id="rIdvml" Type="http://schemas.openxmlformats.org/officeDocument/2006/relationships/vmlDrawing" Target="../drawings/vmlDrawing89.v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Relationship Id="rId2" Type="http://schemas.openxmlformats.org/officeDocument/2006/relationships/printerSettings" Target="../printerSettings/printerSettings9.bin"/><Relationship Id="rIdvml" Type="http://schemas.openxmlformats.org/officeDocument/2006/relationships/vmlDrawing" Target="../drawings/vmlDrawing9.vml"/></Relationships>
</file>

<file path=xl/worksheets/_rels/sheet90.xml.rels><?xml version="1.0" encoding="UTF-8" standalone="yes"?><Relationships xmlns="http://schemas.openxmlformats.org/package/2006/relationships"><Relationship Id="rId1" Type="http://schemas.openxmlformats.org/officeDocument/2006/relationships/drawing" Target="../drawings/drawing90.xml"/><Relationship Id="rId2" Type="http://schemas.openxmlformats.org/officeDocument/2006/relationships/printerSettings" Target="../printerSettings/printerSettings90.bin"/><Relationship Id="rIdvml" Type="http://schemas.openxmlformats.org/officeDocument/2006/relationships/vmlDrawing" Target="../drawings/vmlDrawing90.vml"/></Relationships>
</file>

<file path=xl/worksheets/_rels/sheet91.xml.rels><?xml version="1.0" encoding="UTF-8" standalone="yes"?><Relationships xmlns="http://schemas.openxmlformats.org/package/2006/relationships"><Relationship Id="rId1" Type="http://schemas.openxmlformats.org/officeDocument/2006/relationships/drawing" Target="../drawings/drawing91.xml"/><Relationship Id="rId2" Type="http://schemas.openxmlformats.org/officeDocument/2006/relationships/printerSettings" Target="../printerSettings/printerSettings91.bin"/><Relationship Id="rIdvml" Type="http://schemas.openxmlformats.org/officeDocument/2006/relationships/vmlDrawing" Target="../drawings/vmlDrawing91.vml"/></Relationships>
</file>

<file path=xl/worksheets/_rels/sheet92.xml.rels><?xml version="1.0" encoding="UTF-8" standalone="yes"?><Relationships xmlns="http://schemas.openxmlformats.org/package/2006/relationships"><Relationship Id="rId1" Type="http://schemas.openxmlformats.org/officeDocument/2006/relationships/drawing" Target="../drawings/drawing92.xml"/><Relationship Id="rId2" Type="http://schemas.openxmlformats.org/officeDocument/2006/relationships/printerSettings" Target="../printerSettings/printerSettings92.bin"/><Relationship Id="rIdvml" Type="http://schemas.openxmlformats.org/officeDocument/2006/relationships/vmlDrawing" Target="../drawings/vmlDrawing92.vml"/></Relationships>
</file>

<file path=xl/worksheets/_rels/sheet93.xml.rels><?xml version="1.0" encoding="UTF-8" standalone="yes"?><Relationships xmlns="http://schemas.openxmlformats.org/package/2006/relationships"><Relationship Id="rId1" Type="http://schemas.openxmlformats.org/officeDocument/2006/relationships/drawing" Target="../drawings/drawing93.xml"/><Relationship Id="rId2" Type="http://schemas.openxmlformats.org/officeDocument/2006/relationships/printerSettings" Target="../printerSettings/printerSettings93.bin"/><Relationship Id="rIdvml" Type="http://schemas.openxmlformats.org/officeDocument/2006/relationships/vmlDrawing" Target="../drawings/vmlDrawing93.vml"/></Relationships>
</file>

<file path=xl/worksheets/_rels/sheet94.xml.rels><?xml version="1.0" encoding="UTF-8" standalone="yes"?><Relationships xmlns="http://schemas.openxmlformats.org/package/2006/relationships"><Relationship Id="rId1" Type="http://schemas.openxmlformats.org/officeDocument/2006/relationships/drawing" Target="../drawings/drawing94.xml"/><Relationship Id="rId2" Type="http://schemas.openxmlformats.org/officeDocument/2006/relationships/printerSettings" Target="../printerSettings/printerSettings94.bin"/><Relationship Id="rIdvml" Type="http://schemas.openxmlformats.org/officeDocument/2006/relationships/vmlDrawing" Target="../drawings/vmlDrawing94.vml"/></Relationships>
</file>

<file path=xl/worksheets/_rels/sheet95.xml.rels><?xml version="1.0" encoding="UTF-8" standalone="yes"?><Relationships xmlns="http://schemas.openxmlformats.org/package/2006/relationships"><Relationship Id="rId1" Type="http://schemas.openxmlformats.org/officeDocument/2006/relationships/drawing" Target="../drawings/drawing95.xml"/><Relationship Id="rId2" Type="http://schemas.openxmlformats.org/officeDocument/2006/relationships/printerSettings" Target="../printerSettings/printerSettings95.bin"/><Relationship Id="rIdvml" Type="http://schemas.openxmlformats.org/officeDocument/2006/relationships/vmlDrawing" Target="../drawings/vmlDrawing95.vml"/></Relationships>
</file>

<file path=xl/worksheets/_rels/sheet96.xml.rels><?xml version="1.0" encoding="UTF-8" standalone="yes"?><Relationships xmlns="http://schemas.openxmlformats.org/package/2006/relationships"><Relationship Id="rId1" Type="http://schemas.openxmlformats.org/officeDocument/2006/relationships/drawing" Target="../drawings/drawing96.xml"/><Relationship Id="rId2" Type="http://schemas.openxmlformats.org/officeDocument/2006/relationships/printerSettings" Target="../printerSettings/printerSettings96.bin"/><Relationship Id="rIdvml" Type="http://schemas.openxmlformats.org/officeDocument/2006/relationships/vmlDrawing" Target="../drawings/vmlDrawing96.vml"/></Relationships>
</file>

<file path=xl/worksheets/_rels/sheet97.xml.rels><?xml version="1.0" encoding="UTF-8" standalone="yes"?><Relationships xmlns="http://schemas.openxmlformats.org/package/2006/relationships"><Relationship Id="rId1" Type="http://schemas.openxmlformats.org/officeDocument/2006/relationships/drawing" Target="../drawings/drawing97.xml"/><Relationship Id="rId2" Type="http://schemas.openxmlformats.org/officeDocument/2006/relationships/printerSettings" Target="../printerSettings/printerSettings97.bin"/><Relationship Id="rIdvml" Type="http://schemas.openxmlformats.org/officeDocument/2006/relationships/vmlDrawing" Target="../drawings/vmlDrawing97.vml"/></Relationships>
</file>

<file path=xl/worksheets/_rels/sheet98.xml.rels><?xml version="1.0" encoding="UTF-8" standalone="yes"?><Relationships xmlns="http://schemas.openxmlformats.org/package/2006/relationships"><Relationship Id="rId1" Type="http://schemas.openxmlformats.org/officeDocument/2006/relationships/drawing" Target="../drawings/drawing98.xml"/><Relationship Id="rId2" Type="http://schemas.openxmlformats.org/officeDocument/2006/relationships/printerSettings" Target="../printerSettings/printerSettings98.bin"/><Relationship Id="rIdvml" Type="http://schemas.openxmlformats.org/officeDocument/2006/relationships/vmlDrawing" Target="../drawings/vmlDrawing9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true"/>
  </sheetViews>
  <sheetFormatPr defaultRowHeight="15.0" baseColWidth="10"/>
  <sheetData>
    <row r="7" ht="40" customHeight="1">
      <c r="F7" s="1" t="s">
        <v>0</v>
      </c>
    </row>
    <row r="10" ht="20" customHeight="1">
      <c r="F10" s="2" t="s">
        <v>1</v>
      </c>
      <c r="K10" s="3" t="s">
        <v>2</v>
      </c>
    </row>
    <row r="11" ht="20" customHeight="1">
      <c r="F11" s="2" t="s">
        <v>3</v>
      </c>
      <c r="K11" s="3" t="s">
        <v>4</v>
      </c>
    </row>
    <row r="12" ht="20" customHeight="1">
      <c r="F12" s="2" t="s">
        <v>5</v>
      </c>
      <c r="K12" s="3" t="s">
        <v>6</v>
      </c>
    </row>
    <row r="13" ht="20" customHeight="1">
      <c r="F13" s="2" t="s">
        <v>7</v>
      </c>
      <c r="K13" s="3" t="n">
        <v>510</v>
      </c>
    </row>
    <row r="14">
      <c r="F14" s="2"/>
    </row>
    <row r="15">
      <c r="F15" s="2"/>
    </row>
    <row r="16">
      <c r="F16" s="2" t="s">
        <v>8</v>
      </c>
    </row>
    <row r="17" ht="50" customHeight="1">
      <c r="F17" s="4" t="s">
        <v>9</v>
      </c>
    </row>
    <row r="19" ht="30" customHeight="1">
      <c r="F19" s="5" t="s">
        <v>10</v>
      </c>
    </row>
    <row r="20">
      <c r="F20" s="6" t="str">
        <f>HYPERLINK("mailto:" &amp; "polling@publicfirst.co.uk" &amp; "?subject="&amp; F7, "polling@publicfirst.co.uk")</f>
      </c>
    </row>
  </sheetData>
  <mergeCells count="2">
    <mergeCell ref="F7:L7"/>
    <mergeCell ref="F17:M17"/>
  </mergeCells>
  <pageMargins left="0.7" right="0.7" top="0.75" bottom="0.75" header="0.3" footer="0.3"/>
  <pageSetup paperSize="9" orientation="portrait" horizontalDpi="300" verticalDpi="300" r:id="rId2"/>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61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0.231372549019608</v>
      </c>
      <c r="D8" s="15" t="n">
        <v>0.185840707964602</v>
      </c>
      <c r="E8" s="15" t="n">
        <v>0.260115606936416</v>
      </c>
      <c r="F8" s="15" t="n">
        <v>0.316326530612245</v>
      </c>
      <c r="G8" s="15" t="n">
        <v>0.166666666666667</v>
      </c>
      <c r="H8" s="15"/>
      <c r="I8" s="15" t="n">
        <v>0.252873563218391</v>
      </c>
      <c r="J8" s="15" t="n">
        <v>0.218181818181818</v>
      </c>
      <c r="K8" s="15"/>
      <c r="L8" s="15" t="n">
        <v>0.196428571428571</v>
      </c>
      <c r="M8" s="15" t="n">
        <v>0.3</v>
      </c>
      <c r="N8" s="15" t="n">
        <v>0.255813953488372</v>
      </c>
      <c r="O8" s="15" t="n">
        <v>0.197278911564626</v>
      </c>
      <c r="P8" s="15"/>
      <c r="Q8" s="15" t="n">
        <v>0.282051282051282</v>
      </c>
      <c r="R8" s="15" t="n">
        <v>0.209039548022599</v>
      </c>
    </row>
    <row r="9">
      <c r="B9" s="16" t="s">
        <v>44</v>
      </c>
      <c r="C9" s="15" t="n">
        <v>0.415686274509804</v>
      </c>
      <c r="D9" s="15" t="n">
        <v>0.300884955752212</v>
      </c>
      <c r="E9" s="15" t="n">
        <v>0.445086705202312</v>
      </c>
      <c r="F9" s="15" t="n">
        <v>0.397959183673469</v>
      </c>
      <c r="G9" s="15" t="n">
        <v>0.492063492063492</v>
      </c>
      <c r="H9" s="15"/>
      <c r="I9" s="15" t="n">
        <v>0.413793103448276</v>
      </c>
      <c r="J9" s="15" t="n">
        <v>0.418181818181818</v>
      </c>
      <c r="K9" s="15"/>
      <c r="L9" s="15" t="n">
        <v>0.357142857142857</v>
      </c>
      <c r="M9" s="15" t="n">
        <v>0.418181818181818</v>
      </c>
      <c r="N9" s="15" t="n">
        <v>0.441860465116279</v>
      </c>
      <c r="O9" s="15" t="n">
        <v>0.435374149659864</v>
      </c>
      <c r="P9" s="15"/>
      <c r="Q9" s="15" t="n">
        <v>0.435897435897436</v>
      </c>
      <c r="R9" s="15" t="n">
        <v>0.406779661016949</v>
      </c>
    </row>
    <row r="10">
      <c r="B10" s="16" t="s">
        <v>45</v>
      </c>
      <c r="C10" s="15" t="n">
        <v>0.188235294117647</v>
      </c>
      <c r="D10" s="15" t="n">
        <v>0.238938053097345</v>
      </c>
      <c r="E10" s="15" t="n">
        <v>0.161849710982659</v>
      </c>
      <c r="F10" s="15" t="n">
        <v>0.193877551020408</v>
      </c>
      <c r="G10" s="15" t="n">
        <v>0.174603174603175</v>
      </c>
      <c r="H10" s="15"/>
      <c r="I10" s="15" t="n">
        <v>0.195402298850575</v>
      </c>
      <c r="J10" s="15" t="n">
        <v>0.187878787878788</v>
      </c>
      <c r="K10" s="15"/>
      <c r="L10" s="15" t="n">
        <v>0.223214285714286</v>
      </c>
      <c r="M10" s="15" t="n">
        <v>0.136363636363636</v>
      </c>
      <c r="N10" s="15" t="n">
        <v>0.186046511627907</v>
      </c>
      <c r="O10" s="15" t="n">
        <v>0.204081632653061</v>
      </c>
      <c r="P10" s="15"/>
      <c r="Q10" s="15" t="n">
        <v>0.198717948717949</v>
      </c>
      <c r="R10" s="15" t="n">
        <v>0.18361581920904</v>
      </c>
    </row>
    <row r="11">
      <c r="B11" s="16" t="s">
        <v>46</v>
      </c>
      <c r="C11" s="15" t="n">
        <v>0.105882352941176</v>
      </c>
      <c r="D11" s="15" t="n">
        <v>0.150442477876106</v>
      </c>
      <c r="E11" s="15" t="n">
        <v>0.0809248554913295</v>
      </c>
      <c r="F11" s="15" t="n">
        <v>0.0816326530612245</v>
      </c>
      <c r="G11" s="15" t="n">
        <v>0.119047619047619</v>
      </c>
      <c r="H11" s="15"/>
      <c r="I11" s="15" t="n">
        <v>0.0919540229885057</v>
      </c>
      <c r="J11" s="15" t="n">
        <v>0.115151515151515</v>
      </c>
      <c r="K11" s="15"/>
      <c r="L11" s="15" t="n">
        <v>0.133928571428571</v>
      </c>
      <c r="M11" s="15" t="n">
        <v>0.0909090909090909</v>
      </c>
      <c r="N11" s="15" t="n">
        <v>0.0852713178294574</v>
      </c>
      <c r="O11" s="15" t="n">
        <v>0.102040816326531</v>
      </c>
      <c r="P11" s="15"/>
      <c r="Q11" s="15" t="n">
        <v>0.0705128205128205</v>
      </c>
      <c r="R11" s="15" t="n">
        <v>0.121468926553672</v>
      </c>
    </row>
    <row r="12">
      <c r="B12" s="16" t="s">
        <v>47</v>
      </c>
      <c r="C12" s="15" t="n">
        <v>0.0529411764705882</v>
      </c>
      <c r="D12" s="15" t="n">
        <v>0.106194690265487</v>
      </c>
      <c r="E12" s="15" t="n">
        <v>0.046242774566474</v>
      </c>
      <c r="F12" s="15" t="n">
        <v>0.0102040816326531</v>
      </c>
      <c r="G12" s="15" t="n">
        <v>0.0476190476190476</v>
      </c>
      <c r="H12" s="15"/>
      <c r="I12" s="15" t="n">
        <v>0.0402298850574713</v>
      </c>
      <c r="J12" s="15" t="n">
        <v>0.0575757575757576</v>
      </c>
      <c r="K12" s="15"/>
      <c r="L12" s="15" t="n">
        <v>0.0803571428571429</v>
      </c>
      <c r="M12" s="15" t="n">
        <v>0.0454545454545455</v>
      </c>
      <c r="N12" s="15" t="n">
        <v>0.0310077519379845</v>
      </c>
      <c r="O12" s="15" t="n">
        <v>0.054421768707483</v>
      </c>
      <c r="P12" s="15"/>
      <c r="Q12" s="15" t="n">
        <v>0.0128205128205128</v>
      </c>
      <c r="R12" s="15" t="n">
        <v>0.0706214689265537</v>
      </c>
    </row>
    <row r="13">
      <c r="B13" s="16" t="s">
        <v>48</v>
      </c>
      <c r="C13" s="15" t="n">
        <v>0.00588235294117647</v>
      </c>
      <c r="D13" s="15" t="n">
        <v>0.0176991150442478</v>
      </c>
      <c r="E13" s="15" t="n">
        <v>0.00578034682080925</v>
      </c>
      <c r="F13" s="15" t="n">
        <v>0</v>
      </c>
      <c r="G13" s="15" t="n">
        <v>0</v>
      </c>
      <c r="H13" s="15"/>
      <c r="I13" s="15" t="n">
        <v>0.00574712643678161</v>
      </c>
      <c r="J13" s="15" t="n">
        <v>0.00303030303030303</v>
      </c>
      <c r="K13" s="15"/>
      <c r="L13" s="15" t="n">
        <v>0.00892857142857143</v>
      </c>
      <c r="M13" s="15" t="n">
        <v>0.00909090909090909</v>
      </c>
      <c r="N13" s="15" t="n">
        <v>0</v>
      </c>
      <c r="O13" s="15" t="n">
        <v>0.00680272108843537</v>
      </c>
      <c r="P13" s="15"/>
      <c r="Q13" s="15" t="n">
        <v>0</v>
      </c>
      <c r="R13" s="15" t="n">
        <v>0.00847457627118644</v>
      </c>
    </row>
    <row r="14">
      <c r="B14" s="16" t="s">
        <v>49</v>
      </c>
      <c r="C14" s="19" t="n">
        <v>0.647058823529412</v>
      </c>
      <c r="D14" s="19" t="n">
        <v>0.486725663716814</v>
      </c>
      <c r="E14" s="19" t="n">
        <v>0.705202312138728</v>
      </c>
      <c r="F14" s="19" t="n">
        <v>0.714285714285714</v>
      </c>
      <c r="G14" s="19" t="n">
        <v>0.658730158730159</v>
      </c>
      <c r="H14" s="19"/>
      <c r="I14" s="19" t="n">
        <v>0.666666666666667</v>
      </c>
      <c r="J14" s="19" t="n">
        <v>0.636363636363636</v>
      </c>
      <c r="K14" s="19"/>
      <c r="L14" s="19" t="n">
        <v>0.553571428571429</v>
      </c>
      <c r="M14" s="19" t="n">
        <v>0.718181818181818</v>
      </c>
      <c r="N14" s="19" t="n">
        <v>0.697674418604651</v>
      </c>
      <c r="O14" s="19" t="n">
        <v>0.63265306122449</v>
      </c>
      <c r="P14" s="19"/>
      <c r="Q14" s="19" t="n">
        <v>0.717948717948718</v>
      </c>
      <c r="R14" s="19" t="n">
        <v>0.615819209039548</v>
      </c>
    </row>
    <row r="15">
      <c r="B15" s="16" t="s">
        <v>50</v>
      </c>
      <c r="C15" s="19" t="n">
        <v>0.158823529411765</v>
      </c>
      <c r="D15" s="19" t="n">
        <v>0.256637168141593</v>
      </c>
      <c r="E15" s="19" t="n">
        <v>0.127167630057803</v>
      </c>
      <c r="F15" s="19" t="n">
        <v>0.0918367346938775</v>
      </c>
      <c r="G15" s="19" t="n">
        <v>0.166666666666667</v>
      </c>
      <c r="H15" s="19"/>
      <c r="I15" s="19" t="n">
        <v>0.132183908045977</v>
      </c>
      <c r="J15" s="19" t="n">
        <v>0.172727272727273</v>
      </c>
      <c r="K15" s="19"/>
      <c r="L15" s="19" t="n">
        <v>0.214285714285714</v>
      </c>
      <c r="M15" s="19" t="n">
        <v>0.136363636363636</v>
      </c>
      <c r="N15" s="19" t="n">
        <v>0.116279069767442</v>
      </c>
      <c r="O15" s="19" t="n">
        <v>0.156462585034014</v>
      </c>
      <c r="P15" s="19"/>
      <c r="Q15" s="19" t="n">
        <v>0.0833333333333333</v>
      </c>
      <c r="R15" s="19" t="n">
        <v>0.192090395480226</v>
      </c>
    </row>
    <row r="16">
      <c r="B16" s="16" t="s">
        <v>51</v>
      </c>
      <c r="C16" s="20" t="n">
        <v>0.488235294117647</v>
      </c>
      <c r="D16" s="20" t="n">
        <v>0.230088495575221</v>
      </c>
      <c r="E16" s="20" t="n">
        <v>0.578034682080925</v>
      </c>
      <c r="F16" s="20" t="n">
        <v>0.622448979591837</v>
      </c>
      <c r="G16" s="20" t="n">
        <v>0.492063492063492</v>
      </c>
      <c r="H16" s="20"/>
      <c r="I16" s="20" t="n">
        <v>0.53448275862069</v>
      </c>
      <c r="J16" s="20" t="n">
        <v>0.463636363636364</v>
      </c>
      <c r="K16" s="20"/>
      <c r="L16" s="20" t="n">
        <v>0.339285714285714</v>
      </c>
      <c r="M16" s="20" t="n">
        <v>0.581818181818182</v>
      </c>
      <c r="N16" s="20" t="n">
        <v>0.581395348837209</v>
      </c>
      <c r="O16" s="20" t="n">
        <v>0.476190476190476</v>
      </c>
      <c r="P16" s="20"/>
      <c r="Q16" s="20" t="n">
        <v>0.634615384615385</v>
      </c>
      <c r="R16" s="20" t="n">
        <v>0.423728813559322</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62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0.396078431372549</v>
      </c>
      <c r="D8" s="15" t="n">
        <v>0.31858407079646</v>
      </c>
      <c r="E8" s="15" t="n">
        <v>0.479768786127168</v>
      </c>
      <c r="F8" s="15" t="n">
        <v>0.397959183673469</v>
      </c>
      <c r="G8" s="15" t="n">
        <v>0.349206349206349</v>
      </c>
      <c r="H8" s="15"/>
      <c r="I8" s="15" t="n">
        <v>0.408045977011494</v>
      </c>
      <c r="J8" s="15" t="n">
        <v>0.387878787878788</v>
      </c>
      <c r="K8" s="15"/>
      <c r="L8" s="15" t="n">
        <v>0.3125</v>
      </c>
      <c r="M8" s="15" t="n">
        <v>0.418181818181818</v>
      </c>
      <c r="N8" s="15" t="n">
        <v>0.449612403100775</v>
      </c>
      <c r="O8" s="15" t="n">
        <v>0.401360544217687</v>
      </c>
      <c r="P8" s="15"/>
      <c r="Q8" s="15" t="n">
        <v>0.448717948717949</v>
      </c>
      <c r="R8" s="15" t="n">
        <v>0.372881355932203</v>
      </c>
    </row>
    <row r="9">
      <c r="B9" s="16" t="s">
        <v>44</v>
      </c>
      <c r="C9" s="15" t="n">
        <v>0.445098039215686</v>
      </c>
      <c r="D9" s="15" t="n">
        <v>0.460176991150442</v>
      </c>
      <c r="E9" s="15" t="n">
        <v>0.416184971098266</v>
      </c>
      <c r="F9" s="15" t="n">
        <v>0.428571428571429</v>
      </c>
      <c r="G9" s="15" t="n">
        <v>0.484126984126984</v>
      </c>
      <c r="H9" s="15"/>
      <c r="I9" s="15" t="n">
        <v>0.454022988505747</v>
      </c>
      <c r="J9" s="15" t="n">
        <v>0.442424242424242</v>
      </c>
      <c r="K9" s="15"/>
      <c r="L9" s="15" t="n">
        <v>0.508928571428571</v>
      </c>
      <c r="M9" s="15" t="n">
        <v>0.472727272727273</v>
      </c>
      <c r="N9" s="15" t="n">
        <v>0.410852713178295</v>
      </c>
      <c r="O9" s="15" t="n">
        <v>0.401360544217687</v>
      </c>
      <c r="P9" s="15"/>
      <c r="Q9" s="15" t="n">
        <v>0.455128205128205</v>
      </c>
      <c r="R9" s="15" t="n">
        <v>0.440677966101695</v>
      </c>
    </row>
    <row r="10">
      <c r="B10" s="16" t="s">
        <v>45</v>
      </c>
      <c r="C10" s="15" t="n">
        <v>0.0980392156862745</v>
      </c>
      <c r="D10" s="15" t="n">
        <v>0.115044247787611</v>
      </c>
      <c r="E10" s="15" t="n">
        <v>0.0809248554913295</v>
      </c>
      <c r="F10" s="15" t="n">
        <v>0.122448979591837</v>
      </c>
      <c r="G10" s="15" t="n">
        <v>0.0873015873015873</v>
      </c>
      <c r="H10" s="15"/>
      <c r="I10" s="15" t="n">
        <v>0.0977011494252874</v>
      </c>
      <c r="J10" s="15" t="n">
        <v>0.1</v>
      </c>
      <c r="K10" s="15"/>
      <c r="L10" s="15" t="n">
        <v>0.107142857142857</v>
      </c>
      <c r="M10" s="15" t="n">
        <v>0.0636363636363636</v>
      </c>
      <c r="N10" s="15" t="n">
        <v>0.131782945736434</v>
      </c>
      <c r="O10" s="15" t="n">
        <v>0.0952380952380952</v>
      </c>
      <c r="P10" s="15"/>
      <c r="Q10" s="15" t="n">
        <v>0.0705128205128205</v>
      </c>
      <c r="R10" s="15" t="n">
        <v>0.110169491525424</v>
      </c>
    </row>
    <row r="11">
      <c r="B11" s="16" t="s">
        <v>46</v>
      </c>
      <c r="C11" s="15" t="n">
        <v>0.0392156862745098</v>
      </c>
      <c r="D11" s="15" t="n">
        <v>0.0442477876106195</v>
      </c>
      <c r="E11" s="15" t="n">
        <v>0.0115606936416185</v>
      </c>
      <c r="F11" s="15" t="n">
        <v>0.0510204081632653</v>
      </c>
      <c r="G11" s="15" t="n">
        <v>0.0634920634920635</v>
      </c>
      <c r="H11" s="15"/>
      <c r="I11" s="15" t="n">
        <v>0.0229885057471264</v>
      </c>
      <c r="J11" s="15" t="n">
        <v>0.0454545454545455</v>
      </c>
      <c r="K11" s="15"/>
      <c r="L11" s="15" t="n">
        <v>0.0267857142857143</v>
      </c>
      <c r="M11" s="15" t="n">
        <v>0.0363636363636364</v>
      </c>
      <c r="N11" s="15" t="n">
        <v>0</v>
      </c>
      <c r="O11" s="15" t="n">
        <v>0.0816326530612245</v>
      </c>
      <c r="P11" s="15"/>
      <c r="Q11" s="15" t="n">
        <v>0.0256410256410256</v>
      </c>
      <c r="R11" s="15" t="n">
        <v>0.0451977401129944</v>
      </c>
    </row>
    <row r="12">
      <c r="B12" s="16" t="s">
        <v>47</v>
      </c>
      <c r="C12" s="15" t="n">
        <v>0.0196078431372549</v>
      </c>
      <c r="D12" s="15" t="n">
        <v>0.0619469026548673</v>
      </c>
      <c r="E12" s="15" t="n">
        <v>0.00578034682080925</v>
      </c>
      <c r="F12" s="15" t="n">
        <v>0</v>
      </c>
      <c r="G12" s="15" t="n">
        <v>0.0158730158730159</v>
      </c>
      <c r="H12" s="15"/>
      <c r="I12" s="15" t="n">
        <v>0.0172413793103448</v>
      </c>
      <c r="J12" s="15" t="n">
        <v>0.0212121212121212</v>
      </c>
      <c r="K12" s="15"/>
      <c r="L12" s="15" t="n">
        <v>0.0446428571428571</v>
      </c>
      <c r="M12" s="15" t="n">
        <v>0.00909090909090909</v>
      </c>
      <c r="N12" s="15" t="n">
        <v>0.00775193798449612</v>
      </c>
      <c r="O12" s="15" t="n">
        <v>0.0136054421768707</v>
      </c>
      <c r="P12" s="15"/>
      <c r="Q12" s="15" t="n">
        <v>0</v>
      </c>
      <c r="R12" s="15" t="n">
        <v>0.0282485875706215</v>
      </c>
    </row>
    <row r="13">
      <c r="B13" s="16" t="s">
        <v>48</v>
      </c>
      <c r="C13" s="15" t="n">
        <v>0.00196078431372549</v>
      </c>
      <c r="D13" s="15" t="n">
        <v>0</v>
      </c>
      <c r="E13" s="15" t="n">
        <v>0.00578034682080925</v>
      </c>
      <c r="F13" s="15" t="n">
        <v>0</v>
      </c>
      <c r="G13" s="15" t="n">
        <v>0</v>
      </c>
      <c r="H13" s="15"/>
      <c r="I13" s="15" t="n">
        <v>0</v>
      </c>
      <c r="J13" s="15" t="n">
        <v>0.00303030303030303</v>
      </c>
      <c r="K13" s="15"/>
      <c r="L13" s="15" t="n">
        <v>0</v>
      </c>
      <c r="M13" s="15" t="n">
        <v>0</v>
      </c>
      <c r="N13" s="15" t="n">
        <v>0</v>
      </c>
      <c r="O13" s="15" t="n">
        <v>0.00680272108843537</v>
      </c>
      <c r="P13" s="15"/>
      <c r="Q13" s="15" t="n">
        <v>0</v>
      </c>
      <c r="R13" s="15" t="n">
        <v>0.00282485875706215</v>
      </c>
    </row>
    <row r="14">
      <c r="B14" s="16" t="s">
        <v>49</v>
      </c>
      <c r="C14" s="19" t="n">
        <v>0.841176470588235</v>
      </c>
      <c r="D14" s="19" t="n">
        <v>0.778761061946903</v>
      </c>
      <c r="E14" s="19" t="n">
        <v>0.895953757225433</v>
      </c>
      <c r="F14" s="19" t="n">
        <v>0.826530612244898</v>
      </c>
      <c r="G14" s="19" t="n">
        <v>0.833333333333333</v>
      </c>
      <c r="H14" s="19"/>
      <c r="I14" s="19" t="n">
        <v>0.862068965517241</v>
      </c>
      <c r="J14" s="19" t="n">
        <v>0.83030303030303</v>
      </c>
      <c r="K14" s="19"/>
      <c r="L14" s="19" t="n">
        <v>0.821428571428571</v>
      </c>
      <c r="M14" s="19" t="n">
        <v>0.890909090909091</v>
      </c>
      <c r="N14" s="19" t="n">
        <v>0.86046511627907</v>
      </c>
      <c r="O14" s="19" t="n">
        <v>0.802721088435374</v>
      </c>
      <c r="P14" s="19"/>
      <c r="Q14" s="19" t="n">
        <v>0.903846153846154</v>
      </c>
      <c r="R14" s="19" t="n">
        <v>0.813559322033898</v>
      </c>
    </row>
    <row r="15">
      <c r="B15" s="16" t="s">
        <v>50</v>
      </c>
      <c r="C15" s="19" t="n">
        <v>0.0588235294117647</v>
      </c>
      <c r="D15" s="19" t="n">
        <v>0.106194690265487</v>
      </c>
      <c r="E15" s="19" t="n">
        <v>0.0173410404624277</v>
      </c>
      <c r="F15" s="19" t="n">
        <v>0.0510204081632653</v>
      </c>
      <c r="G15" s="19" t="n">
        <v>0.0793650793650794</v>
      </c>
      <c r="H15" s="19"/>
      <c r="I15" s="19" t="n">
        <v>0.0402298850574713</v>
      </c>
      <c r="J15" s="19" t="n">
        <v>0.0666666666666667</v>
      </c>
      <c r="K15" s="19"/>
      <c r="L15" s="19" t="n">
        <v>0.0714285714285714</v>
      </c>
      <c r="M15" s="19" t="n">
        <v>0.0454545454545455</v>
      </c>
      <c r="N15" s="19" t="n">
        <v>0.00775193798449612</v>
      </c>
      <c r="O15" s="19" t="n">
        <v>0.0952380952380952</v>
      </c>
      <c r="P15" s="19"/>
      <c r="Q15" s="19" t="n">
        <v>0.0256410256410256</v>
      </c>
      <c r="R15" s="19" t="n">
        <v>0.0734463276836158</v>
      </c>
    </row>
    <row r="16">
      <c r="B16" s="16" t="s">
        <v>51</v>
      </c>
      <c r="C16" s="20" t="n">
        <v>0.78235294117647</v>
      </c>
      <c r="D16" s="20" t="n">
        <v>0.672566371681416</v>
      </c>
      <c r="E16" s="20" t="n">
        <v>0.878612716763006</v>
      </c>
      <c r="F16" s="20" t="n">
        <v>0.775510204081633</v>
      </c>
      <c r="G16" s="20" t="n">
        <v>0.753968253968254</v>
      </c>
      <c r="H16" s="20"/>
      <c r="I16" s="20" t="n">
        <v>0.82183908045977</v>
      </c>
      <c r="J16" s="20" t="n">
        <v>0.763636363636364</v>
      </c>
      <c r="K16" s="20"/>
      <c r="L16" s="20" t="n">
        <v>0.75</v>
      </c>
      <c r="M16" s="20" t="n">
        <v>0.845454545454545</v>
      </c>
      <c r="N16" s="20" t="n">
        <v>0.852713178294574</v>
      </c>
      <c r="O16" s="20" t="n">
        <v>0.707482993197279</v>
      </c>
      <c r="P16" s="20"/>
      <c r="Q16" s="20" t="n">
        <v>0.878205128205128</v>
      </c>
      <c r="R16" s="20" t="n">
        <v>0.740112994350283</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63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0.270588235294118</v>
      </c>
      <c r="D8" s="15" t="n">
        <v>0.15929203539823</v>
      </c>
      <c r="E8" s="15" t="n">
        <v>0.341040462427746</v>
      </c>
      <c r="F8" s="15" t="n">
        <v>0.26530612244898</v>
      </c>
      <c r="G8" s="15" t="n">
        <v>0.277777777777778</v>
      </c>
      <c r="H8" s="15"/>
      <c r="I8" s="15" t="n">
        <v>0.270114942528736</v>
      </c>
      <c r="J8" s="15" t="n">
        <v>0.26969696969697</v>
      </c>
      <c r="K8" s="15"/>
      <c r="L8" s="15" t="n">
        <v>0.196428571428571</v>
      </c>
      <c r="M8" s="15" t="n">
        <v>0.318181818181818</v>
      </c>
      <c r="N8" s="15" t="n">
        <v>0.364341085271318</v>
      </c>
      <c r="O8" s="15" t="n">
        <v>0.224489795918367</v>
      </c>
      <c r="P8" s="15"/>
      <c r="Q8" s="15" t="n">
        <v>0.391025641025641</v>
      </c>
      <c r="R8" s="15" t="n">
        <v>0.217514124293785</v>
      </c>
    </row>
    <row r="9">
      <c r="B9" s="16" t="s">
        <v>44</v>
      </c>
      <c r="C9" s="15" t="n">
        <v>0.343137254901961</v>
      </c>
      <c r="D9" s="15" t="n">
        <v>0.247787610619469</v>
      </c>
      <c r="E9" s="15" t="n">
        <v>0.427745664739884</v>
      </c>
      <c r="F9" s="15" t="n">
        <v>0.316326530612245</v>
      </c>
      <c r="G9" s="15" t="n">
        <v>0.333333333333333</v>
      </c>
      <c r="H9" s="15"/>
      <c r="I9" s="15" t="n">
        <v>0.390804597701149</v>
      </c>
      <c r="J9" s="15" t="n">
        <v>0.321212121212121</v>
      </c>
      <c r="K9" s="15"/>
      <c r="L9" s="15" t="n">
        <v>0.241071428571429</v>
      </c>
      <c r="M9" s="15" t="n">
        <v>0.436363636363636</v>
      </c>
      <c r="N9" s="15" t="n">
        <v>0.372093023255814</v>
      </c>
      <c r="O9" s="15" t="n">
        <v>0.333333333333333</v>
      </c>
      <c r="P9" s="15"/>
      <c r="Q9" s="15" t="n">
        <v>0.391025641025641</v>
      </c>
      <c r="R9" s="15" t="n">
        <v>0.322033898305085</v>
      </c>
    </row>
    <row r="10">
      <c r="B10" s="16" t="s">
        <v>45</v>
      </c>
      <c r="C10" s="15" t="n">
        <v>0.16078431372549</v>
      </c>
      <c r="D10" s="15" t="n">
        <v>0.230088495575221</v>
      </c>
      <c r="E10" s="15" t="n">
        <v>0.109826589595376</v>
      </c>
      <c r="F10" s="15" t="n">
        <v>0.204081632653061</v>
      </c>
      <c r="G10" s="15" t="n">
        <v>0.134920634920635</v>
      </c>
      <c r="H10" s="15"/>
      <c r="I10" s="15" t="n">
        <v>0.183908045977011</v>
      </c>
      <c r="J10" s="15" t="n">
        <v>0.145454545454545</v>
      </c>
      <c r="K10" s="15"/>
      <c r="L10" s="15" t="n">
        <v>0.232142857142857</v>
      </c>
      <c r="M10" s="15" t="n">
        <v>0.154545454545455</v>
      </c>
      <c r="N10" s="15" t="n">
        <v>0.10077519379845</v>
      </c>
      <c r="O10" s="15" t="n">
        <v>0.156462585034014</v>
      </c>
      <c r="P10" s="15"/>
      <c r="Q10" s="15" t="n">
        <v>0.121794871794872</v>
      </c>
      <c r="R10" s="15" t="n">
        <v>0.177966101694915</v>
      </c>
    </row>
    <row r="11">
      <c r="B11" s="16" t="s">
        <v>46</v>
      </c>
      <c r="C11" s="15" t="n">
        <v>0.123529411764706</v>
      </c>
      <c r="D11" s="15" t="n">
        <v>0.15929203539823</v>
      </c>
      <c r="E11" s="15" t="n">
        <v>0.0809248554913295</v>
      </c>
      <c r="F11" s="15" t="n">
        <v>0.183673469387755</v>
      </c>
      <c r="G11" s="15" t="n">
        <v>0.103174603174603</v>
      </c>
      <c r="H11" s="15"/>
      <c r="I11" s="15" t="n">
        <v>0.103448275862069</v>
      </c>
      <c r="J11" s="15" t="n">
        <v>0.133333333333333</v>
      </c>
      <c r="K11" s="15"/>
      <c r="L11" s="15" t="n">
        <v>0.151785714285714</v>
      </c>
      <c r="M11" s="15" t="n">
        <v>0.0454545454545455</v>
      </c>
      <c r="N11" s="15" t="n">
        <v>0.124031007751938</v>
      </c>
      <c r="O11" s="15" t="n">
        <v>0.149659863945578</v>
      </c>
      <c r="P11" s="15"/>
      <c r="Q11" s="15" t="n">
        <v>0.0705128205128205</v>
      </c>
      <c r="R11" s="15" t="n">
        <v>0.146892655367232</v>
      </c>
    </row>
    <row r="12">
      <c r="B12" s="16" t="s">
        <v>47</v>
      </c>
      <c r="C12" s="15" t="n">
        <v>0.0823529411764706</v>
      </c>
      <c r="D12" s="15" t="n">
        <v>0.168141592920354</v>
      </c>
      <c r="E12" s="15" t="n">
        <v>0.0346820809248555</v>
      </c>
      <c r="F12" s="15" t="n">
        <v>0.0306122448979592</v>
      </c>
      <c r="G12" s="15" t="n">
        <v>0.111111111111111</v>
      </c>
      <c r="H12" s="15"/>
      <c r="I12" s="15" t="n">
        <v>0.0459770114942529</v>
      </c>
      <c r="J12" s="15" t="n">
        <v>0.103030303030303</v>
      </c>
      <c r="K12" s="15"/>
      <c r="L12" s="15" t="n">
        <v>0.160714285714286</v>
      </c>
      <c r="M12" s="15" t="n">
        <v>0.0363636363636364</v>
      </c>
      <c r="N12" s="15" t="n">
        <v>0.0232558139534884</v>
      </c>
      <c r="O12" s="15" t="n">
        <v>0.108843537414966</v>
      </c>
      <c r="P12" s="15"/>
      <c r="Q12" s="15" t="n">
        <v>0.0192307692307692</v>
      </c>
      <c r="R12" s="15" t="n">
        <v>0.110169491525424</v>
      </c>
    </row>
    <row r="13">
      <c r="B13" s="16" t="s">
        <v>48</v>
      </c>
      <c r="C13" s="15" t="n">
        <v>0.0196078431372549</v>
      </c>
      <c r="D13" s="15" t="n">
        <v>0.0353982300884956</v>
      </c>
      <c r="E13" s="15" t="n">
        <v>0.00578034682080925</v>
      </c>
      <c r="F13" s="15" t="n">
        <v>0</v>
      </c>
      <c r="G13" s="15" t="n">
        <v>0.0396825396825397</v>
      </c>
      <c r="H13" s="15"/>
      <c r="I13" s="15" t="n">
        <v>0.00574712643678161</v>
      </c>
      <c r="J13" s="15" t="n">
        <v>0.0272727272727273</v>
      </c>
      <c r="K13" s="15"/>
      <c r="L13" s="15" t="n">
        <v>0.0178571428571429</v>
      </c>
      <c r="M13" s="15" t="n">
        <v>0.00909090909090909</v>
      </c>
      <c r="N13" s="15" t="n">
        <v>0.0155038759689922</v>
      </c>
      <c r="O13" s="15" t="n">
        <v>0.0272108843537415</v>
      </c>
      <c r="P13" s="15"/>
      <c r="Q13" s="15" t="n">
        <v>0.00641025641025641</v>
      </c>
      <c r="R13" s="15" t="n">
        <v>0.0254237288135593</v>
      </c>
    </row>
    <row r="14">
      <c r="B14" s="16" t="s">
        <v>49</v>
      </c>
      <c r="C14" s="19" t="n">
        <v>0.613725490196078</v>
      </c>
      <c r="D14" s="19" t="n">
        <v>0.407079646017699</v>
      </c>
      <c r="E14" s="19" t="n">
        <v>0.76878612716763</v>
      </c>
      <c r="F14" s="19" t="n">
        <v>0.581632653061225</v>
      </c>
      <c r="G14" s="19" t="n">
        <v>0.611111111111111</v>
      </c>
      <c r="H14" s="19"/>
      <c r="I14" s="19" t="n">
        <v>0.660919540229885</v>
      </c>
      <c r="J14" s="19" t="n">
        <v>0.590909090909091</v>
      </c>
      <c r="K14" s="19"/>
      <c r="L14" s="19" t="n">
        <v>0.4375</v>
      </c>
      <c r="M14" s="19" t="n">
        <v>0.754545454545455</v>
      </c>
      <c r="N14" s="19" t="n">
        <v>0.736434108527132</v>
      </c>
      <c r="O14" s="19" t="n">
        <v>0.557823129251701</v>
      </c>
      <c r="P14" s="19"/>
      <c r="Q14" s="19" t="n">
        <v>0.782051282051282</v>
      </c>
      <c r="R14" s="19" t="n">
        <v>0.53954802259887</v>
      </c>
    </row>
    <row r="15">
      <c r="B15" s="16" t="s">
        <v>50</v>
      </c>
      <c r="C15" s="19" t="n">
        <v>0.205882352941176</v>
      </c>
      <c r="D15" s="19" t="n">
        <v>0.327433628318584</v>
      </c>
      <c r="E15" s="19" t="n">
        <v>0.115606936416185</v>
      </c>
      <c r="F15" s="19" t="n">
        <v>0.214285714285714</v>
      </c>
      <c r="G15" s="19" t="n">
        <v>0.214285714285714</v>
      </c>
      <c r="H15" s="19"/>
      <c r="I15" s="19" t="n">
        <v>0.149425287356322</v>
      </c>
      <c r="J15" s="19" t="n">
        <v>0.236363636363636</v>
      </c>
      <c r="K15" s="19"/>
      <c r="L15" s="19" t="n">
        <v>0.3125</v>
      </c>
      <c r="M15" s="19" t="n">
        <v>0.0818181818181818</v>
      </c>
      <c r="N15" s="19" t="n">
        <v>0.147286821705426</v>
      </c>
      <c r="O15" s="19" t="n">
        <v>0.258503401360544</v>
      </c>
      <c r="P15" s="19"/>
      <c r="Q15" s="19" t="n">
        <v>0.0897435897435897</v>
      </c>
      <c r="R15" s="19" t="n">
        <v>0.257062146892655</v>
      </c>
    </row>
    <row r="16">
      <c r="B16" s="16" t="s">
        <v>51</v>
      </c>
      <c r="C16" s="20" t="n">
        <v>0.407843137254902</v>
      </c>
      <c r="D16" s="20" t="n">
        <v>0.079646017699115</v>
      </c>
      <c r="E16" s="20" t="n">
        <v>0.653179190751445</v>
      </c>
      <c r="F16" s="20" t="n">
        <v>0.36734693877551</v>
      </c>
      <c r="G16" s="20" t="n">
        <v>0.396825396825397</v>
      </c>
      <c r="H16" s="20"/>
      <c r="I16" s="20" t="n">
        <v>0.511494252873563</v>
      </c>
      <c r="J16" s="20" t="n">
        <v>0.354545454545455</v>
      </c>
      <c r="K16" s="20"/>
      <c r="L16" s="20" t="n">
        <v>0.125</v>
      </c>
      <c r="M16" s="20" t="n">
        <v>0.672727272727273</v>
      </c>
      <c r="N16" s="20" t="n">
        <v>0.589147286821705</v>
      </c>
      <c r="O16" s="20" t="n">
        <v>0.299319727891156</v>
      </c>
      <c r="P16" s="20"/>
      <c r="Q16" s="20" t="n">
        <v>0.692307692307692</v>
      </c>
      <c r="R16" s="20" t="n">
        <v>0.282485875706215</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64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0.372549019607843</v>
      </c>
      <c r="D8" s="15" t="n">
        <v>0.300884955752212</v>
      </c>
      <c r="E8" s="15" t="n">
        <v>0.398843930635838</v>
      </c>
      <c r="F8" s="15" t="n">
        <v>0.397959183673469</v>
      </c>
      <c r="G8" s="15" t="n">
        <v>0.380952380952381</v>
      </c>
      <c r="H8" s="15"/>
      <c r="I8" s="15" t="n">
        <v>0.413793103448276</v>
      </c>
      <c r="J8" s="15" t="n">
        <v>0.354545454545455</v>
      </c>
      <c r="K8" s="15"/>
      <c r="L8" s="15" t="n">
        <v>0.241071428571429</v>
      </c>
      <c r="M8" s="15" t="n">
        <v>0.481818181818182</v>
      </c>
      <c r="N8" s="15" t="n">
        <v>0.426356589147287</v>
      </c>
      <c r="O8" s="15" t="n">
        <v>0.36734693877551</v>
      </c>
      <c r="P8" s="15"/>
      <c r="Q8" s="15" t="n">
        <v>0.461538461538462</v>
      </c>
      <c r="R8" s="15" t="n">
        <v>0.333333333333333</v>
      </c>
    </row>
    <row r="9">
      <c r="B9" s="16" t="s">
        <v>44</v>
      </c>
      <c r="C9" s="15" t="n">
        <v>0.466666666666667</v>
      </c>
      <c r="D9" s="15" t="n">
        <v>0.460176991150442</v>
      </c>
      <c r="E9" s="15" t="n">
        <v>0.439306358381503</v>
      </c>
      <c r="F9" s="15" t="n">
        <v>0.5</v>
      </c>
      <c r="G9" s="15" t="n">
        <v>0.484126984126984</v>
      </c>
      <c r="H9" s="15"/>
      <c r="I9" s="15" t="n">
        <v>0.419540229885057</v>
      </c>
      <c r="J9" s="15" t="n">
        <v>0.487878787878788</v>
      </c>
      <c r="K9" s="15"/>
      <c r="L9" s="15" t="n">
        <v>0.508928571428571</v>
      </c>
      <c r="M9" s="15" t="n">
        <v>0.4</v>
      </c>
      <c r="N9" s="15" t="n">
        <v>0.503875968992248</v>
      </c>
      <c r="O9" s="15" t="n">
        <v>0.442176870748299</v>
      </c>
      <c r="P9" s="15"/>
      <c r="Q9" s="15" t="n">
        <v>0.435897435897436</v>
      </c>
      <c r="R9" s="15" t="n">
        <v>0.480225988700565</v>
      </c>
    </row>
    <row r="10">
      <c r="B10" s="16" t="s">
        <v>45</v>
      </c>
      <c r="C10" s="15" t="n">
        <v>0.0882352941176471</v>
      </c>
      <c r="D10" s="15" t="n">
        <v>0.079646017699115</v>
      </c>
      <c r="E10" s="15" t="n">
        <v>0.127167630057803</v>
      </c>
      <c r="F10" s="15" t="n">
        <v>0.0408163265306122</v>
      </c>
      <c r="G10" s="15" t="n">
        <v>0.0793650793650794</v>
      </c>
      <c r="H10" s="15"/>
      <c r="I10" s="15" t="n">
        <v>0.103448275862069</v>
      </c>
      <c r="J10" s="15" t="n">
        <v>0.0818181818181818</v>
      </c>
      <c r="K10" s="15"/>
      <c r="L10" s="15" t="n">
        <v>0.107142857142857</v>
      </c>
      <c r="M10" s="15" t="n">
        <v>0.0818181818181818</v>
      </c>
      <c r="N10" s="15" t="n">
        <v>0.0542635658914729</v>
      </c>
      <c r="O10" s="15" t="n">
        <v>0.102040816326531</v>
      </c>
      <c r="P10" s="15"/>
      <c r="Q10" s="15" t="n">
        <v>0.0705128205128205</v>
      </c>
      <c r="R10" s="15" t="n">
        <v>0.096045197740113</v>
      </c>
    </row>
    <row r="11">
      <c r="B11" s="16" t="s">
        <v>46</v>
      </c>
      <c r="C11" s="15" t="n">
        <v>0.0392156862745098</v>
      </c>
      <c r="D11" s="15" t="n">
        <v>0.079646017699115</v>
      </c>
      <c r="E11" s="15" t="n">
        <v>0.00578034682080925</v>
      </c>
      <c r="F11" s="15" t="n">
        <v>0.0612244897959184</v>
      </c>
      <c r="G11" s="15" t="n">
        <v>0.0317460317460317</v>
      </c>
      <c r="H11" s="15"/>
      <c r="I11" s="15" t="n">
        <v>0.0402298850574713</v>
      </c>
      <c r="J11" s="15" t="n">
        <v>0.0363636363636364</v>
      </c>
      <c r="K11" s="15"/>
      <c r="L11" s="15" t="n">
        <v>0.0714285714285714</v>
      </c>
      <c r="M11" s="15" t="n">
        <v>0.0181818181818182</v>
      </c>
      <c r="N11" s="15" t="n">
        <v>0</v>
      </c>
      <c r="O11" s="15" t="n">
        <v>0.0612244897959184</v>
      </c>
      <c r="P11" s="15"/>
      <c r="Q11" s="15" t="n">
        <v>0.0256410256410256</v>
      </c>
      <c r="R11" s="15" t="n">
        <v>0.0451977401129944</v>
      </c>
    </row>
    <row r="12">
      <c r="B12" s="16" t="s">
        <v>47</v>
      </c>
      <c r="C12" s="15" t="n">
        <v>0.0294117647058824</v>
      </c>
      <c r="D12" s="15" t="n">
        <v>0.079646017699115</v>
      </c>
      <c r="E12" s="15" t="n">
        <v>0.023121387283237</v>
      </c>
      <c r="F12" s="15" t="n">
        <v>0</v>
      </c>
      <c r="G12" s="15" t="n">
        <v>0.0158730158730159</v>
      </c>
      <c r="H12" s="15"/>
      <c r="I12" s="15" t="n">
        <v>0.0229885057471264</v>
      </c>
      <c r="J12" s="15" t="n">
        <v>0.0333333333333333</v>
      </c>
      <c r="K12" s="15"/>
      <c r="L12" s="15" t="n">
        <v>0.0714285714285714</v>
      </c>
      <c r="M12" s="15" t="n">
        <v>0.0181818181818182</v>
      </c>
      <c r="N12" s="15" t="n">
        <v>0.0155038759689922</v>
      </c>
      <c r="O12" s="15" t="n">
        <v>0.0136054421768707</v>
      </c>
      <c r="P12" s="15"/>
      <c r="Q12" s="15" t="n">
        <v>0.00641025641025641</v>
      </c>
      <c r="R12" s="15" t="n">
        <v>0.0395480225988701</v>
      </c>
    </row>
    <row r="13">
      <c r="B13" s="16" t="s">
        <v>48</v>
      </c>
      <c r="C13" s="15" t="n">
        <v>0.00392156862745098</v>
      </c>
      <c r="D13" s="15" t="n">
        <v>0</v>
      </c>
      <c r="E13" s="15" t="n">
        <v>0.00578034682080925</v>
      </c>
      <c r="F13" s="15" t="n">
        <v>0</v>
      </c>
      <c r="G13" s="15" t="n">
        <v>0.00793650793650794</v>
      </c>
      <c r="H13" s="15"/>
      <c r="I13" s="15" t="n">
        <v>0</v>
      </c>
      <c r="J13" s="15" t="n">
        <v>0.00606060606060606</v>
      </c>
      <c r="K13" s="15"/>
      <c r="L13" s="15" t="n">
        <v>0</v>
      </c>
      <c r="M13" s="15" t="n">
        <v>0</v>
      </c>
      <c r="N13" s="15" t="n">
        <v>0</v>
      </c>
      <c r="O13" s="15" t="n">
        <v>0.0136054421768707</v>
      </c>
      <c r="P13" s="15"/>
      <c r="Q13" s="15" t="n">
        <v>0</v>
      </c>
      <c r="R13" s="15" t="n">
        <v>0.00564971751412429</v>
      </c>
    </row>
    <row r="14">
      <c r="B14" s="16" t="s">
        <v>49</v>
      </c>
      <c r="C14" s="19" t="n">
        <v>0.83921568627451</v>
      </c>
      <c r="D14" s="19" t="n">
        <v>0.761061946902655</v>
      </c>
      <c r="E14" s="19" t="n">
        <v>0.838150289017341</v>
      </c>
      <c r="F14" s="19" t="n">
        <v>0.897959183673469</v>
      </c>
      <c r="G14" s="19" t="n">
        <v>0.865079365079365</v>
      </c>
      <c r="H14" s="19"/>
      <c r="I14" s="19" t="n">
        <v>0.833333333333333</v>
      </c>
      <c r="J14" s="19" t="n">
        <v>0.842424242424242</v>
      </c>
      <c r="K14" s="19"/>
      <c r="L14" s="19" t="n">
        <v>0.75</v>
      </c>
      <c r="M14" s="19" t="n">
        <v>0.881818181818182</v>
      </c>
      <c r="N14" s="19" t="n">
        <v>0.930232558139535</v>
      </c>
      <c r="O14" s="19" t="n">
        <v>0.80952380952381</v>
      </c>
      <c r="P14" s="19"/>
      <c r="Q14" s="19" t="n">
        <v>0.897435897435897</v>
      </c>
      <c r="R14" s="19" t="n">
        <v>0.813559322033898</v>
      </c>
    </row>
    <row r="15">
      <c r="B15" s="16" t="s">
        <v>50</v>
      </c>
      <c r="C15" s="19" t="n">
        <v>0.0686274509803922</v>
      </c>
      <c r="D15" s="19" t="n">
        <v>0.15929203539823</v>
      </c>
      <c r="E15" s="19" t="n">
        <v>0.0289017341040462</v>
      </c>
      <c r="F15" s="19" t="n">
        <v>0.0612244897959184</v>
      </c>
      <c r="G15" s="19" t="n">
        <v>0.0476190476190476</v>
      </c>
      <c r="H15" s="19"/>
      <c r="I15" s="19" t="n">
        <v>0.0632183908045977</v>
      </c>
      <c r="J15" s="19" t="n">
        <v>0.0696969696969697</v>
      </c>
      <c r="K15" s="19"/>
      <c r="L15" s="19" t="n">
        <v>0.142857142857143</v>
      </c>
      <c r="M15" s="19" t="n">
        <v>0.0363636363636364</v>
      </c>
      <c r="N15" s="19" t="n">
        <v>0.0155038759689922</v>
      </c>
      <c r="O15" s="19" t="n">
        <v>0.0748299319727891</v>
      </c>
      <c r="P15" s="19"/>
      <c r="Q15" s="19" t="n">
        <v>0.032051282051282</v>
      </c>
      <c r="R15" s="19" t="n">
        <v>0.0847457627118644</v>
      </c>
    </row>
    <row r="16">
      <c r="B16" s="16" t="s">
        <v>51</v>
      </c>
      <c r="C16" s="20" t="n">
        <v>0.770588235294118</v>
      </c>
      <c r="D16" s="20" t="n">
        <v>0.601769911504425</v>
      </c>
      <c r="E16" s="20" t="n">
        <v>0.809248554913295</v>
      </c>
      <c r="F16" s="20" t="n">
        <v>0.836734693877551</v>
      </c>
      <c r="G16" s="20" t="n">
        <v>0.817460317460317</v>
      </c>
      <c r="H16" s="20"/>
      <c r="I16" s="20" t="n">
        <v>0.770114942528736</v>
      </c>
      <c r="J16" s="20" t="n">
        <v>0.772727272727273</v>
      </c>
      <c r="K16" s="20"/>
      <c r="L16" s="20" t="n">
        <v>0.607142857142857</v>
      </c>
      <c r="M16" s="20" t="n">
        <v>0.845454545454545</v>
      </c>
      <c r="N16" s="20" t="n">
        <v>0.914728682170543</v>
      </c>
      <c r="O16" s="20" t="n">
        <v>0.73469387755102</v>
      </c>
      <c r="P16" s="20"/>
      <c r="Q16" s="20" t="n">
        <v>0.865384615384615</v>
      </c>
      <c r="R16" s="20" t="n">
        <v>0.728813559322034</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82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65</v>
      </c>
      <c r="C8" s="15" t="n">
        <v>0.258823529411765</v>
      </c>
      <c r="D8" s="15" t="n">
        <v>0.230088495575221</v>
      </c>
      <c r="E8" s="15" t="n">
        <v>0.277456647398844</v>
      </c>
      <c r="F8" s="15" t="n">
        <v>0.275510204081633</v>
      </c>
      <c r="G8" s="15" t="n">
        <v>0.246031746031746</v>
      </c>
      <c r="H8" s="15"/>
      <c r="I8" s="15" t="n">
        <v>0.252873563218391</v>
      </c>
      <c r="J8" s="15" t="n">
        <v>0.266666666666667</v>
      </c>
      <c r="K8" s="15"/>
      <c r="L8" s="15" t="n">
        <v>0.214285714285714</v>
      </c>
      <c r="M8" s="15" t="n">
        <v>0.318181818181818</v>
      </c>
      <c r="N8" s="15" t="n">
        <v>0.27906976744186</v>
      </c>
      <c r="O8" s="15" t="n">
        <v>0.238095238095238</v>
      </c>
      <c r="P8" s="15"/>
      <c r="Q8" s="15" t="n">
        <v>0.211538461538462</v>
      </c>
      <c r="R8" s="15" t="n">
        <v>0.279661016949153</v>
      </c>
    </row>
    <row r="9">
      <c r="B9" s="16" t="s">
        <v>66</v>
      </c>
      <c r="C9" s="15" t="n">
        <v>0.254901960784314</v>
      </c>
      <c r="D9" s="15" t="n">
        <v>0.274336283185841</v>
      </c>
      <c r="E9" s="15" t="n">
        <v>0.248554913294798</v>
      </c>
      <c r="F9" s="15" t="n">
        <v>0.23469387755102</v>
      </c>
      <c r="G9" s="15" t="n">
        <v>0.261904761904762</v>
      </c>
      <c r="H9" s="15"/>
      <c r="I9" s="15" t="n">
        <v>0.264367816091954</v>
      </c>
      <c r="J9" s="15" t="n">
        <v>0.251515151515152</v>
      </c>
      <c r="K9" s="15"/>
      <c r="L9" s="15" t="n">
        <v>0.303571428571429</v>
      </c>
      <c r="M9" s="15" t="n">
        <v>0.227272727272727</v>
      </c>
      <c r="N9" s="15" t="n">
        <v>0.232558139534884</v>
      </c>
      <c r="O9" s="15" t="n">
        <v>0.258503401360544</v>
      </c>
      <c r="P9" s="15"/>
      <c r="Q9" s="15" t="n">
        <v>0.262820512820513</v>
      </c>
      <c r="R9" s="15" t="n">
        <v>0.251412429378531</v>
      </c>
    </row>
    <row r="10">
      <c r="B10" s="16" t="s">
        <v>67</v>
      </c>
      <c r="C10" s="15" t="n">
        <v>0.249019607843137</v>
      </c>
      <c r="D10" s="15" t="n">
        <v>0.221238938053097</v>
      </c>
      <c r="E10" s="15" t="n">
        <v>0.294797687861272</v>
      </c>
      <c r="F10" s="15" t="n">
        <v>0.255102040816327</v>
      </c>
      <c r="G10" s="15" t="n">
        <v>0.206349206349206</v>
      </c>
      <c r="H10" s="15"/>
      <c r="I10" s="15" t="n">
        <v>0.252873563218391</v>
      </c>
      <c r="J10" s="15" t="n">
        <v>0.248484848484848</v>
      </c>
      <c r="K10" s="15"/>
      <c r="L10" s="15" t="n">
        <v>0.196428571428571</v>
      </c>
      <c r="M10" s="15" t="n">
        <v>0.281818181818182</v>
      </c>
      <c r="N10" s="15" t="n">
        <v>0.317829457364341</v>
      </c>
      <c r="O10" s="15" t="n">
        <v>0.19047619047619</v>
      </c>
      <c r="P10" s="15"/>
      <c r="Q10" s="15" t="n">
        <v>0.275641025641026</v>
      </c>
      <c r="R10" s="15" t="n">
        <v>0.23728813559322</v>
      </c>
    </row>
    <row r="11">
      <c r="B11" s="16" t="s">
        <v>68</v>
      </c>
      <c r="C11" s="15" t="n">
        <v>0.207843137254902</v>
      </c>
      <c r="D11" s="15" t="n">
        <v>0.221238938053097</v>
      </c>
      <c r="E11" s="15" t="n">
        <v>0.208092485549133</v>
      </c>
      <c r="F11" s="15" t="n">
        <v>0.204081632653061</v>
      </c>
      <c r="G11" s="15" t="n">
        <v>0.198412698412698</v>
      </c>
      <c r="H11" s="15"/>
      <c r="I11" s="15" t="n">
        <v>0.172413793103448</v>
      </c>
      <c r="J11" s="15" t="n">
        <v>0.227272727272727</v>
      </c>
      <c r="K11" s="15"/>
      <c r="L11" s="15" t="n">
        <v>0.25</v>
      </c>
      <c r="M11" s="15" t="n">
        <v>0.190909090909091</v>
      </c>
      <c r="N11" s="15" t="n">
        <v>0.155038759689922</v>
      </c>
      <c r="O11" s="15" t="n">
        <v>0.224489795918367</v>
      </c>
      <c r="P11" s="15"/>
      <c r="Q11" s="15" t="n">
        <v>0.185897435897436</v>
      </c>
      <c r="R11" s="15" t="n">
        <v>0.217514124293785</v>
      </c>
    </row>
    <row r="12">
      <c r="B12" s="16" t="s">
        <v>69</v>
      </c>
      <c r="C12" s="15" t="n">
        <v>0.203921568627451</v>
      </c>
      <c r="D12" s="15" t="n">
        <v>0.15929203539823</v>
      </c>
      <c r="E12" s="15" t="n">
        <v>0.23121387283237</v>
      </c>
      <c r="F12" s="15" t="n">
        <v>0.204081632653061</v>
      </c>
      <c r="G12" s="15" t="n">
        <v>0.206349206349206</v>
      </c>
      <c r="H12" s="15"/>
      <c r="I12" s="15" t="n">
        <v>0.195402298850575</v>
      </c>
      <c r="J12" s="15" t="n">
        <v>0.206060606060606</v>
      </c>
      <c r="K12" s="15"/>
      <c r="L12" s="15" t="n">
        <v>0.160714285714286</v>
      </c>
      <c r="M12" s="15" t="n">
        <v>0.281818181818182</v>
      </c>
      <c r="N12" s="15" t="n">
        <v>0.162790697674419</v>
      </c>
      <c r="O12" s="15" t="n">
        <v>0.217687074829932</v>
      </c>
      <c r="P12" s="15"/>
      <c r="Q12" s="15" t="n">
        <v>0.243589743589744</v>
      </c>
      <c r="R12" s="15" t="n">
        <v>0.186440677966102</v>
      </c>
    </row>
    <row r="13">
      <c r="B13" s="16" t="s">
        <v>70</v>
      </c>
      <c r="C13" s="15" t="n">
        <v>0.190196078431373</v>
      </c>
      <c r="D13" s="15" t="n">
        <v>0.132743362831858</v>
      </c>
      <c r="E13" s="15" t="n">
        <v>0.190751445086705</v>
      </c>
      <c r="F13" s="15" t="n">
        <v>0.255102040816327</v>
      </c>
      <c r="G13" s="15" t="n">
        <v>0.19047619047619</v>
      </c>
      <c r="H13" s="15"/>
      <c r="I13" s="15" t="n">
        <v>0.252873563218391</v>
      </c>
      <c r="J13" s="15" t="n">
        <v>0.154545454545455</v>
      </c>
      <c r="K13" s="15"/>
      <c r="L13" s="15" t="n">
        <v>0.169642857142857</v>
      </c>
      <c r="M13" s="15" t="n">
        <v>0.209090909090909</v>
      </c>
      <c r="N13" s="15" t="n">
        <v>0.248062015503876</v>
      </c>
      <c r="O13" s="15" t="n">
        <v>0.149659863945578</v>
      </c>
      <c r="P13" s="15"/>
      <c r="Q13" s="15" t="n">
        <v>0.217948717948718</v>
      </c>
      <c r="R13" s="15" t="n">
        <v>0.177966101694915</v>
      </c>
    </row>
    <row r="14">
      <c r="B14" s="16" t="s">
        <v>71</v>
      </c>
      <c r="C14" s="15" t="n">
        <v>0.186274509803922</v>
      </c>
      <c r="D14" s="15" t="n">
        <v>0.15929203539823</v>
      </c>
      <c r="E14" s="15" t="n">
        <v>0.225433526011561</v>
      </c>
      <c r="F14" s="15" t="n">
        <v>0.183673469387755</v>
      </c>
      <c r="G14" s="15" t="n">
        <v>0.158730158730159</v>
      </c>
      <c r="H14" s="15"/>
      <c r="I14" s="15" t="n">
        <v>0.206896551724138</v>
      </c>
      <c r="J14" s="15" t="n">
        <v>0.175757575757576</v>
      </c>
      <c r="K14" s="15"/>
      <c r="L14" s="15" t="n">
        <v>0.133928571428571</v>
      </c>
      <c r="M14" s="15" t="n">
        <v>0.245454545454545</v>
      </c>
      <c r="N14" s="15" t="n">
        <v>0.217054263565891</v>
      </c>
      <c r="O14" s="15" t="n">
        <v>0.170068027210884</v>
      </c>
      <c r="P14" s="15"/>
      <c r="Q14" s="15" t="n">
        <v>0.198717948717949</v>
      </c>
      <c r="R14" s="15" t="n">
        <v>0.180790960451977</v>
      </c>
    </row>
    <row r="15">
      <c r="B15" s="16" t="s">
        <v>72</v>
      </c>
      <c r="C15" s="15" t="n">
        <v>0.184313725490196</v>
      </c>
      <c r="D15" s="15" t="n">
        <v>0.15929203539823</v>
      </c>
      <c r="E15" s="15" t="n">
        <v>0.196531791907514</v>
      </c>
      <c r="F15" s="15" t="n">
        <v>0.142857142857143</v>
      </c>
      <c r="G15" s="15" t="n">
        <v>0.222222222222222</v>
      </c>
      <c r="H15" s="15"/>
      <c r="I15" s="15" t="n">
        <v>0.155172413793103</v>
      </c>
      <c r="J15" s="15" t="n">
        <v>0.2</v>
      </c>
      <c r="K15" s="15"/>
      <c r="L15" s="15" t="n">
        <v>0.133928571428571</v>
      </c>
      <c r="M15" s="15" t="n">
        <v>0.145454545454545</v>
      </c>
      <c r="N15" s="15" t="n">
        <v>0.201550387596899</v>
      </c>
      <c r="O15" s="15" t="n">
        <v>0.244897959183673</v>
      </c>
      <c r="P15" s="15"/>
      <c r="Q15" s="15" t="n">
        <v>0.185897435897436</v>
      </c>
      <c r="R15" s="15" t="n">
        <v>0.18361581920904</v>
      </c>
    </row>
    <row r="16">
      <c r="B16" s="16" t="s">
        <v>73</v>
      </c>
      <c r="C16" s="15" t="n">
        <v>0.182352941176471</v>
      </c>
      <c r="D16" s="15" t="n">
        <v>0.176991150442478</v>
      </c>
      <c r="E16" s="15" t="n">
        <v>0.132947976878613</v>
      </c>
      <c r="F16" s="15" t="n">
        <v>0.214285714285714</v>
      </c>
      <c r="G16" s="15" t="n">
        <v>0.23015873015873</v>
      </c>
      <c r="H16" s="15"/>
      <c r="I16" s="15" t="n">
        <v>0.189655172413793</v>
      </c>
      <c r="J16" s="15" t="n">
        <v>0.181818181818182</v>
      </c>
      <c r="K16" s="15"/>
      <c r="L16" s="15" t="n">
        <v>0.169642857142857</v>
      </c>
      <c r="M16" s="15" t="n">
        <v>0.2</v>
      </c>
      <c r="N16" s="15" t="n">
        <v>0.186046511627907</v>
      </c>
      <c r="O16" s="15" t="n">
        <v>0.156462585034014</v>
      </c>
      <c r="P16" s="15"/>
      <c r="Q16" s="15" t="n">
        <v>0.185897435897436</v>
      </c>
      <c r="R16" s="15" t="n">
        <v>0.180790960451977</v>
      </c>
    </row>
    <row r="17">
      <c r="B17" s="16" t="s">
        <v>74</v>
      </c>
      <c r="C17" s="15" t="n">
        <v>0.176470588235294</v>
      </c>
      <c r="D17" s="15" t="n">
        <v>0.106194690265487</v>
      </c>
      <c r="E17" s="15" t="n">
        <v>0.202312138728324</v>
      </c>
      <c r="F17" s="15" t="n">
        <v>0.13265306122449</v>
      </c>
      <c r="G17" s="15" t="n">
        <v>0.238095238095238</v>
      </c>
      <c r="H17" s="15"/>
      <c r="I17" s="15" t="n">
        <v>0.166666666666667</v>
      </c>
      <c r="J17" s="15" t="n">
        <v>0.184848484848485</v>
      </c>
      <c r="K17" s="15"/>
      <c r="L17" s="15" t="n">
        <v>0.0892857142857143</v>
      </c>
      <c r="M17" s="15" t="n">
        <v>0.172727272727273</v>
      </c>
      <c r="N17" s="15" t="n">
        <v>0.232558139534884</v>
      </c>
      <c r="O17" s="15" t="n">
        <v>0.204081632653061</v>
      </c>
      <c r="P17" s="15"/>
      <c r="Q17" s="15" t="n">
        <v>0.237179487179487</v>
      </c>
      <c r="R17" s="15" t="n">
        <v>0.149717514124294</v>
      </c>
    </row>
    <row r="18">
      <c r="B18" s="16" t="s">
        <v>75</v>
      </c>
      <c r="C18" s="15" t="n">
        <v>0.166666666666667</v>
      </c>
      <c r="D18" s="15" t="n">
        <v>0.194690265486726</v>
      </c>
      <c r="E18" s="15" t="n">
        <v>0.161849710982659</v>
      </c>
      <c r="F18" s="15" t="n">
        <v>0.214285714285714</v>
      </c>
      <c r="G18" s="15" t="n">
        <v>0.111111111111111</v>
      </c>
      <c r="H18" s="15"/>
      <c r="I18" s="15" t="n">
        <v>0.189655172413793</v>
      </c>
      <c r="J18" s="15" t="n">
        <v>0.151515151515152</v>
      </c>
      <c r="K18" s="15"/>
      <c r="L18" s="15" t="n">
        <v>0.151785714285714</v>
      </c>
      <c r="M18" s="15" t="n">
        <v>0.2</v>
      </c>
      <c r="N18" s="15" t="n">
        <v>0.13953488372093</v>
      </c>
      <c r="O18" s="15" t="n">
        <v>0.17687074829932</v>
      </c>
      <c r="P18" s="15"/>
      <c r="Q18" s="15" t="n">
        <v>0.179487179487179</v>
      </c>
      <c r="R18" s="15" t="n">
        <v>0.161016949152542</v>
      </c>
    </row>
    <row r="19">
      <c r="B19" s="16" t="s">
        <v>76</v>
      </c>
      <c r="C19" s="15" t="n">
        <v>0.162745098039216</v>
      </c>
      <c r="D19" s="15" t="n">
        <v>0.0530973451327434</v>
      </c>
      <c r="E19" s="15" t="n">
        <v>0.196531791907514</v>
      </c>
      <c r="F19" s="15" t="n">
        <v>0.193877551020408</v>
      </c>
      <c r="G19" s="15" t="n">
        <v>0.19047619047619</v>
      </c>
      <c r="H19" s="15"/>
      <c r="I19" s="15" t="n">
        <v>0.166666666666667</v>
      </c>
      <c r="J19" s="15" t="n">
        <v>0.160606060606061</v>
      </c>
      <c r="K19" s="15"/>
      <c r="L19" s="15" t="n">
        <v>0.0803571428571429</v>
      </c>
      <c r="M19" s="15" t="n">
        <v>0.127272727272727</v>
      </c>
      <c r="N19" s="15" t="n">
        <v>0.232558139534884</v>
      </c>
      <c r="O19" s="15" t="n">
        <v>0.197278911564626</v>
      </c>
      <c r="P19" s="15"/>
      <c r="Q19" s="15" t="n">
        <v>0.185897435897436</v>
      </c>
      <c r="R19" s="15" t="n">
        <v>0.152542372881356</v>
      </c>
    </row>
    <row r="20">
      <c r="B20" s="16" t="s">
        <v>77</v>
      </c>
      <c r="C20" s="15" t="n">
        <v>0.129411764705882</v>
      </c>
      <c r="D20" s="15" t="n">
        <v>0.079646017699115</v>
      </c>
      <c r="E20" s="15" t="n">
        <v>0.132947976878613</v>
      </c>
      <c r="F20" s="15" t="n">
        <v>0.142857142857143</v>
      </c>
      <c r="G20" s="15" t="n">
        <v>0.158730158730159</v>
      </c>
      <c r="H20" s="15"/>
      <c r="I20" s="15" t="n">
        <v>0.132183908045977</v>
      </c>
      <c r="J20" s="15" t="n">
        <v>0.13030303030303</v>
      </c>
      <c r="K20" s="15"/>
      <c r="L20" s="15" t="n">
        <v>0.0714285714285714</v>
      </c>
      <c r="M20" s="15" t="n">
        <v>0.118181818181818</v>
      </c>
      <c r="N20" s="15" t="n">
        <v>0.193798449612403</v>
      </c>
      <c r="O20" s="15" t="n">
        <v>0.136054421768707</v>
      </c>
      <c r="P20" s="15"/>
      <c r="Q20" s="15" t="n">
        <v>0.153846153846154</v>
      </c>
      <c r="R20" s="15" t="n">
        <v>0.11864406779661</v>
      </c>
    </row>
    <row r="21">
      <c r="B21" s="16" t="s">
        <v>78</v>
      </c>
      <c r="C21" s="15" t="n">
        <v>0.127450980392157</v>
      </c>
      <c r="D21" s="15" t="n">
        <v>0.0973451327433628</v>
      </c>
      <c r="E21" s="15" t="n">
        <v>0.104046242774566</v>
      </c>
      <c r="F21" s="15" t="n">
        <v>0.173469387755102</v>
      </c>
      <c r="G21" s="15" t="n">
        <v>0.150793650793651</v>
      </c>
      <c r="H21" s="15"/>
      <c r="I21" s="15" t="n">
        <v>0.103448275862069</v>
      </c>
      <c r="J21" s="15" t="n">
        <v>0.133333333333333</v>
      </c>
      <c r="K21" s="15"/>
      <c r="L21" s="15" t="n">
        <v>0.133928571428571</v>
      </c>
      <c r="M21" s="15" t="n">
        <v>0.118181818181818</v>
      </c>
      <c r="N21" s="15" t="n">
        <v>0.0697674418604651</v>
      </c>
      <c r="O21" s="15" t="n">
        <v>0.156462585034014</v>
      </c>
      <c r="P21" s="15"/>
      <c r="Q21" s="15" t="n">
        <v>0.128205128205128</v>
      </c>
      <c r="R21" s="15" t="n">
        <v>0.127118644067797</v>
      </c>
    </row>
    <row r="22">
      <c r="B22" s="16" t="s">
        <v>79</v>
      </c>
      <c r="C22" s="15" t="n">
        <v>0.0529411764705882</v>
      </c>
      <c r="D22" s="15" t="n">
        <v>0.0353982300884956</v>
      </c>
      <c r="E22" s="15" t="n">
        <v>0.0346820809248555</v>
      </c>
      <c r="F22" s="15" t="n">
        <v>0.0714285714285714</v>
      </c>
      <c r="G22" s="15" t="n">
        <v>0.0793650793650794</v>
      </c>
      <c r="H22" s="15"/>
      <c r="I22" s="15" t="n">
        <v>0.0229885057471264</v>
      </c>
      <c r="J22" s="15" t="n">
        <v>0.0696969696969697</v>
      </c>
      <c r="K22" s="15"/>
      <c r="L22" s="15" t="n">
        <v>0.0357142857142857</v>
      </c>
      <c r="M22" s="15" t="n">
        <v>0.0363636363636364</v>
      </c>
      <c r="N22" s="15" t="n">
        <v>0.0387596899224806</v>
      </c>
      <c r="O22" s="15" t="n">
        <v>0.0952380952380952</v>
      </c>
      <c r="P22" s="15"/>
      <c r="Q22" s="15" t="n">
        <v>0.0256410256410256</v>
      </c>
      <c r="R22" s="15" t="n">
        <v>0.0649717514124294</v>
      </c>
    </row>
    <row r="23">
      <c r="B23" s="16" t="s">
        <v>80</v>
      </c>
      <c r="C23" s="15" t="n">
        <v>0.0294117647058824</v>
      </c>
      <c r="D23" s="15" t="n">
        <v>0.106194690265487</v>
      </c>
      <c r="E23" s="15" t="n">
        <v>0.00578034682080925</v>
      </c>
      <c r="F23" s="15" t="n">
        <v>0.0102040816326531</v>
      </c>
      <c r="G23" s="15" t="n">
        <v>0.00793650793650794</v>
      </c>
      <c r="H23" s="15"/>
      <c r="I23" s="15" t="n">
        <v>0.0229885057471264</v>
      </c>
      <c r="J23" s="15" t="n">
        <v>0.0333333333333333</v>
      </c>
      <c r="K23" s="15"/>
      <c r="L23" s="15" t="n">
        <v>0.107142857142857</v>
      </c>
      <c r="M23" s="15" t="n">
        <v>0.00909090909090909</v>
      </c>
      <c r="N23" s="15" t="n">
        <v>0</v>
      </c>
      <c r="O23" s="15" t="n">
        <v>0.00680272108843537</v>
      </c>
      <c r="P23" s="15"/>
      <c r="Q23" s="15" t="n">
        <v>0</v>
      </c>
      <c r="R23" s="15" t="n">
        <v>0.0423728813559322</v>
      </c>
    </row>
    <row r="24">
      <c r="B24" s="16" t="s">
        <v>81</v>
      </c>
      <c r="C24" s="24" t="n">
        <v>0.0274509803921569</v>
      </c>
      <c r="D24" s="24" t="n">
        <v>0.0530973451327434</v>
      </c>
      <c r="E24" s="24" t="n">
        <v>0.0173410404624277</v>
      </c>
      <c r="F24" s="24" t="n">
        <v>0</v>
      </c>
      <c r="G24" s="24" t="n">
        <v>0.0396825396825397</v>
      </c>
      <c r="H24" s="24"/>
      <c r="I24" s="24" t="n">
        <v>0.028735632183908</v>
      </c>
      <c r="J24" s="24" t="n">
        <v>0.0242424242424242</v>
      </c>
      <c r="K24" s="24"/>
      <c r="L24" s="24" t="n">
        <v>0.0535714285714286</v>
      </c>
      <c r="M24" s="24" t="n">
        <v>0.00909090909090909</v>
      </c>
      <c r="N24" s="24" t="n">
        <v>0.00775193798449612</v>
      </c>
      <c r="O24" s="24" t="n">
        <v>0.0408163265306122</v>
      </c>
      <c r="P24" s="24"/>
      <c r="Q24" s="24" t="n">
        <v>0.0192307692307692</v>
      </c>
      <c r="R24" s="24" t="n">
        <v>0.0310734463276836</v>
      </c>
    </row>
    <row r="25">
      <c r="B25" s="17"/>
    </row>
    <row r="26">
      <c r="B26" t="s">
        <v>53</v>
      </c>
    </row>
    <row r="27">
      <c r="B27" t="s">
        <v>54</v>
      </c>
    </row>
    <row r="29">
      <c r="B29"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94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83</v>
      </c>
      <c r="C8" s="15" t="n">
        <v>0.533333333333333</v>
      </c>
      <c r="D8" s="15" t="n">
        <v>0.336283185840708</v>
      </c>
      <c r="E8" s="15" t="n">
        <v>0.560693641618497</v>
      </c>
      <c r="F8" s="15" t="n">
        <v>0.602040816326531</v>
      </c>
      <c r="G8" s="15" t="n">
        <v>0.619047619047619</v>
      </c>
      <c r="H8" s="15"/>
      <c r="I8" s="15" t="n">
        <v>0.511494252873563</v>
      </c>
      <c r="J8" s="15" t="n">
        <v>0.545454545454545</v>
      </c>
      <c r="K8" s="15"/>
      <c r="L8" s="15" t="n">
        <v>0.4375</v>
      </c>
      <c r="M8" s="15" t="n">
        <v>0.545454545454545</v>
      </c>
      <c r="N8" s="15" t="n">
        <v>0.542635658914729</v>
      </c>
      <c r="O8" s="15" t="n">
        <v>0.591836734693878</v>
      </c>
      <c r="P8" s="15"/>
      <c r="Q8" s="15" t="n">
        <v>0.525641025641026</v>
      </c>
      <c r="R8" s="15" t="n">
        <v>0.536723163841808</v>
      </c>
    </row>
    <row r="9">
      <c r="B9" s="16" t="s">
        <v>84</v>
      </c>
      <c r="C9" s="15" t="n">
        <v>0.425490196078431</v>
      </c>
      <c r="D9" s="15" t="n">
        <v>0.424778761061947</v>
      </c>
      <c r="E9" s="15" t="n">
        <v>0.46242774566474</v>
      </c>
      <c r="F9" s="15" t="n">
        <v>0.428571428571429</v>
      </c>
      <c r="G9" s="15" t="n">
        <v>0.373015873015873</v>
      </c>
      <c r="H9" s="15"/>
      <c r="I9" s="15" t="n">
        <v>0.471264367816092</v>
      </c>
      <c r="J9" s="15" t="n">
        <v>0.406060606060606</v>
      </c>
      <c r="K9" s="15"/>
      <c r="L9" s="15" t="n">
        <v>0.4375</v>
      </c>
      <c r="M9" s="15" t="n">
        <v>0.463636363636364</v>
      </c>
      <c r="N9" s="15" t="n">
        <v>0.465116279069767</v>
      </c>
      <c r="O9" s="15" t="n">
        <v>0.353741496598639</v>
      </c>
      <c r="P9" s="15"/>
      <c r="Q9" s="15" t="n">
        <v>0.467948717948718</v>
      </c>
      <c r="R9" s="15" t="n">
        <v>0.406779661016949</v>
      </c>
    </row>
    <row r="10">
      <c r="B10" s="16" t="s">
        <v>85</v>
      </c>
      <c r="C10" s="15" t="n">
        <v>0.37843137254902</v>
      </c>
      <c r="D10" s="15" t="n">
        <v>0.256637168141593</v>
      </c>
      <c r="E10" s="15" t="n">
        <v>0.358381502890173</v>
      </c>
      <c r="F10" s="15" t="n">
        <v>0.459183673469388</v>
      </c>
      <c r="G10" s="15" t="n">
        <v>0.452380952380952</v>
      </c>
      <c r="H10" s="15"/>
      <c r="I10" s="15" t="n">
        <v>0.373563218390805</v>
      </c>
      <c r="J10" s="15" t="n">
        <v>0.378787878787879</v>
      </c>
      <c r="K10" s="15"/>
      <c r="L10" s="15" t="n">
        <v>0.258928571428571</v>
      </c>
      <c r="M10" s="15" t="n">
        <v>0.418181818181818</v>
      </c>
      <c r="N10" s="15" t="n">
        <v>0.372093023255814</v>
      </c>
      <c r="O10" s="15" t="n">
        <v>0.448979591836735</v>
      </c>
      <c r="P10" s="15"/>
      <c r="Q10" s="15" t="n">
        <v>0.442307692307692</v>
      </c>
      <c r="R10" s="15" t="n">
        <v>0.350282485875706</v>
      </c>
    </row>
    <row r="11">
      <c r="B11" s="16" t="s">
        <v>86</v>
      </c>
      <c r="C11" s="15" t="n">
        <v>0.364705882352941</v>
      </c>
      <c r="D11" s="15" t="n">
        <v>0.256637168141593</v>
      </c>
      <c r="E11" s="15" t="n">
        <v>0.450867052023121</v>
      </c>
      <c r="F11" s="15" t="n">
        <v>0.346938775510204</v>
      </c>
      <c r="G11" s="15" t="n">
        <v>0.357142857142857</v>
      </c>
      <c r="H11" s="15"/>
      <c r="I11" s="15" t="n">
        <v>0.402298850574713</v>
      </c>
      <c r="J11" s="15" t="n">
        <v>0.348484848484849</v>
      </c>
      <c r="K11" s="15"/>
      <c r="L11" s="15" t="n">
        <v>0.294642857142857</v>
      </c>
      <c r="M11" s="15" t="n">
        <v>0.472727272727273</v>
      </c>
      <c r="N11" s="15" t="n">
        <v>0.372093023255814</v>
      </c>
      <c r="O11" s="15" t="n">
        <v>0.346938775510204</v>
      </c>
      <c r="P11" s="15"/>
      <c r="Q11" s="15" t="n">
        <v>0.474358974358974</v>
      </c>
      <c r="R11" s="15" t="n">
        <v>0.31638418079096</v>
      </c>
    </row>
    <row r="12">
      <c r="B12" s="16" t="s">
        <v>87</v>
      </c>
      <c r="C12" s="15" t="n">
        <v>0.347058823529412</v>
      </c>
      <c r="D12" s="15" t="n">
        <v>0.292035398230089</v>
      </c>
      <c r="E12" s="15" t="n">
        <v>0.294797687861272</v>
      </c>
      <c r="F12" s="15" t="n">
        <v>0.357142857142857</v>
      </c>
      <c r="G12" s="15" t="n">
        <v>0.46031746031746</v>
      </c>
      <c r="H12" s="15"/>
      <c r="I12" s="15" t="n">
        <v>0.304597701149425</v>
      </c>
      <c r="J12" s="15" t="n">
        <v>0.375757575757576</v>
      </c>
      <c r="K12" s="15"/>
      <c r="L12" s="15" t="n">
        <v>0.258928571428571</v>
      </c>
      <c r="M12" s="15" t="n">
        <v>0.363636363636364</v>
      </c>
      <c r="N12" s="15" t="n">
        <v>0.333333333333333</v>
      </c>
      <c r="O12" s="15" t="n">
        <v>0.414965986394558</v>
      </c>
      <c r="P12" s="15"/>
      <c r="Q12" s="15" t="n">
        <v>0.397435897435897</v>
      </c>
      <c r="R12" s="15" t="n">
        <v>0.324858757062147</v>
      </c>
    </row>
    <row r="13">
      <c r="B13" s="16" t="s">
        <v>88</v>
      </c>
      <c r="C13" s="15" t="n">
        <v>0.327450980392157</v>
      </c>
      <c r="D13" s="15" t="n">
        <v>0.247787610619469</v>
      </c>
      <c r="E13" s="15" t="n">
        <v>0.439306358381503</v>
      </c>
      <c r="F13" s="15" t="n">
        <v>0.295918367346939</v>
      </c>
      <c r="G13" s="15" t="n">
        <v>0.26984126984127</v>
      </c>
      <c r="H13" s="15"/>
      <c r="I13" s="15" t="n">
        <v>0.413793103448276</v>
      </c>
      <c r="J13" s="15" t="n">
        <v>0.281818181818182</v>
      </c>
      <c r="K13" s="15"/>
      <c r="L13" s="15" t="n">
        <v>0.267857142857143</v>
      </c>
      <c r="M13" s="15" t="n">
        <v>0.354545454545455</v>
      </c>
      <c r="N13" s="15" t="n">
        <v>0.333333333333333</v>
      </c>
      <c r="O13" s="15" t="n">
        <v>0.36734693877551</v>
      </c>
      <c r="P13" s="15"/>
      <c r="Q13" s="15" t="n">
        <v>0.416666666666667</v>
      </c>
      <c r="R13" s="15" t="n">
        <v>0.288135593220339</v>
      </c>
    </row>
    <row r="14">
      <c r="B14" s="16" t="s">
        <v>89</v>
      </c>
      <c r="C14" s="15" t="n">
        <v>0.298039215686275</v>
      </c>
      <c r="D14" s="15" t="n">
        <v>0.0973451327433628</v>
      </c>
      <c r="E14" s="15" t="n">
        <v>0.341040462427746</v>
      </c>
      <c r="F14" s="15" t="n">
        <v>0.316326530612245</v>
      </c>
      <c r="G14" s="15" t="n">
        <v>0.404761904761905</v>
      </c>
      <c r="H14" s="15"/>
      <c r="I14" s="15" t="n">
        <v>0.293103448275862</v>
      </c>
      <c r="J14" s="15" t="n">
        <v>0.3</v>
      </c>
      <c r="K14" s="15"/>
      <c r="L14" s="15" t="n">
        <v>0.178571428571429</v>
      </c>
      <c r="M14" s="15" t="n">
        <v>0.254545454545455</v>
      </c>
      <c r="N14" s="15" t="n">
        <v>0.341085271317829</v>
      </c>
      <c r="O14" s="15" t="n">
        <v>0.394557823129252</v>
      </c>
      <c r="P14" s="15"/>
      <c r="Q14" s="15" t="n">
        <v>0.320512820512821</v>
      </c>
      <c r="R14" s="15" t="n">
        <v>0.288135593220339</v>
      </c>
    </row>
    <row r="15">
      <c r="B15" s="16" t="s">
        <v>90</v>
      </c>
      <c r="C15" s="15" t="n">
        <v>0.245098039215686</v>
      </c>
      <c r="D15" s="15" t="n">
        <v>0.20353982300885</v>
      </c>
      <c r="E15" s="15" t="n">
        <v>0.225433526011561</v>
      </c>
      <c r="F15" s="15" t="n">
        <v>0.224489795918367</v>
      </c>
      <c r="G15" s="15" t="n">
        <v>0.325396825396825</v>
      </c>
      <c r="H15" s="15"/>
      <c r="I15" s="15" t="n">
        <v>0.183908045977011</v>
      </c>
      <c r="J15" s="15" t="n">
        <v>0.272727272727273</v>
      </c>
      <c r="K15" s="15"/>
      <c r="L15" s="15" t="n">
        <v>0.1875</v>
      </c>
      <c r="M15" s="15" t="n">
        <v>0.263636363636364</v>
      </c>
      <c r="N15" s="15" t="n">
        <v>0.209302325581395</v>
      </c>
      <c r="O15" s="15" t="n">
        <v>0.299319727891156</v>
      </c>
      <c r="P15" s="15"/>
      <c r="Q15" s="15" t="n">
        <v>0.230769230769231</v>
      </c>
      <c r="R15" s="15" t="n">
        <v>0.251412429378531</v>
      </c>
    </row>
    <row r="16">
      <c r="B16" s="16" t="s">
        <v>91</v>
      </c>
      <c r="C16" s="15" t="n">
        <v>0.219607843137255</v>
      </c>
      <c r="D16" s="15" t="n">
        <v>0.0707964601769911</v>
      </c>
      <c r="E16" s="15" t="n">
        <v>0.208092485549133</v>
      </c>
      <c r="F16" s="15" t="n">
        <v>0.23469387755102</v>
      </c>
      <c r="G16" s="15" t="n">
        <v>0.357142857142857</v>
      </c>
      <c r="H16" s="15"/>
      <c r="I16" s="15" t="n">
        <v>0.206896551724138</v>
      </c>
      <c r="J16" s="15" t="n">
        <v>0.23030303030303</v>
      </c>
      <c r="K16" s="15"/>
      <c r="L16" s="15" t="n">
        <v>0.0714285714285714</v>
      </c>
      <c r="M16" s="15" t="n">
        <v>0.245454545454545</v>
      </c>
      <c r="N16" s="15" t="n">
        <v>0.232558139534884</v>
      </c>
      <c r="O16" s="15" t="n">
        <v>0.312925170068027</v>
      </c>
      <c r="P16" s="15"/>
      <c r="Q16" s="15" t="n">
        <v>0.282051282051282</v>
      </c>
      <c r="R16" s="15" t="n">
        <v>0.192090395480226</v>
      </c>
    </row>
    <row r="17">
      <c r="B17" s="16" t="s">
        <v>92</v>
      </c>
      <c r="C17" s="15" t="n">
        <v>0.205882352941176</v>
      </c>
      <c r="D17" s="15" t="n">
        <v>0.106194690265487</v>
      </c>
      <c r="E17" s="15" t="n">
        <v>0.236994219653179</v>
      </c>
      <c r="F17" s="15" t="n">
        <v>0.193877551020408</v>
      </c>
      <c r="G17" s="15" t="n">
        <v>0.261904761904762</v>
      </c>
      <c r="H17" s="15"/>
      <c r="I17" s="15" t="n">
        <v>0.189655172413793</v>
      </c>
      <c r="J17" s="15" t="n">
        <v>0.218181818181818</v>
      </c>
      <c r="K17" s="15"/>
      <c r="L17" s="15" t="n">
        <v>0.0982142857142857</v>
      </c>
      <c r="M17" s="15" t="n">
        <v>0.245454545454545</v>
      </c>
      <c r="N17" s="15" t="n">
        <v>0.193798449612403</v>
      </c>
      <c r="O17" s="15" t="n">
        <v>0.272108843537415</v>
      </c>
      <c r="P17" s="15"/>
      <c r="Q17" s="15" t="n">
        <v>0.262820512820513</v>
      </c>
      <c r="R17" s="15" t="n">
        <v>0.180790960451977</v>
      </c>
    </row>
    <row r="18">
      <c r="B18" s="16" t="s">
        <v>48</v>
      </c>
      <c r="C18" s="15" t="n">
        <v>0.0392156862745098</v>
      </c>
      <c r="D18" s="15" t="n">
        <v>0.106194690265487</v>
      </c>
      <c r="E18" s="15" t="n">
        <v>0.0173410404624277</v>
      </c>
      <c r="F18" s="15" t="n">
        <v>0.0102040816326531</v>
      </c>
      <c r="G18" s="15" t="n">
        <v>0.0317460317460317</v>
      </c>
      <c r="H18" s="15"/>
      <c r="I18" s="15" t="n">
        <v>0.028735632183908</v>
      </c>
      <c r="J18" s="15" t="n">
        <v>0.0424242424242424</v>
      </c>
      <c r="K18" s="15"/>
      <c r="L18" s="15" t="n">
        <v>0.0982142857142857</v>
      </c>
      <c r="M18" s="15" t="n">
        <v>0.00909090909090909</v>
      </c>
      <c r="N18" s="15" t="n">
        <v>0.0155038759689922</v>
      </c>
      <c r="O18" s="15" t="n">
        <v>0.0340136054421769</v>
      </c>
      <c r="P18" s="15"/>
      <c r="Q18" s="15" t="n">
        <v>0.00641025641025641</v>
      </c>
      <c r="R18" s="15" t="n">
        <v>0.0536723163841808</v>
      </c>
    </row>
    <row r="19">
      <c r="B19" s="16" t="s">
        <v>93</v>
      </c>
      <c r="C19" s="24" t="n">
        <v>0.00980392156862745</v>
      </c>
      <c r="D19" s="24" t="n">
        <v>0.0176991150442478</v>
      </c>
      <c r="E19" s="24" t="n">
        <v>0.00578034682080925</v>
      </c>
      <c r="F19" s="24" t="n">
        <v>0.0102040816326531</v>
      </c>
      <c r="G19" s="24" t="n">
        <v>0.00793650793650794</v>
      </c>
      <c r="H19" s="24"/>
      <c r="I19" s="24" t="n">
        <v>0.00574712643678161</v>
      </c>
      <c r="J19" s="24" t="n">
        <v>0.0121212121212121</v>
      </c>
      <c r="K19" s="24"/>
      <c r="L19" s="24" t="n">
        <v>0.0267857142857143</v>
      </c>
      <c r="M19" s="24" t="n">
        <v>0</v>
      </c>
      <c r="N19" s="24" t="n">
        <v>0</v>
      </c>
      <c r="O19" s="24" t="n">
        <v>0.0136054421768707</v>
      </c>
      <c r="P19" s="24"/>
      <c r="Q19" s="24" t="n">
        <v>0</v>
      </c>
      <c r="R19" s="24" t="n">
        <v>0.0141242937853107</v>
      </c>
    </row>
    <row r="20">
      <c r="B20" s="17"/>
    </row>
    <row r="21">
      <c r="B21" t="s">
        <v>53</v>
      </c>
    </row>
    <row r="22">
      <c r="B22" t="s">
        <v>54</v>
      </c>
    </row>
    <row r="24">
      <c r="B24"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110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95</v>
      </c>
      <c r="C8" s="15" t="n">
        <v>0.307843137254902</v>
      </c>
      <c r="D8" s="15" t="n">
        <v>0.31858407079646</v>
      </c>
      <c r="E8" s="15" t="n">
        <v>0.277456647398844</v>
      </c>
      <c r="F8" s="15" t="n">
        <v>0.336734693877551</v>
      </c>
      <c r="G8" s="15" t="n">
        <v>0.317460317460317</v>
      </c>
      <c r="H8" s="15"/>
      <c r="I8" s="15" t="n">
        <v>0.264367816091954</v>
      </c>
      <c r="J8" s="15" t="n">
        <v>0.327272727272727</v>
      </c>
      <c r="K8" s="15"/>
      <c r="L8" s="15" t="n">
        <v>0.357142857142857</v>
      </c>
      <c r="M8" s="15" t="n">
        <v>0.263636363636364</v>
      </c>
      <c r="N8" s="15" t="n">
        <v>0.302325581395349</v>
      </c>
      <c r="O8" s="15" t="n">
        <v>0.292517006802721</v>
      </c>
      <c r="P8" s="15"/>
      <c r="Q8" s="15" t="n">
        <v>0.275641025641026</v>
      </c>
      <c r="R8" s="15" t="n">
        <v>0.322033898305085</v>
      </c>
    </row>
    <row r="9">
      <c r="B9" s="16" t="s">
        <v>96</v>
      </c>
      <c r="C9" s="15" t="n">
        <v>0.207843137254902</v>
      </c>
      <c r="D9" s="15" t="n">
        <v>0.194690265486726</v>
      </c>
      <c r="E9" s="15" t="n">
        <v>0.242774566473988</v>
      </c>
      <c r="F9" s="15" t="n">
        <v>0.214285714285714</v>
      </c>
      <c r="G9" s="15" t="n">
        <v>0.166666666666667</v>
      </c>
      <c r="H9" s="15"/>
      <c r="I9" s="15" t="n">
        <v>0.247126436781609</v>
      </c>
      <c r="J9" s="15" t="n">
        <v>0.187878787878788</v>
      </c>
      <c r="K9" s="15"/>
      <c r="L9" s="15" t="n">
        <v>0.169642857142857</v>
      </c>
      <c r="M9" s="15" t="n">
        <v>0.263636363636364</v>
      </c>
      <c r="N9" s="15" t="n">
        <v>0.217054263565891</v>
      </c>
      <c r="O9" s="15" t="n">
        <v>0.19047619047619</v>
      </c>
      <c r="P9" s="15"/>
      <c r="Q9" s="15" t="n">
        <v>0.185897435897436</v>
      </c>
      <c r="R9" s="15" t="n">
        <v>0.217514124293785</v>
      </c>
    </row>
    <row r="10">
      <c r="B10" s="16" t="s">
        <v>97</v>
      </c>
      <c r="C10" s="15" t="n">
        <v>0.180392156862745</v>
      </c>
      <c r="D10" s="15" t="n">
        <v>0.176991150442478</v>
      </c>
      <c r="E10" s="15" t="n">
        <v>0.161849710982659</v>
      </c>
      <c r="F10" s="15" t="n">
        <v>0.204081632653061</v>
      </c>
      <c r="G10" s="15" t="n">
        <v>0.19047619047619</v>
      </c>
      <c r="H10" s="15"/>
      <c r="I10" s="15" t="n">
        <v>0.132183908045977</v>
      </c>
      <c r="J10" s="15" t="n">
        <v>0.206060606060606</v>
      </c>
      <c r="K10" s="15"/>
      <c r="L10" s="15" t="n">
        <v>0.160714285714286</v>
      </c>
      <c r="M10" s="15" t="n">
        <v>0.154545454545455</v>
      </c>
      <c r="N10" s="15" t="n">
        <v>0.209302325581395</v>
      </c>
      <c r="O10" s="15" t="n">
        <v>0.197278911564626</v>
      </c>
      <c r="P10" s="15"/>
      <c r="Q10" s="15" t="n">
        <v>0.179487179487179</v>
      </c>
      <c r="R10" s="15" t="n">
        <v>0.180790960451977</v>
      </c>
    </row>
    <row r="11">
      <c r="B11" s="16" t="s">
        <v>98</v>
      </c>
      <c r="C11" s="15" t="n">
        <v>0.147058823529412</v>
      </c>
      <c r="D11" s="15" t="n">
        <v>0.176991150442478</v>
      </c>
      <c r="E11" s="15" t="n">
        <v>0.132947976878613</v>
      </c>
      <c r="F11" s="15" t="n">
        <v>0.183673469387755</v>
      </c>
      <c r="G11" s="15" t="n">
        <v>0.111111111111111</v>
      </c>
      <c r="H11" s="15"/>
      <c r="I11" s="15" t="n">
        <v>0.160919540229885</v>
      </c>
      <c r="J11" s="15" t="n">
        <v>0.136363636363636</v>
      </c>
      <c r="K11" s="15"/>
      <c r="L11" s="15" t="n">
        <v>0.169642857142857</v>
      </c>
      <c r="M11" s="15" t="n">
        <v>0.190909090909091</v>
      </c>
      <c r="N11" s="15" t="n">
        <v>0.0930232558139535</v>
      </c>
      <c r="O11" s="15" t="n">
        <v>0.149659863945578</v>
      </c>
      <c r="P11" s="15"/>
      <c r="Q11" s="15" t="n">
        <v>0.134615384615385</v>
      </c>
      <c r="R11" s="15" t="n">
        <v>0.152542372881356</v>
      </c>
    </row>
    <row r="12">
      <c r="B12" s="16" t="s">
        <v>99</v>
      </c>
      <c r="C12" s="15" t="n">
        <v>0.133333333333333</v>
      </c>
      <c r="D12" s="15" t="n">
        <v>0.0707964601769911</v>
      </c>
      <c r="E12" s="15" t="n">
        <v>0.167630057803468</v>
      </c>
      <c r="F12" s="15" t="n">
        <v>0.0918367346938776</v>
      </c>
      <c r="G12" s="15" t="n">
        <v>0.174603174603175</v>
      </c>
      <c r="H12" s="15"/>
      <c r="I12" s="15" t="n">
        <v>0.195402298850575</v>
      </c>
      <c r="J12" s="15" t="n">
        <v>0.103030303030303</v>
      </c>
      <c r="K12" s="15"/>
      <c r="L12" s="15" t="n">
        <v>0.116071428571429</v>
      </c>
      <c r="M12" s="15" t="n">
        <v>0.145454545454545</v>
      </c>
      <c r="N12" s="15" t="n">
        <v>0.155038759689922</v>
      </c>
      <c r="O12" s="15" t="n">
        <v>0.129251700680272</v>
      </c>
      <c r="P12" s="15"/>
      <c r="Q12" s="15" t="n">
        <v>0.121794871794872</v>
      </c>
      <c r="R12" s="15" t="n">
        <v>0.138418079096045</v>
      </c>
    </row>
    <row r="13">
      <c r="B13" s="16" t="s">
        <v>100</v>
      </c>
      <c r="C13" s="15" t="n">
        <v>0.12156862745098</v>
      </c>
      <c r="D13" s="15" t="n">
        <v>0.106194690265487</v>
      </c>
      <c r="E13" s="15" t="n">
        <v>0.0809248554913295</v>
      </c>
      <c r="F13" s="15" t="n">
        <v>0.13265306122449</v>
      </c>
      <c r="G13" s="15" t="n">
        <v>0.182539682539683</v>
      </c>
      <c r="H13" s="15"/>
      <c r="I13" s="15" t="n">
        <v>0.0804597701149425</v>
      </c>
      <c r="J13" s="15" t="n">
        <v>0.139393939393939</v>
      </c>
      <c r="K13" s="15"/>
      <c r="L13" s="15" t="n">
        <v>0.0803571428571429</v>
      </c>
      <c r="M13" s="15" t="n">
        <v>0.118181818181818</v>
      </c>
      <c r="N13" s="15" t="n">
        <v>0.147286821705426</v>
      </c>
      <c r="O13" s="15" t="n">
        <v>0.136054421768707</v>
      </c>
      <c r="P13" s="15"/>
      <c r="Q13" s="15" t="n">
        <v>0.153846153846154</v>
      </c>
      <c r="R13" s="15" t="n">
        <v>0.107344632768362</v>
      </c>
    </row>
    <row r="14">
      <c r="B14" s="16" t="s">
        <v>101</v>
      </c>
      <c r="C14" s="15" t="n">
        <v>0.115686274509804</v>
      </c>
      <c r="D14" s="15" t="n">
        <v>0.0619469026548673</v>
      </c>
      <c r="E14" s="15" t="n">
        <v>0.161849710982659</v>
      </c>
      <c r="F14" s="15" t="n">
        <v>0.0816326530612245</v>
      </c>
      <c r="G14" s="15" t="n">
        <v>0.126984126984127</v>
      </c>
      <c r="H14" s="15"/>
      <c r="I14" s="15" t="n">
        <v>0.103448275862069</v>
      </c>
      <c r="J14" s="15" t="n">
        <v>0.121212121212121</v>
      </c>
      <c r="K14" s="15"/>
      <c r="L14" s="15" t="n">
        <v>0.0714285714285714</v>
      </c>
      <c r="M14" s="15" t="n">
        <v>0.127272727272727</v>
      </c>
      <c r="N14" s="15" t="n">
        <v>0.124031007751938</v>
      </c>
      <c r="O14" s="15" t="n">
        <v>0.142857142857143</v>
      </c>
      <c r="P14" s="15"/>
      <c r="Q14" s="15" t="n">
        <v>0.128205128205128</v>
      </c>
      <c r="R14" s="15" t="n">
        <v>0.110169491525424</v>
      </c>
    </row>
    <row r="15">
      <c r="B15" s="16" t="s">
        <v>102</v>
      </c>
      <c r="C15" s="15" t="n">
        <v>0.109803921568627</v>
      </c>
      <c r="D15" s="15" t="n">
        <v>0.0884955752212389</v>
      </c>
      <c r="E15" s="15" t="n">
        <v>0.132947976878613</v>
      </c>
      <c r="F15" s="15" t="n">
        <v>0.122448979591837</v>
      </c>
      <c r="G15" s="15" t="n">
        <v>0.0873015873015873</v>
      </c>
      <c r="H15" s="15"/>
      <c r="I15" s="15" t="n">
        <v>0.120689655172414</v>
      </c>
      <c r="J15" s="15" t="n">
        <v>0.106060606060606</v>
      </c>
      <c r="K15" s="15"/>
      <c r="L15" s="15" t="n">
        <v>0.0625</v>
      </c>
      <c r="M15" s="15" t="n">
        <v>0.145454545454545</v>
      </c>
      <c r="N15" s="15" t="n">
        <v>0.116279069767442</v>
      </c>
      <c r="O15" s="15" t="n">
        <v>0.115646258503401</v>
      </c>
      <c r="P15" s="15"/>
      <c r="Q15" s="15" t="n">
        <v>0.115384615384615</v>
      </c>
      <c r="R15" s="15" t="n">
        <v>0.107344632768362</v>
      </c>
    </row>
    <row r="16">
      <c r="B16" s="16" t="s">
        <v>103</v>
      </c>
      <c r="C16" s="15" t="n">
        <v>0.1</v>
      </c>
      <c r="D16" s="15" t="n">
        <v>0.0884955752212389</v>
      </c>
      <c r="E16" s="15" t="n">
        <v>0.109826589595376</v>
      </c>
      <c r="F16" s="15" t="n">
        <v>0.0714285714285714</v>
      </c>
      <c r="G16" s="15" t="n">
        <v>0.119047619047619</v>
      </c>
      <c r="H16" s="15"/>
      <c r="I16" s="15" t="n">
        <v>0.126436781609195</v>
      </c>
      <c r="J16" s="15" t="n">
        <v>0.0878787878787879</v>
      </c>
      <c r="K16" s="15"/>
      <c r="L16" s="15" t="n">
        <v>0.0982142857142857</v>
      </c>
      <c r="M16" s="15" t="n">
        <v>0.1</v>
      </c>
      <c r="N16" s="15" t="n">
        <v>0.0930232558139535</v>
      </c>
      <c r="O16" s="15" t="n">
        <v>0.102040816326531</v>
      </c>
      <c r="P16" s="15"/>
      <c r="Q16" s="15" t="n">
        <v>0.134615384615385</v>
      </c>
      <c r="R16" s="15" t="n">
        <v>0.0847457627118644</v>
      </c>
    </row>
    <row r="17">
      <c r="B17" s="16" t="s">
        <v>104</v>
      </c>
      <c r="C17" s="15" t="n">
        <v>0.0843137254901961</v>
      </c>
      <c r="D17" s="15" t="n">
        <v>0.079646017699115</v>
      </c>
      <c r="E17" s="15" t="n">
        <v>0.0982658959537572</v>
      </c>
      <c r="F17" s="15" t="n">
        <v>0.0714285714285714</v>
      </c>
      <c r="G17" s="15" t="n">
        <v>0.0793650793650794</v>
      </c>
      <c r="H17" s="15"/>
      <c r="I17" s="15" t="n">
        <v>0.0517241379310345</v>
      </c>
      <c r="J17" s="15" t="n">
        <v>0.103030303030303</v>
      </c>
      <c r="K17" s="15"/>
      <c r="L17" s="15" t="n">
        <v>0.0535714285714286</v>
      </c>
      <c r="M17" s="15" t="n">
        <v>0.127272727272727</v>
      </c>
      <c r="N17" s="15" t="n">
        <v>0.0930232558139535</v>
      </c>
      <c r="O17" s="15" t="n">
        <v>0.0612244897959184</v>
      </c>
      <c r="P17" s="15"/>
      <c r="Q17" s="15" t="n">
        <v>0.0961538461538462</v>
      </c>
      <c r="R17" s="15" t="n">
        <v>0.0790960451977401</v>
      </c>
    </row>
    <row r="18">
      <c r="B18" s="16" t="s">
        <v>105</v>
      </c>
      <c r="C18" s="15" t="n">
        <v>0.0803921568627451</v>
      </c>
      <c r="D18" s="15" t="n">
        <v>0.0530973451327434</v>
      </c>
      <c r="E18" s="15" t="n">
        <v>0.0635838150289017</v>
      </c>
      <c r="F18" s="15" t="n">
        <v>0.173469387755102</v>
      </c>
      <c r="G18" s="15" t="n">
        <v>0.0555555555555556</v>
      </c>
      <c r="H18" s="15"/>
      <c r="I18" s="15" t="n">
        <v>0.0689655172413793</v>
      </c>
      <c r="J18" s="15" t="n">
        <v>0.0878787878787879</v>
      </c>
      <c r="K18" s="15"/>
      <c r="L18" s="15" t="n">
        <v>0.0625</v>
      </c>
      <c r="M18" s="15" t="n">
        <v>0.0545454545454545</v>
      </c>
      <c r="N18" s="15" t="n">
        <v>0.116279069767442</v>
      </c>
      <c r="O18" s="15" t="n">
        <v>0.0884353741496599</v>
      </c>
      <c r="P18" s="15"/>
      <c r="Q18" s="15" t="n">
        <v>0.0897435897435897</v>
      </c>
      <c r="R18" s="15" t="n">
        <v>0.076271186440678</v>
      </c>
    </row>
    <row r="19">
      <c r="B19" s="16" t="s">
        <v>106</v>
      </c>
      <c r="C19" s="15" t="n">
        <v>0.0725490196078431</v>
      </c>
      <c r="D19" s="15" t="n">
        <v>0.0442477876106195</v>
      </c>
      <c r="E19" s="15" t="n">
        <v>0.0867052023121387</v>
      </c>
      <c r="F19" s="15" t="n">
        <v>0.0612244897959184</v>
      </c>
      <c r="G19" s="15" t="n">
        <v>0.0873015873015873</v>
      </c>
      <c r="H19" s="15"/>
      <c r="I19" s="15" t="n">
        <v>0.109195402298851</v>
      </c>
      <c r="J19" s="15" t="n">
        <v>0.0545454545454545</v>
      </c>
      <c r="K19" s="15"/>
      <c r="L19" s="15" t="n">
        <v>0.0357142857142857</v>
      </c>
      <c r="M19" s="15" t="n">
        <v>0.0909090909090909</v>
      </c>
      <c r="N19" s="15" t="n">
        <v>0.10077519379845</v>
      </c>
      <c r="O19" s="15" t="n">
        <v>0.0680272108843537</v>
      </c>
      <c r="P19" s="15"/>
      <c r="Q19" s="15" t="n">
        <v>0.102564102564103</v>
      </c>
      <c r="R19" s="15" t="n">
        <v>0.0593220338983051</v>
      </c>
    </row>
    <row r="20">
      <c r="B20" s="16" t="s">
        <v>107</v>
      </c>
      <c r="C20" s="15" t="n">
        <v>0.0549019607843137</v>
      </c>
      <c r="D20" s="15" t="n">
        <v>0.0353982300884956</v>
      </c>
      <c r="E20" s="15" t="n">
        <v>0.0404624277456647</v>
      </c>
      <c r="F20" s="15" t="n">
        <v>0.0714285714285714</v>
      </c>
      <c r="G20" s="15" t="n">
        <v>0.0793650793650794</v>
      </c>
      <c r="H20" s="15"/>
      <c r="I20" s="15" t="n">
        <v>0.0517241379310345</v>
      </c>
      <c r="J20" s="15" t="n">
        <v>0.0545454545454545</v>
      </c>
      <c r="K20" s="15"/>
      <c r="L20" s="15" t="n">
        <v>0.0446428571428571</v>
      </c>
      <c r="M20" s="15" t="n">
        <v>0.0454545454545455</v>
      </c>
      <c r="N20" s="15" t="n">
        <v>0.0542635658914729</v>
      </c>
      <c r="O20" s="15" t="n">
        <v>0.0680272108843537</v>
      </c>
      <c r="P20" s="15"/>
      <c r="Q20" s="15" t="n">
        <v>0.0897435897435897</v>
      </c>
      <c r="R20" s="15" t="n">
        <v>0.0395480225988701</v>
      </c>
    </row>
    <row r="21">
      <c r="B21" s="16" t="s">
        <v>108</v>
      </c>
      <c r="C21" s="15" t="n">
        <v>0.0450980392156863</v>
      </c>
      <c r="D21" s="15" t="n">
        <v>0.0442477876106195</v>
      </c>
      <c r="E21" s="15" t="n">
        <v>0.0578034682080925</v>
      </c>
      <c r="F21" s="15" t="n">
        <v>0.0408163265306122</v>
      </c>
      <c r="G21" s="15" t="n">
        <v>0.0317460317460317</v>
      </c>
      <c r="H21" s="15"/>
      <c r="I21" s="15" t="n">
        <v>0.0459770114942529</v>
      </c>
      <c r="J21" s="15" t="n">
        <v>0.0424242424242424</v>
      </c>
      <c r="K21" s="15"/>
      <c r="L21" s="15" t="n">
        <v>0.0446428571428571</v>
      </c>
      <c r="M21" s="15" t="n">
        <v>0.0545454545454545</v>
      </c>
      <c r="N21" s="15" t="n">
        <v>0.0310077519379845</v>
      </c>
      <c r="O21" s="15" t="n">
        <v>0.054421768707483</v>
      </c>
      <c r="P21" s="15"/>
      <c r="Q21" s="15" t="n">
        <v>0.0705128205128205</v>
      </c>
      <c r="R21" s="15" t="n">
        <v>0.0338983050847458</v>
      </c>
    </row>
    <row r="22">
      <c r="B22" s="16" t="s">
        <v>109</v>
      </c>
      <c r="C22" s="15" t="n">
        <v>0.0411764705882353</v>
      </c>
      <c r="D22" s="15" t="n">
        <v>0.0442477876106195</v>
      </c>
      <c r="E22" s="15" t="n">
        <v>0.046242774566474</v>
      </c>
      <c r="F22" s="15" t="n">
        <v>0.0306122448979592</v>
      </c>
      <c r="G22" s="15" t="n">
        <v>0.0396825396825397</v>
      </c>
      <c r="H22" s="15"/>
      <c r="I22" s="15" t="n">
        <v>0.0402298850574713</v>
      </c>
      <c r="J22" s="15" t="n">
        <v>0.0424242424242424</v>
      </c>
      <c r="K22" s="15"/>
      <c r="L22" s="15" t="n">
        <v>0.0357142857142857</v>
      </c>
      <c r="M22" s="15" t="n">
        <v>0.0272727272727273</v>
      </c>
      <c r="N22" s="15" t="n">
        <v>0.0465116279069767</v>
      </c>
      <c r="O22" s="15" t="n">
        <v>0.054421768707483</v>
      </c>
      <c r="P22" s="15"/>
      <c r="Q22" s="15" t="n">
        <v>0.0384615384615385</v>
      </c>
      <c r="R22" s="15" t="n">
        <v>0.0423728813559322</v>
      </c>
    </row>
    <row r="23">
      <c r="B23" s="16" t="s">
        <v>48</v>
      </c>
      <c r="C23" s="15" t="n">
        <v>0.0274509803921569</v>
      </c>
      <c r="D23" s="15" t="n">
        <v>0.0884955752212389</v>
      </c>
      <c r="E23" s="15" t="n">
        <v>0.00578034682080925</v>
      </c>
      <c r="F23" s="15" t="n">
        <v>0</v>
      </c>
      <c r="G23" s="15" t="n">
        <v>0.0238095238095238</v>
      </c>
      <c r="H23" s="15"/>
      <c r="I23" s="15" t="n">
        <v>0.028735632183908</v>
      </c>
      <c r="J23" s="15" t="n">
        <v>0.0272727272727273</v>
      </c>
      <c r="K23" s="15"/>
      <c r="L23" s="15" t="n">
        <v>0.0892857142857143</v>
      </c>
      <c r="M23" s="15" t="n">
        <v>0</v>
      </c>
      <c r="N23" s="15" t="n">
        <v>0</v>
      </c>
      <c r="O23" s="15" t="n">
        <v>0.0204081632653061</v>
      </c>
      <c r="P23" s="15"/>
      <c r="Q23" s="15" t="n">
        <v>0.00641025641025641</v>
      </c>
      <c r="R23" s="15" t="n">
        <v>0.0367231638418079</v>
      </c>
    </row>
    <row r="24">
      <c r="B24" s="16" t="s">
        <v>93</v>
      </c>
      <c r="C24" s="24" t="n">
        <v>0.0235294117647059</v>
      </c>
      <c r="D24" s="24" t="n">
        <v>0.0442477876106195</v>
      </c>
      <c r="E24" s="24" t="n">
        <v>0.0173410404624277</v>
      </c>
      <c r="F24" s="24" t="n">
        <v>0.0102040816326531</v>
      </c>
      <c r="G24" s="24" t="n">
        <v>0.0238095238095238</v>
      </c>
      <c r="H24" s="24"/>
      <c r="I24" s="24" t="n">
        <v>0.0229885057471264</v>
      </c>
      <c r="J24" s="24" t="n">
        <v>0.0242424242424242</v>
      </c>
      <c r="K24" s="24"/>
      <c r="L24" s="24" t="n">
        <v>0.0446428571428571</v>
      </c>
      <c r="M24" s="24" t="n">
        <v>0.00909090909090909</v>
      </c>
      <c r="N24" s="24" t="n">
        <v>0.0232558139534884</v>
      </c>
      <c r="O24" s="24" t="n">
        <v>0.0136054421768707</v>
      </c>
      <c r="P24" s="24"/>
      <c r="Q24" s="24" t="n">
        <v>0</v>
      </c>
      <c r="R24" s="24" t="n">
        <v>0.0338983050847458</v>
      </c>
    </row>
    <row r="25">
      <c r="B25" s="17"/>
    </row>
    <row r="26">
      <c r="B26" t="s">
        <v>53</v>
      </c>
    </row>
    <row r="27">
      <c r="B27" t="s">
        <v>54</v>
      </c>
    </row>
    <row r="29">
      <c r="B29"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115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111</v>
      </c>
      <c r="C8" s="15" t="n">
        <v>0.252941176470588</v>
      </c>
      <c r="D8" s="15" t="n">
        <v>0.15929203539823</v>
      </c>
      <c r="E8" s="15" t="n">
        <v>0.294797687861272</v>
      </c>
      <c r="F8" s="15" t="n">
        <v>0.306122448979592</v>
      </c>
      <c r="G8" s="15" t="n">
        <v>0.238095238095238</v>
      </c>
      <c r="H8" s="15"/>
      <c r="I8" s="15" t="n">
        <v>0.339080459770115</v>
      </c>
      <c r="J8" s="15" t="n">
        <v>0.203030303030303</v>
      </c>
      <c r="K8" s="15"/>
      <c r="L8" s="15" t="n">
        <v>0.1875</v>
      </c>
      <c r="M8" s="15" t="n">
        <v>0.272727272727273</v>
      </c>
      <c r="N8" s="15" t="n">
        <v>0.286821705426357</v>
      </c>
      <c r="O8" s="15" t="n">
        <v>0.27891156462585</v>
      </c>
      <c r="P8" s="15"/>
      <c r="Q8" s="15" t="n">
        <v>0.365384615384615</v>
      </c>
      <c r="R8" s="15" t="n">
        <v>0.203389830508475</v>
      </c>
    </row>
    <row r="9">
      <c r="B9" s="16" t="s">
        <v>112</v>
      </c>
      <c r="C9" s="15" t="n">
        <v>0.454901960784314</v>
      </c>
      <c r="D9" s="15" t="n">
        <v>0.415929203539823</v>
      </c>
      <c r="E9" s="15" t="n">
        <v>0.473988439306358</v>
      </c>
      <c r="F9" s="15" t="n">
        <v>0.510204081632653</v>
      </c>
      <c r="G9" s="15" t="n">
        <v>0.420634920634921</v>
      </c>
      <c r="H9" s="15"/>
      <c r="I9" s="15" t="n">
        <v>0.436781609195402</v>
      </c>
      <c r="J9" s="15" t="n">
        <v>0.46969696969697</v>
      </c>
      <c r="K9" s="15"/>
      <c r="L9" s="15" t="n">
        <v>0.366071428571429</v>
      </c>
      <c r="M9" s="15" t="n">
        <v>0.536363636363636</v>
      </c>
      <c r="N9" s="15" t="n">
        <v>0.496124031007752</v>
      </c>
      <c r="O9" s="15" t="n">
        <v>0.442176870748299</v>
      </c>
      <c r="P9" s="15"/>
      <c r="Q9" s="15" t="n">
        <v>0.403846153846154</v>
      </c>
      <c r="R9" s="15" t="n">
        <v>0.477401129943503</v>
      </c>
    </row>
    <row r="10">
      <c r="B10" s="16" t="s">
        <v>113</v>
      </c>
      <c r="C10" s="15" t="n">
        <v>0.225490196078431</v>
      </c>
      <c r="D10" s="15" t="n">
        <v>0.265486725663717</v>
      </c>
      <c r="E10" s="15" t="n">
        <v>0.202312138728324</v>
      </c>
      <c r="F10" s="15" t="n">
        <v>0.142857142857143</v>
      </c>
      <c r="G10" s="15" t="n">
        <v>0.285714285714286</v>
      </c>
      <c r="H10" s="15"/>
      <c r="I10" s="15" t="n">
        <v>0.172413793103448</v>
      </c>
      <c r="J10" s="15" t="n">
        <v>0.251515151515152</v>
      </c>
      <c r="K10" s="15"/>
      <c r="L10" s="15" t="n">
        <v>0.303571428571429</v>
      </c>
      <c r="M10" s="15" t="n">
        <v>0.154545454545455</v>
      </c>
      <c r="N10" s="15" t="n">
        <v>0.178294573643411</v>
      </c>
      <c r="O10" s="15" t="n">
        <v>0.238095238095238</v>
      </c>
      <c r="P10" s="15"/>
      <c r="Q10" s="15" t="n">
        <v>0.205128205128205</v>
      </c>
      <c r="R10" s="15" t="n">
        <v>0.234463276836158</v>
      </c>
    </row>
    <row r="11">
      <c r="B11" s="16" t="s">
        <v>114</v>
      </c>
      <c r="C11" s="15" t="n">
        <v>0.0450980392156863</v>
      </c>
      <c r="D11" s="15" t="n">
        <v>0.106194690265487</v>
      </c>
      <c r="E11" s="15" t="n">
        <v>0.0173410404624277</v>
      </c>
      <c r="F11" s="15" t="n">
        <v>0.0306122448979592</v>
      </c>
      <c r="G11" s="15" t="n">
        <v>0.0396825396825397</v>
      </c>
      <c r="H11" s="15"/>
      <c r="I11" s="15" t="n">
        <v>0.028735632183908</v>
      </c>
      <c r="J11" s="15" t="n">
        <v>0.0545454545454545</v>
      </c>
      <c r="K11" s="15"/>
      <c r="L11" s="15" t="n">
        <v>0.107142857142857</v>
      </c>
      <c r="M11" s="15" t="n">
        <v>0.0181818181818182</v>
      </c>
      <c r="N11" s="15" t="n">
        <v>0.0310077519379845</v>
      </c>
      <c r="O11" s="15" t="n">
        <v>0.0272108843537415</v>
      </c>
      <c r="P11" s="15"/>
      <c r="Q11" s="15" t="n">
        <v>0.0192307692307692</v>
      </c>
      <c r="R11" s="15" t="n">
        <v>0.0564971751412429</v>
      </c>
    </row>
    <row r="12">
      <c r="B12" s="16" t="s">
        <v>48</v>
      </c>
      <c r="C12" s="24" t="n">
        <v>0.0215686274509804</v>
      </c>
      <c r="D12" s="24" t="n">
        <v>0.0530973451327434</v>
      </c>
      <c r="E12" s="24" t="n">
        <v>0.0115606936416185</v>
      </c>
      <c r="F12" s="24" t="n">
        <v>0.0102040816326531</v>
      </c>
      <c r="G12" s="24" t="n">
        <v>0.0158730158730159</v>
      </c>
      <c r="H12" s="24"/>
      <c r="I12" s="24" t="n">
        <v>0.0229885057471264</v>
      </c>
      <c r="J12" s="24" t="n">
        <v>0.0212121212121212</v>
      </c>
      <c r="K12" s="24"/>
      <c r="L12" s="24" t="n">
        <v>0.0357142857142857</v>
      </c>
      <c r="M12" s="24" t="n">
        <v>0.0181818181818182</v>
      </c>
      <c r="N12" s="24" t="n">
        <v>0.00775193798449612</v>
      </c>
      <c r="O12" s="24" t="n">
        <v>0.0136054421768707</v>
      </c>
      <c r="P12" s="24"/>
      <c r="Q12" s="24" t="n">
        <v>0.00641025641025641</v>
      </c>
      <c r="R12" s="24" t="n">
        <v>0.0282485875706215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118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116</v>
      </c>
      <c r="C8" s="15" t="n">
        <v>0.749019607843137</v>
      </c>
      <c r="D8" s="15" t="n">
        <v>0.548672566371681</v>
      </c>
      <c r="E8" s="15" t="n">
        <v>0.826589595375723</v>
      </c>
      <c r="F8" s="15" t="n">
        <v>0.826530612244898</v>
      </c>
      <c r="G8" s="15" t="n">
        <v>0.761904761904762</v>
      </c>
      <c r="H8" s="15"/>
      <c r="I8" s="15" t="n">
        <v>0.775862068965517</v>
      </c>
      <c r="J8" s="15" t="n">
        <v>0.736363636363636</v>
      </c>
      <c r="K8" s="15"/>
      <c r="L8" s="15" t="n">
        <v>0.535714285714286</v>
      </c>
      <c r="M8" s="15" t="n">
        <v>0.827272727272727</v>
      </c>
      <c r="N8" s="15" t="n">
        <v>0.829457364341085</v>
      </c>
      <c r="O8" s="15" t="n">
        <v>0.80952380952381</v>
      </c>
      <c r="P8" s="15"/>
      <c r="Q8" s="15" t="n">
        <v>0.826923076923077</v>
      </c>
      <c r="R8" s="15" t="n">
        <v>0.714689265536723</v>
      </c>
    </row>
    <row r="9">
      <c r="B9" s="16" t="s">
        <v>117</v>
      </c>
      <c r="C9" s="15" t="n">
        <v>0.213725490196078</v>
      </c>
      <c r="D9" s="15" t="n">
        <v>0.389380530973451</v>
      </c>
      <c r="E9" s="15" t="n">
        <v>0.144508670520231</v>
      </c>
      <c r="F9" s="15" t="n">
        <v>0.153061224489796</v>
      </c>
      <c r="G9" s="15" t="n">
        <v>0.198412698412698</v>
      </c>
      <c r="H9" s="15"/>
      <c r="I9" s="15" t="n">
        <v>0.17816091954023</v>
      </c>
      <c r="J9" s="15" t="n">
        <v>0.23030303030303</v>
      </c>
      <c r="K9" s="15"/>
      <c r="L9" s="15" t="n">
        <v>0.401785714285714</v>
      </c>
      <c r="M9" s="15" t="n">
        <v>0.145454545454545</v>
      </c>
      <c r="N9" s="15" t="n">
        <v>0.162790697674419</v>
      </c>
      <c r="O9" s="15" t="n">
        <v>0.156462585034014</v>
      </c>
      <c r="P9" s="15"/>
      <c r="Q9" s="15" t="n">
        <v>0.147435897435897</v>
      </c>
      <c r="R9" s="15" t="n">
        <v>0.242937853107345</v>
      </c>
    </row>
    <row r="10">
      <c r="B10" s="16" t="s">
        <v>48</v>
      </c>
      <c r="C10" s="24" t="n">
        <v>0.0372549019607843</v>
      </c>
      <c r="D10" s="24" t="n">
        <v>0.0619469026548673</v>
      </c>
      <c r="E10" s="24" t="n">
        <v>0.0289017341040462</v>
      </c>
      <c r="F10" s="24" t="n">
        <v>0.0204081632653061</v>
      </c>
      <c r="G10" s="24" t="n">
        <v>0.0396825396825397</v>
      </c>
      <c r="H10" s="24"/>
      <c r="I10" s="24" t="n">
        <v>0.0459770114942529</v>
      </c>
      <c r="J10" s="24" t="n">
        <v>0.0333333333333333</v>
      </c>
      <c r="K10" s="24"/>
      <c r="L10" s="24" t="n">
        <v>0.0625</v>
      </c>
      <c r="M10" s="24" t="n">
        <v>0.0272727272727273</v>
      </c>
      <c r="N10" s="24" t="n">
        <v>0.00775193798449612</v>
      </c>
      <c r="O10" s="24" t="n">
        <v>0.0340136054421769</v>
      </c>
      <c r="P10" s="24"/>
      <c r="Q10" s="24" t="n">
        <v>0.0256410256410256</v>
      </c>
      <c r="R10" s="24" t="n">
        <v>0.0423728813559322</v>
      </c>
    </row>
    <row r="11">
      <c r="B11" s="17"/>
    </row>
    <row r="12">
      <c r="B12" t="s">
        <v>53</v>
      </c>
    </row>
    <row r="13">
      <c r="B13" t="s">
        <v>54</v>
      </c>
    </row>
    <row r="15">
      <c r="B15"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s>
  <sheetData>
    <row r="2" ht="40" customHeight="1">
      <c r="D2" s="14" t="s">
        <v>134</v>
      </c>
    </row>
    <row r="6" ht="50" customHeight="1">
      <c r="B6" s="18" t="s">
        <v>15</v>
      </c>
      <c r="C6" s="18" t="s">
        <v>119</v>
      </c>
      <c r="D6" s="18" t="s">
        <v>120</v>
      </c>
      <c r="E6" s="18" t="s">
        <v>121</v>
      </c>
      <c r="F6" s="18" t="s">
        <v>122</v>
      </c>
      <c r="G6" s="18" t="s">
        <v>123</v>
      </c>
      <c r="H6" s="18" t="s">
        <v>124</v>
      </c>
      <c r="I6" s="18" t="s">
        <v>125</v>
      </c>
      <c r="J6" s="18" t="s">
        <v>126</v>
      </c>
      <c r="K6" s="18" t="s">
        <v>127</v>
      </c>
      <c r="L6" s="18" t="s">
        <v>128</v>
      </c>
      <c r="M6" s="18" t="s">
        <v>129</v>
      </c>
    </row>
    <row r="7">
      <c r="B7" s="16" t="s">
        <v>130</v>
      </c>
      <c r="C7" s="15" t="n">
        <v>0.305882352941176</v>
      </c>
      <c r="D7" s="15" t="n">
        <v>0.392156862745098</v>
      </c>
      <c r="E7" s="15" t="n">
        <v>0.217647058823529</v>
      </c>
      <c r="F7" s="15" t="n">
        <v>0.249019607843137</v>
      </c>
      <c r="G7" s="15" t="n">
        <v>0.258823529411765</v>
      </c>
      <c r="H7" s="15" t="n">
        <v>0.168627450980392</v>
      </c>
      <c r="I7" s="15" t="n">
        <v>0.398039215686274</v>
      </c>
      <c r="J7" s="15" t="n">
        <v>0.386274509803922</v>
      </c>
      <c r="K7" s="15" t="n">
        <v>0.396078431372549</v>
      </c>
      <c r="L7" s="15" t="n">
        <v>0.096078431372549</v>
      </c>
      <c r="M7" s="15" t="n">
        <v>0.107843137254902</v>
      </c>
    </row>
    <row r="8">
      <c r="B8" s="16" t="s">
        <v>131</v>
      </c>
      <c r="C8" s="15" t="n">
        <v>0.16078431372549</v>
      </c>
      <c r="D8" s="15" t="n">
        <v>0.17843137254902</v>
      </c>
      <c r="E8" s="15" t="n">
        <v>0.158823529411765</v>
      </c>
      <c r="F8" s="15" t="n">
        <v>0.176470588235294</v>
      </c>
      <c r="G8" s="15" t="n">
        <v>0.147058823529412</v>
      </c>
      <c r="H8" s="15" t="n">
        <v>0.117647058823529</v>
      </c>
      <c r="I8" s="15" t="n">
        <v>0.184313725490196</v>
      </c>
      <c r="J8" s="15" t="n">
        <v>0.196078431372549</v>
      </c>
      <c r="K8" s="15" t="n">
        <v>0.219607843137255</v>
      </c>
      <c r="L8" s="15" t="n">
        <v>0.127450980392157</v>
      </c>
      <c r="M8" s="15" t="n">
        <v>0.105882352941176</v>
      </c>
    </row>
    <row r="9">
      <c r="B9" s="16" t="s">
        <v>132</v>
      </c>
      <c r="C9" s="15" t="n">
        <v>0.311764705882353</v>
      </c>
      <c r="D9" s="15" t="n">
        <v>0.284313725490196</v>
      </c>
      <c r="E9" s="15" t="n">
        <v>0.301960784313725</v>
      </c>
      <c r="F9" s="15" t="n">
        <v>0.294117647058824</v>
      </c>
      <c r="G9" s="15" t="n">
        <v>0.315686274509804</v>
      </c>
      <c r="H9" s="15" t="n">
        <v>0.286274509803922</v>
      </c>
      <c r="I9" s="15" t="n">
        <v>0.266666666666667</v>
      </c>
      <c r="J9" s="15" t="n">
        <v>0.313725490196078</v>
      </c>
      <c r="K9" s="15" t="n">
        <v>0.309803921568627</v>
      </c>
      <c r="L9" s="15" t="n">
        <v>0.235294117647059</v>
      </c>
      <c r="M9" s="15" t="n">
        <v>0.254901960784314</v>
      </c>
    </row>
    <row r="10">
      <c r="B10" s="16" t="s">
        <v>133</v>
      </c>
      <c r="C10" s="15" t="n">
        <v>0.198039215686275</v>
      </c>
      <c r="D10" s="15" t="n">
        <v>0.125490196078431</v>
      </c>
      <c r="E10" s="15" t="n">
        <v>0.286274509803922</v>
      </c>
      <c r="F10" s="15" t="n">
        <v>0.249019607843137</v>
      </c>
      <c r="G10" s="15" t="n">
        <v>0.247058823529412</v>
      </c>
      <c r="H10" s="15" t="n">
        <v>0.392156862745098</v>
      </c>
      <c r="I10" s="15" t="n">
        <v>0.137254901960784</v>
      </c>
      <c r="J10" s="15" t="n">
        <v>0.0882352941176471</v>
      </c>
      <c r="K10" s="15" t="n">
        <v>0.0588235294117647</v>
      </c>
      <c r="L10" s="15" t="n">
        <v>0.505882352941176</v>
      </c>
      <c r="M10" s="15" t="n">
        <v>0.501960784313725</v>
      </c>
    </row>
    <row r="11">
      <c r="B11" s="16" t="s">
        <v>48</v>
      </c>
      <c r="C11" s="15" t="n">
        <v>0.0235294117647059</v>
      </c>
      <c r="D11" s="15" t="n">
        <v>0.0196078431372549</v>
      </c>
      <c r="E11" s="15" t="n">
        <v>0.0352941176470588</v>
      </c>
      <c r="F11" s="15" t="n">
        <v>0.0313725490196078</v>
      </c>
      <c r="G11" s="15" t="n">
        <v>0.0313725490196078</v>
      </c>
      <c r="H11" s="15" t="n">
        <v>0.0352941176470588</v>
      </c>
      <c r="I11" s="15" t="n">
        <v>0.0137254901960784</v>
      </c>
      <c r="J11" s="15" t="n">
        <v>0.0156862745098039</v>
      </c>
      <c r="K11" s="15" t="n">
        <v>0.0156862745098039</v>
      </c>
      <c r="L11" s="15" t="n">
        <v>0.0352941176470588</v>
      </c>
      <c r="M11" s="15" t="n">
        <v>0.0294117647058824</v>
      </c>
    </row>
    <row r="12">
      <c r="B12" s="17"/>
      <c r="C12" s="17"/>
      <c r="D12" s="17"/>
      <c r="E12" s="17"/>
      <c r="F12" s="17"/>
      <c r="G12" s="17"/>
      <c r="H12" s="17"/>
      <c r="I12" s="17"/>
      <c r="J12" s="17"/>
      <c r="K12" s="17"/>
      <c r="L12" s="17"/>
      <c r="M12" s="17"/>
    </row>
    <row r="13">
      <c r="B13" t="s">
        <v>53</v>
      </c>
    </row>
    <row r="14">
      <c r="B14" t="s">
        <v>54</v>
      </c>
    </row>
    <row r="18">
      <c r="B18" s="9" t="str">
        <f>=HYPERLINK("#'Contents'!A1", "Return to Contents")</f>
      </c>
    </row>
  </sheetData>
  <mergeCells count="1">
    <mergeCell ref="D2:N2"/>
  </mergeCells>
  <pageMargins left="0.7" right="0.7" top="0.75" bottom="0.75" header="0.3" footer="0.3"/>
  <pageSetup paperSize="9" orientation="portrait" horizontalDpi="300" verticalDpi="30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sheetViews>
  <sheetFormatPr defaultRowHeight="15.0" baseColWidth="10"/>
  <cols>
    <col min="4" max="4" width="100.71" hidden="0" customWidth="1"/>
    <col min="5" max="5" width="20.71" hidden="0" customWidth="1"/>
  </cols>
  <sheetData>
    <row r="2" ht="40" customHeight="1">
      <c r="D2" s="1" t="s">
        <v>11</v>
      </c>
    </row>
    <row r="6">
      <c r="D6" s="9" t="str">
        <f>=HYPERLINK("#'Full Results'!A1", "Full Results")</f>
      </c>
    </row>
    <row r="8">
      <c r="D8" s="7" t="s">
        <v>12</v>
      </c>
      <c r="E8" s="7" t="s">
        <v>13</v>
      </c>
      <c r="F8" s="7" t="s">
        <v>14</v>
      </c>
    </row>
    <row r="9">
      <c r="C9" t="n">
        <v>1</v>
      </c>
      <c r="D9" s="9" t="str">
        <f>=HYPERLINK("#'Table 1'!A1", "Grid Summary: Do you agree or disagree with the following about your company?")</f>
      </c>
      <c r="E9" s="8"/>
      <c r="F9" t="s">
        <v>55</v>
      </c>
    </row>
    <row r="10">
      <c r="C10" t="n">
        <v>2</v>
      </c>
      <c r="D10" s="9" t="str">
        <f>=HYPERLINK("#'Table 2'!A1", "Do you agree or disagree with the following about your company?: Workforce planning is treated as a strategic priority in my company")</f>
      </c>
      <c r="E10" s="22" t="str">
        <f>=HYPERLINK("#'Full Results'!A10", "10")</f>
      </c>
      <c r="F10" t="s">
        <v>55</v>
      </c>
    </row>
    <row r="11">
      <c r="C11" t="n">
        <v>3</v>
      </c>
      <c r="D11" s="9" t="str">
        <f>=HYPERLINK("#'Table 3'!A1", "Do you agree or disagree with the following about your company?: My company uses data analytics to inform HR decisions")</f>
      </c>
      <c r="E11" s="22" t="str">
        <f>=HYPERLINK("#'Full Results'!A22", "22")</f>
      </c>
      <c r="F11" t="s">
        <v>55</v>
      </c>
    </row>
    <row r="12">
      <c r="C12" t="n">
        <v>4</v>
      </c>
      <c r="D12" s="9" t="str">
        <f>=HYPERLINK("#'Table 4'!A1", "Do you agree or disagree with the following about your company?: All our HR policies and systems are easily available in one place")</f>
      </c>
      <c r="E12" s="22" t="str">
        <f>=HYPERLINK("#'Full Results'!A34", "34")</f>
      </c>
      <c r="F12" t="s">
        <v>55</v>
      </c>
    </row>
    <row r="13">
      <c r="C13" t="n">
        <v>5</v>
      </c>
      <c r="D13" s="9" t="str">
        <f>=HYPERLINK("#'Table 5'!A1", "Do you agree or disagree with the following about your company?: My company has high staff turnover")</f>
      </c>
      <c r="E13" s="22" t="str">
        <f>=HYPERLINK("#'Full Results'!A46", "46")</f>
      </c>
      <c r="F13" t="s">
        <v>55</v>
      </c>
    </row>
    <row r="14">
      <c r="C14" t="n">
        <v>6</v>
      </c>
      <c r="D14" s="9" t="str">
        <f>=HYPERLINK("#'Table 6'!A1", "Do you agree or disagree with the following about your company?: Good workforce planning is evidence-based")</f>
      </c>
      <c r="E14" s="22" t="str">
        <f>=HYPERLINK("#'Full Results'!A58", "58")</f>
      </c>
      <c r="F14" t="s">
        <v>55</v>
      </c>
    </row>
    <row r="15">
      <c r="C15" t="n">
        <v>7</v>
      </c>
      <c r="D15" s="9" t="str">
        <f>=HYPERLINK("#'Table 7'!A1", "Do you agree or disagree with the following about your company?: Covid 19 has permanently changed my company’s HR policies and practices for the better")</f>
      </c>
      <c r="E15" s="22" t="str">
        <f>=HYPERLINK("#'Full Results'!A70", "70")</f>
      </c>
      <c r="F15" t="s">
        <v>55</v>
      </c>
    </row>
    <row r="16">
      <c r="C16" t="n">
        <v>8</v>
      </c>
      <c r="D16" s="9" t="str">
        <f>=HYPERLINK("#'Table 8'!A1", "Do you agree or disagree with the following about your company?: My company has a strong culture of training and development")</f>
      </c>
      <c r="E16" s="22" t="str">
        <f>=HYPERLINK("#'Full Results'!A82", "82")</f>
      </c>
      <c r="F16" t="s">
        <v>55</v>
      </c>
    </row>
    <row r="17">
      <c r="C17" t="n">
        <v>9</v>
      </c>
      <c r="D17" s="9" t="str">
        <f>=HYPERLINK("#'Table 9'!A1", "Do you agree or disagree with the following about your company?: We have formal policies in place for how to use AI in our workplace")</f>
      </c>
      <c r="E17" s="22" t="str">
        <f>=HYPERLINK("#'Full Results'!A94", "94")</f>
      </c>
      <c r="F17" t="s">
        <v>55</v>
      </c>
    </row>
    <row r="18">
      <c r="C18" t="n">
        <v>10</v>
      </c>
      <c r="D18" s="9" t="str">
        <f>=HYPERLINK("#'Table 10'!A1", "Do you agree or disagree with the following about your company?: We invest money into improving employee experience and wellbeing")</f>
      </c>
      <c r="E18" s="22" t="str">
        <f>=HYPERLINK("#'Full Results'!A106", "106")</f>
      </c>
      <c r="F18" t="s">
        <v>55</v>
      </c>
    </row>
    <row r="19">
      <c r="C19" t="n">
        <v>11</v>
      </c>
      <c r="D19" s="9" t="str">
        <f>=HYPERLINK("#'Table 11'!A1", "What are the top three HR priorities for your organisation over the next 12 months?")</f>
      </c>
      <c r="E19" s="22" t="str">
        <f>=HYPERLINK("#'Full Results'!A118", "118")</f>
      </c>
      <c r="F19" t="s">
        <v>55</v>
      </c>
    </row>
    <row r="20">
      <c r="C20" t="n">
        <v>12</v>
      </c>
      <c r="D20" s="9" t="str">
        <f>=HYPERLINK("#'Table 12'!A1", "Which of the following, if any, does your organisation use to measure the success of its HR initiatives? Select any which apply")</f>
      </c>
      <c r="E20" s="22" t="str">
        <f>=HYPERLINK("#'Full Results'!A138", "138")</f>
      </c>
      <c r="F20" t="s">
        <v>55</v>
      </c>
    </row>
    <row r="21">
      <c r="C21" t="n">
        <v>13</v>
      </c>
      <c r="D21" s="9" t="str">
        <f>=HYPERLINK("#'Table 13'!A1", "Which of the following, if any, are the biggest challenges you face in the recruitment process? Select up to two")</f>
      </c>
      <c r="E21" s="22" t="str">
        <f>=HYPERLINK("#'Full Results'!A153", "153")</f>
      </c>
      <c r="F21" t="s">
        <v>55</v>
      </c>
    </row>
    <row r="22">
      <c r="C22" t="n">
        <v>14</v>
      </c>
      <c r="D22" s="9" t="str">
        <f>=HYPERLINK("#'Table 14'!A1", " Which of the following best describes your business's approach to implementing new technologies within its HR function. I.e. to automate tasks or improve user experience for employees.")</f>
      </c>
      <c r="E22" s="22" t="str">
        <f>=HYPERLINK("#'Full Results'!A173", "173")</f>
      </c>
      <c r="F22" t="s">
        <v>55</v>
      </c>
    </row>
    <row r="23">
      <c r="C23" t="n">
        <v>15</v>
      </c>
      <c r="D23" s="9" t="str">
        <f>=HYPERLINK("#'Table 15'!A1", " Which of the following best describes your business's need for new technology in the HR function?")</f>
      </c>
      <c r="E23" s="22" t="str">
        <f>=HYPERLINK("#'Full Results'!A181", "181")</f>
      </c>
      <c r="F23" t="s">
        <v>55</v>
      </c>
    </row>
    <row r="24">
      <c r="C24" t="n">
        <v>16</v>
      </c>
      <c r="D24" s="9" t="str">
        <f>=HYPERLINK("#'Table 16'!A1", "Grid Summary: Which of the following tools do you use in your business or have you heard of?")</f>
      </c>
      <c r="E24" s="8"/>
      <c r="F24" t="s">
        <v>55</v>
      </c>
    </row>
    <row r="25">
      <c r="C25" t="n">
        <v>17</v>
      </c>
      <c r="D25" s="9" t="str">
        <f>=HYPERLINK("#'Table 17'!A1", "Which of the following tools do you use in your business or have you heard of?: Workday")</f>
      </c>
      <c r="E25" s="22" t="str">
        <f>=HYPERLINK("#'Full Results'!A187", "187")</f>
      </c>
      <c r="F25" t="s">
        <v>55</v>
      </c>
    </row>
    <row r="26">
      <c r="C26" t="n">
        <v>18</v>
      </c>
      <c r="D26" s="9" t="str">
        <f>=HYPERLINK("#'Table 18'!A1", "Which of the following tools do you use in your business or have you heard of?: Salesforce")</f>
      </c>
      <c r="E26" s="22" t="str">
        <f>=HYPERLINK("#'Full Results'!A195", "195")</f>
      </c>
      <c r="F26" t="s">
        <v>55</v>
      </c>
    </row>
    <row r="27">
      <c r="C27" t="n">
        <v>19</v>
      </c>
      <c r="D27" s="9" t="str">
        <f>=HYPERLINK("#'Table 19'!A1", "Which of the following tools do you use in your business or have you heard of?: Hubspot")</f>
      </c>
      <c r="E27" s="22" t="str">
        <f>=HYPERLINK("#'Full Results'!A203", "203")</f>
      </c>
      <c r="F27" t="s">
        <v>55</v>
      </c>
    </row>
    <row r="28">
      <c r="C28" t="n">
        <v>20</v>
      </c>
      <c r="D28" s="9" t="str">
        <f>=HYPERLINK("#'Table 20'!A1", "Which of the following tools do you use in your business or have you heard of?: Slack")</f>
      </c>
      <c r="E28" s="22" t="str">
        <f>=HYPERLINK("#'Full Results'!A211", "211")</f>
      </c>
      <c r="F28" t="s">
        <v>55</v>
      </c>
    </row>
    <row r="29">
      <c r="C29" t="n">
        <v>21</v>
      </c>
      <c r="D29" s="9" t="str">
        <f>=HYPERLINK("#'Table 21'!A1", "Which of the following tools do you use in your business or have you heard of?: Mailchimp")</f>
      </c>
      <c r="E29" s="22" t="str">
        <f>=HYPERLINK("#'Full Results'!A219", "219")</f>
      </c>
      <c r="F29" t="s">
        <v>55</v>
      </c>
    </row>
    <row r="30">
      <c r="C30" t="n">
        <v>22</v>
      </c>
      <c r="D30" s="9" t="str">
        <f>=HYPERLINK("#'Table 22'!A1", "Which of the following tools do you use in your business or have you heard of?: Monday.com")</f>
      </c>
      <c r="E30" s="22" t="str">
        <f>=HYPERLINK("#'Full Results'!A227", "227")</f>
      </c>
      <c r="F30" t="s">
        <v>55</v>
      </c>
    </row>
    <row r="31">
      <c r="C31" t="n">
        <v>23</v>
      </c>
      <c r="D31" s="9" t="str">
        <f>=HYPERLINK("#'Table 23'!A1", "Which of the following tools do you use in your business or have you heard of?: SAP")</f>
      </c>
      <c r="E31" s="22" t="str">
        <f>=HYPERLINK("#'Full Results'!A235", "235")</f>
      </c>
      <c r="F31" t="s">
        <v>55</v>
      </c>
    </row>
    <row r="32">
      <c r="C32" t="n">
        <v>24</v>
      </c>
      <c r="D32" s="9" t="str">
        <f>=HYPERLINK("#'Table 24'!A1", "Which of the following tools do you use in your business or have you heard of?: Oracle")</f>
      </c>
      <c r="E32" s="22" t="str">
        <f>=HYPERLINK("#'Full Results'!A243", "243")</f>
      </c>
      <c r="F32" t="s">
        <v>55</v>
      </c>
    </row>
    <row r="33">
      <c r="C33" t="n">
        <v>25</v>
      </c>
      <c r="D33" s="9" t="str">
        <f>=HYPERLINK("#'Table 25'!A1", "Which of the following tools do you use in your business or have you heard of?: Sage")</f>
      </c>
      <c r="E33" s="22" t="str">
        <f>=HYPERLINK("#'Full Results'!A251", "251")</f>
      </c>
      <c r="F33" t="s">
        <v>55</v>
      </c>
    </row>
    <row r="34">
      <c r="C34" t="n">
        <v>26</v>
      </c>
      <c r="D34" s="9" t="str">
        <f>=HYPERLINK("#'Table 26'!A1", "Which of the following tools do you use in your business or have you heard of?: Eightfold")</f>
      </c>
      <c r="E34" s="22" t="str">
        <f>=HYPERLINK("#'Full Results'!A259", "259")</f>
      </c>
      <c r="F34" t="s">
        <v>55</v>
      </c>
    </row>
    <row r="35">
      <c r="C35" t="n">
        <v>27</v>
      </c>
      <c r="D35" s="9" t="str">
        <f>=HYPERLINK("#'Table 27'!A1", "Which of the following tools do you use in your business or have you heard of?: Unit 4")</f>
      </c>
      <c r="E35" s="22" t="str">
        <f>=HYPERLINK("#'Full Results'!A267", "267")</f>
      </c>
      <c r="F35" t="s">
        <v>55</v>
      </c>
    </row>
    <row r="36">
      <c r="C36" t="n">
        <v>28</v>
      </c>
      <c r="D36" s="9" t="str">
        <f>=HYPERLINK("#'Table 28'!A1", "There are many applications and software options for managing parts of a business. Thinking about your finances, how do you tend to manage these at your company? Select any which apply")</f>
      </c>
      <c r="E36" s="22" t="str">
        <f>=HYPERLINK("#'Full Results'!A275", "275")</f>
      </c>
      <c r="F36" t="s">
        <v>55</v>
      </c>
    </row>
    <row r="37">
      <c r="C37" t="n">
        <v>29</v>
      </c>
      <c r="D37" s="9" t="str">
        <f>=HYPERLINK("#'Table 29'!A1", "Grid Summary: Looking at the following, do you have dedicated software for these, manage it with other software, or in some other way (e.g. third party, pen and paper)?")</f>
      </c>
      <c r="E37" s="8"/>
      <c r="F37" t="s">
        <v>55</v>
      </c>
    </row>
    <row r="38">
      <c r="C38" t="n">
        <v>30</v>
      </c>
      <c r="D38" s="9" t="str">
        <f>=HYPERLINK("#'Table 30'!A1", "Looking at the following, do you have dedicated software for these, manage it with other software, or in some other way (e.g. third party, pen and paper)?: Scheduling job interviews")</f>
      </c>
      <c r="E38" s="22" t="str">
        <f>=HYPERLINK("#'Full Results'!A284", "284")</f>
      </c>
      <c r="F38" t="s">
        <v>55</v>
      </c>
    </row>
    <row r="39">
      <c r="C39" t="n">
        <v>31</v>
      </c>
      <c r="D39" s="9" t="str">
        <f>=HYPERLINK("#'Table 31'!A1", "Looking at the following, do you have dedicated software for these, manage it with other software, or in some other way (e.g. third party, pen and paper)?: Managing staff shifts and rotas")</f>
      </c>
      <c r="E39" s="22" t="str">
        <f>=HYPERLINK("#'Full Results'!A292", "292")</f>
      </c>
      <c r="F39" t="s">
        <v>55</v>
      </c>
    </row>
    <row r="40">
      <c r="C40" t="n">
        <v>32</v>
      </c>
      <c r="D40" s="9" t="str">
        <f>=HYPERLINK("#'Table 32'!A1", "Looking at the following, do you have dedicated software for these, manage it with other software, or in some other way (e.g. third party, pen and paper)?: Scheduling staff holidays")</f>
      </c>
      <c r="E40" s="22" t="str">
        <f>=HYPERLINK("#'Full Results'!A300", "300")</f>
      </c>
      <c r="F40" t="s">
        <v>55</v>
      </c>
    </row>
    <row r="41">
      <c r="C41" t="n">
        <v>33</v>
      </c>
      <c r="D41" s="9" t="str">
        <f>=HYPERLINK("#'Table 33'!A1", "Looking at the following, do you have dedicated software for these, manage it with other software, or in some other way (e.g. third party, pen and paper)?: Viewing job performance data")</f>
      </c>
      <c r="E41" s="22" t="str">
        <f>=HYPERLINK("#'Full Results'!A308", "308")</f>
      </c>
      <c r="F41" t="s">
        <v>55</v>
      </c>
    </row>
    <row r="42">
      <c r="C42" t="n">
        <v>34</v>
      </c>
      <c r="D42" s="9" t="str">
        <f>=HYPERLINK("#'Table 34'!A1", "Looking at the following, do you have dedicated software for these, manage it with other software, or in some other way (e.g. third party, pen and paper)?: Assessing employee engagement")</f>
      </c>
      <c r="E42" s="22" t="str">
        <f>=HYPERLINK("#'Full Results'!A316", "316")</f>
      </c>
      <c r="F42" t="s">
        <v>55</v>
      </c>
    </row>
    <row r="43">
      <c r="C43" t="n">
        <v>35</v>
      </c>
      <c r="D43" s="9" t="str">
        <f>=HYPERLINK("#'Table 35'!A1", "Looking at the following, do you have dedicated software for these, manage it with other software, or in some other way (e.g. third party, pen and paper)?: Managing payroll")</f>
      </c>
      <c r="E43" s="22" t="str">
        <f>=HYPERLINK("#'Full Results'!A324", "324")</f>
      </c>
      <c r="F43" t="s">
        <v>55</v>
      </c>
    </row>
    <row r="44">
      <c r="C44" t="n">
        <v>36</v>
      </c>
      <c r="D44" s="9" t="str">
        <f>=HYPERLINK("#'Table 36'!A1", "Looking at the following, do you have dedicated software for these, manage it with other software, or in some other way (e.g. third party, pen and paper)?: Managing employee expenses")</f>
      </c>
      <c r="E44" s="22" t="str">
        <f>=HYPERLINK("#'Full Results'!A332", "332")</f>
      </c>
      <c r="F44" t="s">
        <v>55</v>
      </c>
    </row>
    <row r="45">
      <c r="C45" t="n">
        <v>37</v>
      </c>
      <c r="D45" s="9" t="str">
        <f>=HYPERLINK("#'Table 37'!A1", "Looking at the following, do you have dedicated software for these, manage it with other software, or in some other way (e.g. third party, pen and paper)?: Enrolling in benefits programmes")</f>
      </c>
      <c r="E45" s="22" t="str">
        <f>=HYPERLINK("#'Full Results'!A340", "340")</f>
      </c>
      <c r="F45" t="s">
        <v>55</v>
      </c>
    </row>
    <row r="46">
      <c r="C46" t="n">
        <v>38</v>
      </c>
      <c r="D46" s="9" t="str">
        <f>=HYPERLINK("#'Table 38'!A1", "Looking at the following, do you have dedicated software for these, manage it with other software, or in some other way (e.g. third party, pen and paper)?: Managing pension plans")</f>
      </c>
      <c r="E46" s="22" t="str">
        <f>=HYPERLINK("#'Full Results'!A348", "348")</f>
      </c>
      <c r="F46" t="s">
        <v>55</v>
      </c>
    </row>
    <row r="47">
      <c r="C47" t="n">
        <v>39</v>
      </c>
      <c r="D47" s="9" t="str">
        <f>=HYPERLINK("#'Table 39'!A1", "Looking at the following, do you have dedicated software for these, manage it with other software, or in some other way (e.g. third party, pen and paper)?: Tracking training programs or certifications")</f>
      </c>
      <c r="E47" s="22" t="str">
        <f>=HYPERLINK("#'Full Results'!A356", "356")</f>
      </c>
      <c r="F47" t="s">
        <v>55</v>
      </c>
    </row>
    <row r="48">
      <c r="C48" t="n">
        <v>40</v>
      </c>
      <c r="D48" s="9" t="str">
        <f>=HYPERLINK("#'Table 40'!A1", "Looking at the following, do you have dedicated software for these, manage it with other software, or in some other way (e.g. third party, pen and paper)?: Accessing HR documents such as employee handbook or company policies")</f>
      </c>
      <c r="E48" s="22" t="str">
        <f>=HYPERLINK("#'Full Results'!A364", "364")</f>
      </c>
      <c r="F48" t="s">
        <v>55</v>
      </c>
    </row>
    <row r="49">
      <c r="C49" t="n">
        <v>41</v>
      </c>
      <c r="D49" s="9" t="str">
        <f>=HYPERLINK("#'Table 41'!A1", " Employee self service (ESS) tools are digital platforms or software solutions that enable employees to perform various HR-related tasks and manage their own personal information for themselves. For example, viewing payslips or booking holiday da...")</f>
      </c>
      <c r="E49" s="22" t="str">
        <f>=HYPERLINK("#'Full Results'!A372", "372")</f>
      </c>
      <c r="F49" t="s">
        <v>55</v>
      </c>
    </row>
    <row r="50">
      <c r="C50" t="n">
        <v>42</v>
      </c>
      <c r="D50" s="9" t="str">
        <f>=HYPERLINK("#'Table 42'!A1", "Grid Summary: Do you agree or disagree with the following about your company?")</f>
      </c>
      <c r="E50" s="8"/>
      <c r="F50" t="s">
        <v>192</v>
      </c>
    </row>
    <row r="51">
      <c r="C51" t="n">
        <v>43</v>
      </c>
      <c r="D51" s="9" t="str">
        <f>=HYPERLINK("#'Table 43'!A1", "Do you agree or disagree with the following about your company?: My company’s HR software is easy for employees to use. ")</f>
      </c>
      <c r="E51" s="22" t="str">
        <f>=HYPERLINK("#'Full Results'!A379", "379")</f>
      </c>
      <c r="F51" t="s">
        <v>192</v>
      </c>
    </row>
    <row r="52">
      <c r="C52" t="n">
        <v>44</v>
      </c>
      <c r="D52" s="9" t="str">
        <f>=HYPERLINK("#'Table 44'!A1", "Do you agree or disagree with the following about your company?: My company’s HR software is as easy to use as the apps used in my private life (i.e. social media or banking apps).")</f>
      </c>
      <c r="E52" s="22" t="str">
        <f>=HYPERLINK("#'Full Results'!A391", "391")</f>
      </c>
      <c r="F52" t="s">
        <v>192</v>
      </c>
    </row>
    <row r="53">
      <c r="C53" t="n">
        <v>45</v>
      </c>
      <c r="D53" s="9" t="str">
        <f>=HYPERLINK("#'Table 45'!A1", "Do you agree or disagree with the following about your company?: My company’s HR software can be easily accessed on mobile devices.")</f>
      </c>
      <c r="E53" s="22" t="str">
        <f>=HYPERLINK("#'Full Results'!A403", "403")</f>
      </c>
      <c r="F53" t="s">
        <v>192</v>
      </c>
    </row>
    <row r="54">
      <c r="C54" t="n">
        <v>46</v>
      </c>
      <c r="D54" s="9" t="str">
        <f>=HYPERLINK("#'Table 46'!A1", "Do you agree or disagree with the following about your company?: Most of my HR queries can be answered via my company’s HR tools and platforms.")</f>
      </c>
      <c r="E54" s="22" t="str">
        <f>=HYPERLINK("#'Full Results'!A415", "415")</f>
      </c>
      <c r="F54" t="s">
        <v>192</v>
      </c>
    </row>
    <row r="55">
      <c r="C55" t="n">
        <v>47</v>
      </c>
      <c r="D55" s="9" t="str">
        <f>=HYPERLINK("#'Table 47'!A1", "Do you agree or disagree with the following about your company?: Self-service software reduces administrative workload across the company.")</f>
      </c>
      <c r="E55" s="22" t="str">
        <f>=HYPERLINK("#'Full Results'!A427", "427")</f>
      </c>
      <c r="F55" t="s">
        <v>192</v>
      </c>
    </row>
    <row r="56">
      <c r="C56" t="n">
        <v>48</v>
      </c>
      <c r="D56" s="9" t="str">
        <f>=HYPERLINK("#'Table 48'!A1", "Do you agree or disagree with the following about your company?: Employees feel empowered by having direct access to their own data and services.")</f>
      </c>
      <c r="E56" s="22" t="str">
        <f>=HYPERLINK("#'Full Results'!A439", "439")</f>
      </c>
      <c r="F56" t="s">
        <v>192</v>
      </c>
    </row>
    <row r="57">
      <c r="C57" t="n">
        <v>49</v>
      </c>
      <c r="D57" s="9" t="str">
        <f>=HYPERLINK("#'Table 49'!A1", "Do you agree or disagree with the following about your company?: More tasks could probably be completed via a “self service” platform.")</f>
      </c>
      <c r="E57" s="22" t="str">
        <f>=HYPERLINK("#'Full Results'!A451", "451")</f>
      </c>
      <c r="F57" t="s">
        <v>192</v>
      </c>
    </row>
    <row r="58">
      <c r="C58" t="n">
        <v>50</v>
      </c>
      <c r="D58" s="9" t="str">
        <f>=HYPERLINK("#'Table 50'!A1", "Do you agree or disagree with the following about your company?: It is sometimes reassuring to speak to a real person when technology can’t answer my question.")</f>
      </c>
      <c r="E58" s="22" t="str">
        <f>=HYPERLINK("#'Full Results'!A463", "463")</f>
      </c>
      <c r="F58" t="s">
        <v>192</v>
      </c>
    </row>
    <row r="59">
      <c r="C59" t="n">
        <v>51</v>
      </c>
      <c r="D59" s="9" t="str">
        <f>=HYPERLINK("#'Table 51'!A1", " There has recently been some discussion in the news about “Artificial Intelligence” or “AI”. This is where computers are used to carry out tasks which would normally need a human to do them. How much would you say you know about “AI”?")</f>
      </c>
      <c r="E59" s="22" t="str">
        <f>=HYPERLINK("#'Full Results'!A475", "475")</f>
      </c>
      <c r="F59" t="s">
        <v>55</v>
      </c>
    </row>
    <row r="60">
      <c r="C60" t="n">
        <v>52</v>
      </c>
      <c r="D60" s="9" t="str">
        <f>=HYPERLINK("#'Table 52'!A1", "Which of the following best describes how you use AI in your business, if at all? Select any which apply")</f>
      </c>
      <c r="E60" s="22" t="str">
        <f>=HYPERLINK("#'Full Results'!A483", "483")</f>
      </c>
      <c r="F60" t="s">
        <v>55</v>
      </c>
    </row>
    <row r="61">
      <c r="C61" t="n">
        <v>53</v>
      </c>
      <c r="D61" s="9" t="str">
        <f>=HYPERLINK("#'Table 53'!A1", "Grid Summary: Are you currently using AI for any of the following, or do you have plans to do so?")</f>
      </c>
      <c r="E61" s="8"/>
      <c r="F61" t="s">
        <v>55</v>
      </c>
    </row>
    <row r="62">
      <c r="C62" t="n">
        <v>54</v>
      </c>
      <c r="D62" s="9" t="str">
        <f>=HYPERLINK("#'Table 54'!A1", "Are you currently using AI for any of the following, or do you have plans to do so?: Scheduling appointments for job applicants")</f>
      </c>
      <c r="E62" s="22" t="str">
        <f>=HYPERLINK("#'Full Results'!A493", "493")</f>
      </c>
      <c r="F62" t="s">
        <v>55</v>
      </c>
    </row>
    <row r="63">
      <c r="C63" t="n">
        <v>55</v>
      </c>
      <c r="D63" s="9" t="str">
        <f>=HYPERLINK("#'Table 55'!A1", "Are you currently using AI for any of the following, or do you have plans to do so?: Automated applicant screening ")</f>
      </c>
      <c r="E63" s="22" t="str">
        <f>=HYPERLINK("#'Full Results'!A500", "500")</f>
      </c>
      <c r="F63" t="s">
        <v>55</v>
      </c>
    </row>
    <row r="64">
      <c r="C64" t="n">
        <v>56</v>
      </c>
      <c r="D64" s="9" t="str">
        <f>=HYPERLINK("#'Table 56'!A1", "Are you currently using AI for any of the following, or do you have plans to do so?: Delivering assessments for job applicants")</f>
      </c>
      <c r="E64" s="22" t="str">
        <f>=HYPERLINK("#'Full Results'!A507", "507")</f>
      </c>
      <c r="F64" t="s">
        <v>55</v>
      </c>
    </row>
    <row r="65">
      <c r="C65" t="n">
        <v>57</v>
      </c>
      <c r="D65" s="9" t="str">
        <f>=HYPERLINK("#'Table 57'!A1", "Are you currently using AI for any of the following, or do you have plans to do so?: Offering a chatbot to answer employee questions")</f>
      </c>
      <c r="E65" s="22" t="str">
        <f>=HYPERLINK("#'Full Results'!A514", "514")</f>
      </c>
      <c r="F65" t="s">
        <v>55</v>
      </c>
    </row>
    <row r="66">
      <c r="C66" t="n">
        <v>58</v>
      </c>
      <c r="D66" s="9" t="str">
        <f>=HYPERLINK("#'Table 58'!A1", "Are you currently using AI for any of the following, or do you have plans to do so?: Managing staff shifts and rotas")</f>
      </c>
      <c r="E66" s="22" t="str">
        <f>=HYPERLINK("#'Full Results'!A521", "521")</f>
      </c>
      <c r="F66" t="s">
        <v>55</v>
      </c>
    </row>
    <row r="67">
      <c r="C67" t="n">
        <v>59</v>
      </c>
      <c r="D67" s="9" t="str">
        <f>=HYPERLINK("#'Table 59'!A1", "Are you currently using AI for any of the following, or do you have plans to do so?: Assessing job performance data")</f>
      </c>
      <c r="E67" s="22" t="str">
        <f>=HYPERLINK("#'Full Results'!A528", "528")</f>
      </c>
      <c r="F67" t="s">
        <v>55</v>
      </c>
    </row>
    <row r="68">
      <c r="C68" t="n">
        <v>60</v>
      </c>
      <c r="D68" s="9" t="str">
        <f>=HYPERLINK("#'Table 60'!A1", "Are you currently using AI for any of the following, or do you have plans to do so?: Business planning")</f>
      </c>
      <c r="E68" s="22" t="str">
        <f>=HYPERLINK("#'Full Results'!A535", "535")</f>
      </c>
      <c r="F68" t="s">
        <v>55</v>
      </c>
    </row>
    <row r="69">
      <c r="C69" t="n">
        <v>61</v>
      </c>
      <c r="D69" s="9" t="str">
        <f>=HYPERLINK("#'Table 61'!A1", "Are you currently using AI for any of the following, or do you have plans to do so?: Assessing employee engagement")</f>
      </c>
      <c r="E69" s="22" t="str">
        <f>=HYPERLINK("#'Full Results'!A542", "542")</f>
      </c>
      <c r="F69" t="s">
        <v>55</v>
      </c>
    </row>
    <row r="70">
      <c r="C70" t="n">
        <v>62</v>
      </c>
      <c r="D70" s="9" t="str">
        <f>=HYPERLINK("#'Table 62'!A1", "Are you currently using AI for any of the following, or do you have plans to do so?: Managing payroll")</f>
      </c>
      <c r="E70" s="22" t="str">
        <f>=HYPERLINK("#'Full Results'!A549", "549")</f>
      </c>
      <c r="F70" t="s">
        <v>55</v>
      </c>
    </row>
    <row r="71">
      <c r="C71" t="n">
        <v>63</v>
      </c>
      <c r="D71" s="9" t="str">
        <f>=HYPERLINK("#'Table 63'!A1", "Are you currently using AI for any of the following, or do you have plans to do so?: Virtual assistants")</f>
      </c>
      <c r="E71" s="22" t="str">
        <f>=HYPERLINK("#'Full Results'!A556", "556")</f>
      </c>
      <c r="F71" t="s">
        <v>55</v>
      </c>
    </row>
    <row r="72">
      <c r="C72" t="n">
        <v>64</v>
      </c>
      <c r="D72" s="9" t="str">
        <f>=HYPERLINK("#'Table 64'!A1", "Are you currently using AI for any of the following, or do you have plans to do so?: Delivering personalised training programs")</f>
      </c>
      <c r="E72" s="22" t="str">
        <f>=HYPERLINK("#'Full Results'!A563", "563")</f>
      </c>
      <c r="F72" t="s">
        <v>55</v>
      </c>
    </row>
    <row r="73">
      <c r="C73" t="n">
        <v>65</v>
      </c>
      <c r="D73" s="9" t="str">
        <f>=HYPERLINK("#'Table 65'!A1", "Are you currently using AI for any of the following, or do you have plans to do so?: Forecasting talent and skills gaps")</f>
      </c>
      <c r="E73" s="22" t="str">
        <f>=HYPERLINK("#'Full Results'!A570", "570")</f>
      </c>
      <c r="F73" t="s">
        <v>55</v>
      </c>
    </row>
    <row r="74">
      <c r="C74" t="n">
        <v>66</v>
      </c>
      <c r="D74" s="9" t="str">
        <f>=HYPERLINK("#'Table 66'!A1", "Are you currently using AI for any of the following, or do you have plans to do so?: Fraud detection")</f>
      </c>
      <c r="E74" s="22" t="str">
        <f>=HYPERLINK("#'Full Results'!A577", "577")</f>
      </c>
      <c r="F74" t="s">
        <v>55</v>
      </c>
    </row>
    <row r="75">
      <c r="C75" t="n">
        <v>67</v>
      </c>
      <c r="D75" s="9" t="str">
        <f>=HYPERLINK("#'Table 67'!A1", "Are you currently using AI for any of the following, or do you have plans to do so?: Drafting job descriptions")</f>
      </c>
      <c r="E75" s="22" t="str">
        <f>=HYPERLINK("#'Full Results'!A584", "584")</f>
      </c>
      <c r="F75" t="s">
        <v>55</v>
      </c>
    </row>
    <row r="76">
      <c r="C76" t="n">
        <v>68</v>
      </c>
      <c r="D76" s="9" t="str">
        <f>=HYPERLINK("#'Table 68'!A1", " Large Language Models (LLMs) are AI tools which can produce human-like text (e.g. ChatGPT, Google Gemini). Have you ever used an LLM like this?")</f>
      </c>
      <c r="E76" s="22" t="str">
        <f>=HYPERLINK("#'Full Results'!A591", "591")</f>
      </c>
      <c r="F76" t="s">
        <v>55</v>
      </c>
    </row>
    <row r="77">
      <c r="C77" t="n">
        <v>69</v>
      </c>
      <c r="D77" s="9" t="str">
        <f>=HYPERLINK("#'Table 69'!A1", " Which of the following best describes your company’s approach to LLMs (e.g. ChatGPT).")</f>
      </c>
      <c r="E77" s="22" t="str">
        <f>=HYPERLINK("#'Full Results'!A597", "597")</f>
      </c>
      <c r="F77" t="s">
        <v>55</v>
      </c>
    </row>
    <row r="78">
      <c r="C78" t="n">
        <v>70</v>
      </c>
      <c r="D78" s="9" t="str">
        <f>=HYPERLINK("#'Table 70'!A1", " Does your company have a formal code-of-conduct in place when it comes to using LLM to support HR workstreams (e.g. ChatGPT):")</f>
      </c>
      <c r="E78" s="22" t="str">
        <f>=HYPERLINK("#'Full Results'!A606", "606")</f>
      </c>
      <c r="F78" t="s">
        <v>55</v>
      </c>
    </row>
    <row r="79">
      <c r="C79" t="n">
        <v>71</v>
      </c>
      <c r="D79" s="9" t="str">
        <f>=HYPERLINK("#'Table 71'!A1", "Grid Summary: Which LLMs, if any, are being used across the company and in what capacity?")</f>
      </c>
      <c r="E79" s="8"/>
      <c r="F79" t="s">
        <v>55</v>
      </c>
    </row>
    <row r="80">
      <c r="C80" t="n">
        <v>72</v>
      </c>
      <c r="D80" s="9" t="str">
        <f>=HYPERLINK("#'Table 72'!A1", "Which LLMs, if any, are being used across the company and in what capacity?: Chat GPT")</f>
      </c>
      <c r="E80" s="22" t="str">
        <f>=HYPERLINK("#'Full Results'!A614", "614")</f>
      </c>
      <c r="F80" t="s">
        <v>55</v>
      </c>
    </row>
    <row r="81">
      <c r="C81" t="n">
        <v>73</v>
      </c>
      <c r="D81" s="9" t="str">
        <f>=HYPERLINK("#'Table 73'!A1", "Which LLMs, if any, are being used across the company and in what capacity?: Google Gemini ")</f>
      </c>
      <c r="E81" s="22" t="str">
        <f>=HYPERLINK("#'Full Results'!A621", "621")</f>
      </c>
      <c r="F81" t="s">
        <v>55</v>
      </c>
    </row>
    <row r="82">
      <c r="C82" t="n">
        <v>74</v>
      </c>
      <c r="D82" s="9" t="str">
        <f>=HYPERLINK("#'Table 74'!A1", "Which LLMs, if any, are being used across the company and in what capacity?: Llama")</f>
      </c>
      <c r="E82" s="22" t="str">
        <f>=HYPERLINK("#'Full Results'!A628", "628")</f>
      </c>
      <c r="F82" t="s">
        <v>55</v>
      </c>
    </row>
    <row r="83">
      <c r="C83" t="n">
        <v>75</v>
      </c>
      <c r="D83" s="9" t="str">
        <f>=HYPERLINK("#'Table 75'!A1", "Which LLMs, if any, are being used across the company and in what capacity?: Mistral")</f>
      </c>
      <c r="E83" s="22" t="str">
        <f>=HYPERLINK("#'Full Results'!A635", "635")</f>
      </c>
      <c r="F83" t="s">
        <v>55</v>
      </c>
    </row>
    <row r="84">
      <c r="C84" t="n">
        <v>76</v>
      </c>
      <c r="D84" s="9" t="str">
        <f>=HYPERLINK("#'Table 76'!A1", "Which LLMs, if any, are being used across the company and in what capacity?: Claud")</f>
      </c>
      <c r="E84" s="22" t="str">
        <f>=HYPERLINK("#'Full Results'!A642", "642")</f>
      </c>
      <c r="F84" t="s">
        <v>55</v>
      </c>
    </row>
    <row r="85">
      <c r="C85" t="n">
        <v>77</v>
      </c>
      <c r="D85" s="9" t="str">
        <f>=HYPERLINK("#'Table 77'!A1", "What would you say are the main advantages of using AI in your business? Select up to three")</f>
      </c>
      <c r="E85" s="22" t="str">
        <f>=HYPERLINK("#'Full Results'!A649", "649")</f>
      </c>
      <c r="F85" t="s">
        <v>55</v>
      </c>
    </row>
    <row r="86">
      <c r="C86" t="n">
        <v>78</v>
      </c>
      <c r="D86" s="9" t="str">
        <f>=HYPERLINK("#'Table 78'!A1", "What are the main barriers to using AI in your business? Select up to three")</f>
      </c>
      <c r="E86" s="22" t="str">
        <f>=HYPERLINK("#'Full Results'!A663", "663")</f>
      </c>
      <c r="F86" t="s">
        <v>55</v>
      </c>
    </row>
    <row r="87">
      <c r="C87" t="n">
        <v>79</v>
      </c>
      <c r="D87" s="9" t="str">
        <f>=HYPERLINK("#'Table 79'!A1", "Grid Summary: There are many ways that people have suggested AI could be used in the workplace. Looking at the following, how helpful do you think these potential applications would be for your business?")</f>
      </c>
      <c r="E87" s="8"/>
      <c r="F87" t="s">
        <v>55</v>
      </c>
    </row>
    <row r="88">
      <c r="C88" t="n">
        <v>80</v>
      </c>
      <c r="D88" s="9" t="str">
        <f>=HYPERLINK("#'Table 80'!A1", "There are many ways that people have suggested AI could be used in the workplace. Looking at the following, how helpful do you think these potential applications would be for your business?: Scanning and filtering job applications")</f>
      </c>
      <c r="E88" s="22" t="str">
        <f>=HYPERLINK("#'Full Results'!A677", "677")</f>
      </c>
      <c r="F88" t="s">
        <v>55</v>
      </c>
    </row>
    <row r="89">
      <c r="C89" t="n">
        <v>81</v>
      </c>
      <c r="D89" s="9" t="str">
        <f>=HYPERLINK("#'Table 81'!A1", "There are many ways that people have suggested AI could be used in the workplace. Looking at the following, how helpful do you think these potential applications would be for your business?: Finding potential candidates to fill vacancies")</f>
      </c>
      <c r="E89" s="22" t="str">
        <f>=HYPERLINK("#'Full Results'!A685", "685")</f>
      </c>
      <c r="F89" t="s">
        <v>55</v>
      </c>
    </row>
    <row r="90">
      <c r="C90" t="n">
        <v>82</v>
      </c>
      <c r="D90" s="9" t="str">
        <f>=HYPERLINK("#'Table 82'!A1", "There are many ways that people have suggested AI could be used in the workplace. Looking at the following, how helpful do you think these potential applications would be for your business?: Automating the onboarding process for new hires")</f>
      </c>
      <c r="E90" s="22" t="str">
        <f>=HYPERLINK("#'Full Results'!A693", "693")</f>
      </c>
      <c r="F90" t="s">
        <v>55</v>
      </c>
    </row>
    <row r="91">
      <c r="C91" t="n">
        <v>83</v>
      </c>
      <c r="D91" s="9" t="str">
        <f>=HYPERLINK("#'Table 83'!A1", "There are many ways that people have suggested AI could be used in the workplace. Looking at the following, how helpful do you think these potential applications would be for your business?: Tailoring training programmes and recommendations to ex...")</f>
      </c>
      <c r="E91" s="22" t="str">
        <f>=HYPERLINK("#'Full Results'!A701", "701")</f>
      </c>
      <c r="F91" t="s">
        <v>55</v>
      </c>
    </row>
    <row r="92">
      <c r="C92" t="n">
        <v>84</v>
      </c>
      <c r="D92" s="9" t="str">
        <f>=HYPERLINK("#'Table 84'!A1", "There are many ways that people have suggested AI could be used in the workplace. Looking at the following, how helpful do you think these potential applications would be for your business?: Answering employee questions")</f>
      </c>
      <c r="E92" s="22" t="str">
        <f>=HYPERLINK("#'Full Results'!A709", "709")</f>
      </c>
      <c r="F92" t="s">
        <v>55</v>
      </c>
    </row>
    <row r="93">
      <c r="C93" t="n">
        <v>85</v>
      </c>
      <c r="D93" s="9" t="str">
        <f>=HYPERLINK("#'Table 85'!A1", "There are many ways that people have suggested AI could be used in the workplace. Looking at the following, how helpful do you think these potential applications would be for your business?: Assessing employee performance")</f>
      </c>
      <c r="E93" s="22" t="str">
        <f>=HYPERLINK("#'Full Results'!A717", "717")</f>
      </c>
      <c r="F93" t="s">
        <v>55</v>
      </c>
    </row>
    <row r="94">
      <c r="C94" t="n">
        <v>86</v>
      </c>
      <c r="D94" s="9" t="str">
        <f>=HYPERLINK("#'Table 86'!A1", "There are many ways that people have suggested AI could be used in the workplace. Looking at the following, how helpful do you think these potential applications would be for your business?: Managing payroll")</f>
      </c>
      <c r="E94" s="22" t="str">
        <f>=HYPERLINK("#'Full Results'!A725", "725")</f>
      </c>
      <c r="F94" t="s">
        <v>55</v>
      </c>
    </row>
    <row r="95">
      <c r="C95" t="n">
        <v>87</v>
      </c>
      <c r="D95" s="9" t="str">
        <f>=HYPERLINK("#'Table 87'!A1", "There are many ways that people have suggested AI could be used in the workplace. Looking at the following, how helpful do you think these potential applications would be for your business?: Managing holiday requests")</f>
      </c>
      <c r="E95" s="22" t="str">
        <f>=HYPERLINK("#'Full Results'!A733", "733")</f>
      </c>
      <c r="F95" t="s">
        <v>55</v>
      </c>
    </row>
    <row r="96">
      <c r="C96" t="n">
        <v>88</v>
      </c>
      <c r="D96" s="9" t="str">
        <f>=HYPERLINK("#'Table 88'!A1", "There are many ways that people have suggested AI could be used in the workplace. Looking at the following, how helpful do you think these potential applications would be for your business?: Supporting an employee who is struggling")</f>
      </c>
      <c r="E96" s="22" t="str">
        <f>=HYPERLINK("#'Full Results'!A741", "741")</f>
      </c>
      <c r="F96" t="s">
        <v>55</v>
      </c>
    </row>
    <row r="97">
      <c r="C97" t="n">
        <v>89</v>
      </c>
      <c r="D97" s="9" t="str">
        <f>=HYPERLINK("#'Table 89'!A1", "There are many ways that people have suggested AI could be used in the workplace. Looking at the following, how helpful do you think these potential applications would be for your business?: Forecasting future talent and skills gaps")</f>
      </c>
      <c r="E97" s="22" t="str">
        <f>=HYPERLINK("#'Full Results'!A749", "749")</f>
      </c>
      <c r="F97" t="s">
        <v>55</v>
      </c>
    </row>
    <row r="98">
      <c r="C98" t="n">
        <v>90</v>
      </c>
      <c r="D98" s="9" t="str">
        <f>=HYPERLINK("#'Table 90'!A1", " Which of the following comes closest to your view?")</f>
      </c>
      <c r="E98" s="22" t="str">
        <f>=HYPERLINK("#'Full Results'!A757", "757")</f>
      </c>
      <c r="F98" t="s">
        <v>55</v>
      </c>
    </row>
    <row r="99">
      <c r="C99" t="n">
        <v>91</v>
      </c>
      <c r="D99" s="9" t="str">
        <f>=HYPERLINK("#'Table 91'!A1", "Grid Summary: For each of the following, please indicate if this would make you more or less likely to adopt an AI tool or software in your business?")</f>
      </c>
      <c r="E99" s="8"/>
      <c r="F99" t="s">
        <v>55</v>
      </c>
    </row>
    <row r="100">
      <c r="C100" t="n">
        <v>92</v>
      </c>
      <c r="D100" s="9" t="str">
        <f>=HYPERLINK("#'Table 92'!A1", "For each of the following, please indicate if this would make you more or less likely to adopt an AI tool or software in your business?: If it was guaranteed that a human oversaw the outputs of the AI tool")</f>
      </c>
      <c r="E100" s="22" t="str">
        <f>=HYPERLINK("#'Full Results'!A764", "764")</f>
      </c>
      <c r="F100" t="s">
        <v>55</v>
      </c>
    </row>
    <row r="101">
      <c r="C101" t="n">
        <v>93</v>
      </c>
      <c r="D101" s="9" t="str">
        <f>=HYPERLINK("#'Table 93'!A1", "For each of the following, please indicate if this would make you more or less likely to adopt an AI tool or software in your business?: If the AI tool was trained specifically on business data rather than general data")</f>
      </c>
      <c r="E101" s="22" t="str">
        <f>=HYPERLINK("#'Full Results'!A773", "773")</f>
      </c>
      <c r="F101" t="s">
        <v>55</v>
      </c>
    </row>
    <row r="102">
      <c r="C102" t="n">
        <v>94</v>
      </c>
      <c r="D102" s="9" t="str">
        <f>=HYPERLINK("#'Table 94'!A1", "For each of the following, please indicate if this would make you more or less likely to adopt an AI tool or software in your business?: If the AI tool was already being used by some well-recognised brands")</f>
      </c>
      <c r="E102" s="22" t="str">
        <f>=HYPERLINK("#'Full Results'!A782", "782")</f>
      </c>
      <c r="F102" t="s">
        <v>55</v>
      </c>
    </row>
    <row r="103">
      <c r="C103" t="n">
        <v>95</v>
      </c>
      <c r="D103" s="9" t="str">
        <f>=HYPERLINK("#'Table 95'!A1", "For each of the following, please indicate if this would make you more or less likely to adopt an AI tool or software in your business?: If the AI tool was shown to make mistakes on only 1% of its outputs")</f>
      </c>
      <c r="E103" s="22" t="str">
        <f>=HYPERLINK("#'Full Results'!A791", "791")</f>
      </c>
      <c r="F103" t="s">
        <v>55</v>
      </c>
    </row>
  </sheetData>
  <pageMargins left="0.7" right="0.7" top="0.75" bottom="0.75" header="0.3" footer="0.3"/>
  <pageSetup paperSize="9" orientation="portrait" horizontalDpi="300" verticalDpi="300" r:id="rId2"/>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135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0.305882352941176</v>
      </c>
      <c r="D8" s="15" t="n">
        <v>0.168141592920354</v>
      </c>
      <c r="E8" s="15" t="n">
        <v>0.323699421965318</v>
      </c>
      <c r="F8" s="15" t="n">
        <v>0.357142857142857</v>
      </c>
      <c r="G8" s="15" t="n">
        <v>0.365079365079365</v>
      </c>
      <c r="H8" s="15"/>
      <c r="I8" s="15" t="n">
        <v>0.333333333333333</v>
      </c>
      <c r="J8" s="15" t="n">
        <v>0.293939393939394</v>
      </c>
      <c r="K8" s="15"/>
      <c r="L8" s="15" t="n">
        <v>0.205357142857143</v>
      </c>
      <c r="M8" s="15" t="n">
        <v>0.3</v>
      </c>
      <c r="N8" s="15" t="n">
        <v>0.356589147286822</v>
      </c>
      <c r="O8" s="15" t="n">
        <v>0.36734693877551</v>
      </c>
      <c r="P8" s="15"/>
      <c r="Q8" s="15" t="n">
        <v>1</v>
      </c>
      <c r="R8" s="15" t="n">
        <v>0</v>
      </c>
    </row>
    <row r="9">
      <c r="B9" s="16" t="s">
        <v>131</v>
      </c>
      <c r="C9" s="15" t="n">
        <v>0.16078431372549</v>
      </c>
      <c r="D9" s="15" t="n">
        <v>0.123893805309735</v>
      </c>
      <c r="E9" s="15" t="n">
        <v>0.248554913294798</v>
      </c>
      <c r="F9" s="15" t="n">
        <v>0.122448979591837</v>
      </c>
      <c r="G9" s="15" t="n">
        <v>0.103174603174603</v>
      </c>
      <c r="H9" s="15"/>
      <c r="I9" s="15" t="n">
        <v>0.21264367816092</v>
      </c>
      <c r="J9" s="15" t="n">
        <v>0.133333333333333</v>
      </c>
      <c r="K9" s="15"/>
      <c r="L9" s="15" t="n">
        <v>0.107142857142857</v>
      </c>
      <c r="M9" s="15" t="n">
        <v>0.236363636363636</v>
      </c>
      <c r="N9" s="15" t="n">
        <v>0.209302325581395</v>
      </c>
      <c r="O9" s="15" t="n">
        <v>0.108843537414966</v>
      </c>
      <c r="P9" s="15"/>
      <c r="Q9" s="15" t="n">
        <v>0</v>
      </c>
      <c r="R9" s="15" t="n">
        <v>0.231638418079096</v>
      </c>
    </row>
    <row r="10">
      <c r="B10" s="16" t="s">
        <v>132</v>
      </c>
      <c r="C10" s="15" t="n">
        <v>0.311764705882353</v>
      </c>
      <c r="D10" s="15" t="n">
        <v>0.292035398230089</v>
      </c>
      <c r="E10" s="15" t="n">
        <v>0.323699421965318</v>
      </c>
      <c r="F10" s="15" t="n">
        <v>0.336734693877551</v>
      </c>
      <c r="G10" s="15" t="n">
        <v>0.293650793650794</v>
      </c>
      <c r="H10" s="15"/>
      <c r="I10" s="15" t="n">
        <v>0.241379310344828</v>
      </c>
      <c r="J10" s="15" t="n">
        <v>0.345454545454545</v>
      </c>
      <c r="K10" s="15"/>
      <c r="L10" s="15" t="n">
        <v>0.303571428571429</v>
      </c>
      <c r="M10" s="15" t="n">
        <v>0.281818181818182</v>
      </c>
      <c r="N10" s="15" t="n">
        <v>0.294573643410853</v>
      </c>
      <c r="O10" s="15" t="n">
        <v>0.36734693877551</v>
      </c>
      <c r="P10" s="15"/>
      <c r="Q10" s="15" t="n">
        <v>0</v>
      </c>
      <c r="R10" s="15" t="n">
        <v>0.449152542372881</v>
      </c>
    </row>
    <row r="11">
      <c r="B11" s="16" t="s">
        <v>133</v>
      </c>
      <c r="C11" s="15" t="n">
        <v>0.198039215686275</v>
      </c>
      <c r="D11" s="15" t="n">
        <v>0.398230088495575</v>
      </c>
      <c r="E11" s="15" t="n">
        <v>0.0751445086705202</v>
      </c>
      <c r="F11" s="15" t="n">
        <v>0.173469387755102</v>
      </c>
      <c r="G11" s="15" t="n">
        <v>0.206349206349206</v>
      </c>
      <c r="H11" s="15"/>
      <c r="I11" s="15" t="n">
        <v>0.183908045977011</v>
      </c>
      <c r="J11" s="15" t="n">
        <v>0.206060606060606</v>
      </c>
      <c r="K11" s="15"/>
      <c r="L11" s="15" t="n">
        <v>0.357142857142857</v>
      </c>
      <c r="M11" s="15" t="n">
        <v>0.163636363636364</v>
      </c>
      <c r="N11" s="15" t="n">
        <v>0.124031007751938</v>
      </c>
      <c r="O11" s="15" t="n">
        <v>0.129251700680272</v>
      </c>
      <c r="P11" s="15"/>
      <c r="Q11" s="15" t="n">
        <v>0</v>
      </c>
      <c r="R11" s="15" t="n">
        <v>0.285310734463277</v>
      </c>
    </row>
    <row r="12">
      <c r="B12" s="16" t="s">
        <v>48</v>
      </c>
      <c r="C12" s="24" t="n">
        <v>0.0235294117647059</v>
      </c>
      <c r="D12" s="24" t="n">
        <v>0.0176991150442478</v>
      </c>
      <c r="E12" s="24" t="n">
        <v>0.0289017341040462</v>
      </c>
      <c r="F12" s="24" t="n">
        <v>0.0102040816326531</v>
      </c>
      <c r="G12" s="24" t="n">
        <v>0.0317460317460317</v>
      </c>
      <c r="H12" s="24"/>
      <c r="I12" s="24" t="n">
        <v>0.028735632183908</v>
      </c>
      <c r="J12" s="24" t="n">
        <v>0.0212121212121212</v>
      </c>
      <c r="K12" s="24"/>
      <c r="L12" s="24" t="n">
        <v>0.0267857142857143</v>
      </c>
      <c r="M12" s="24" t="n">
        <v>0.0181818181818182</v>
      </c>
      <c r="N12" s="24" t="n">
        <v>0.0155038759689922</v>
      </c>
      <c r="O12" s="24" t="n">
        <v>0.0272108843537415</v>
      </c>
      <c r="P12" s="24"/>
      <c r="Q12" s="24" t="n">
        <v>0</v>
      </c>
      <c r="R12" s="24" t="n">
        <v>0.0338983050847458</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136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0.392156862745098</v>
      </c>
      <c r="D8" s="15" t="n">
        <v>0.212389380530973</v>
      </c>
      <c r="E8" s="15" t="n">
        <v>0.479768786127168</v>
      </c>
      <c r="F8" s="15" t="n">
        <v>0.459183673469388</v>
      </c>
      <c r="G8" s="15" t="n">
        <v>0.380952380952381</v>
      </c>
      <c r="H8" s="15"/>
      <c r="I8" s="15" t="n">
        <v>0.442528735632184</v>
      </c>
      <c r="J8" s="15" t="n">
        <v>0.366666666666667</v>
      </c>
      <c r="K8" s="15"/>
      <c r="L8" s="15" t="n">
        <v>0.232142857142857</v>
      </c>
      <c r="M8" s="15" t="n">
        <v>0.427272727272727</v>
      </c>
      <c r="N8" s="15" t="n">
        <v>0.503875968992248</v>
      </c>
      <c r="O8" s="15" t="n">
        <v>0.421768707482993</v>
      </c>
      <c r="P8" s="15"/>
      <c r="Q8" s="15" t="n">
        <v>0.628205128205128</v>
      </c>
      <c r="R8" s="15" t="n">
        <v>0.288135593220339</v>
      </c>
    </row>
    <row r="9">
      <c r="B9" s="16" t="s">
        <v>131</v>
      </c>
      <c r="C9" s="15" t="n">
        <v>0.17843137254902</v>
      </c>
      <c r="D9" s="15" t="n">
        <v>0.123893805309735</v>
      </c>
      <c r="E9" s="15" t="n">
        <v>0.179190751445087</v>
      </c>
      <c r="F9" s="15" t="n">
        <v>0.204081632653061</v>
      </c>
      <c r="G9" s="15" t="n">
        <v>0.206349206349206</v>
      </c>
      <c r="H9" s="15"/>
      <c r="I9" s="15" t="n">
        <v>0.206896551724138</v>
      </c>
      <c r="J9" s="15" t="n">
        <v>0.163636363636364</v>
      </c>
      <c r="K9" s="15"/>
      <c r="L9" s="15" t="n">
        <v>0.142857142857143</v>
      </c>
      <c r="M9" s="15" t="n">
        <v>0.2</v>
      </c>
      <c r="N9" s="15" t="n">
        <v>0.186046511627907</v>
      </c>
      <c r="O9" s="15" t="n">
        <v>0.17687074829932</v>
      </c>
      <c r="P9" s="15"/>
      <c r="Q9" s="15" t="n">
        <v>0.179487179487179</v>
      </c>
      <c r="R9" s="15" t="n">
        <v>0.177966101694915</v>
      </c>
    </row>
    <row r="10">
      <c r="B10" s="16" t="s">
        <v>132</v>
      </c>
      <c r="C10" s="15" t="n">
        <v>0.284313725490196</v>
      </c>
      <c r="D10" s="15" t="n">
        <v>0.36283185840708</v>
      </c>
      <c r="E10" s="15" t="n">
        <v>0.248554913294798</v>
      </c>
      <c r="F10" s="15" t="n">
        <v>0.244897959183673</v>
      </c>
      <c r="G10" s="15" t="n">
        <v>0.293650793650794</v>
      </c>
      <c r="H10" s="15"/>
      <c r="I10" s="15" t="n">
        <v>0.218390804597701</v>
      </c>
      <c r="J10" s="15" t="n">
        <v>0.318181818181818</v>
      </c>
      <c r="K10" s="15"/>
      <c r="L10" s="15" t="n">
        <v>0.330357142857143</v>
      </c>
      <c r="M10" s="15" t="n">
        <v>0.263636363636364</v>
      </c>
      <c r="N10" s="15" t="n">
        <v>0.255813953488372</v>
      </c>
      <c r="O10" s="15" t="n">
        <v>0.306122448979592</v>
      </c>
      <c r="P10" s="15"/>
      <c r="Q10" s="15" t="n">
        <v>0.153846153846154</v>
      </c>
      <c r="R10" s="15" t="n">
        <v>0.34180790960452</v>
      </c>
    </row>
    <row r="11">
      <c r="B11" s="16" t="s">
        <v>133</v>
      </c>
      <c r="C11" s="15" t="n">
        <v>0.125490196078431</v>
      </c>
      <c r="D11" s="15" t="n">
        <v>0.265486725663717</v>
      </c>
      <c r="E11" s="15" t="n">
        <v>0.0809248554913295</v>
      </c>
      <c r="F11" s="15" t="n">
        <v>0.0714285714285714</v>
      </c>
      <c r="G11" s="15" t="n">
        <v>0.103174603174603</v>
      </c>
      <c r="H11" s="15"/>
      <c r="I11" s="15" t="n">
        <v>0.120689655172414</v>
      </c>
      <c r="J11" s="15" t="n">
        <v>0.127272727272727</v>
      </c>
      <c r="K11" s="15"/>
      <c r="L11" s="15" t="n">
        <v>0.267857142857143</v>
      </c>
      <c r="M11" s="15" t="n">
        <v>0.0909090909090909</v>
      </c>
      <c r="N11" s="15" t="n">
        <v>0.0465116279069767</v>
      </c>
      <c r="O11" s="15" t="n">
        <v>0.0748299319727891</v>
      </c>
      <c r="P11" s="15"/>
      <c r="Q11" s="15" t="n">
        <v>0.032051282051282</v>
      </c>
      <c r="R11" s="15" t="n">
        <v>0.166666666666667</v>
      </c>
    </row>
    <row r="12">
      <c r="B12" s="16" t="s">
        <v>48</v>
      </c>
      <c r="C12" s="24" t="n">
        <v>0.0196078431372549</v>
      </c>
      <c r="D12" s="24" t="n">
        <v>0.0353982300884956</v>
      </c>
      <c r="E12" s="24" t="n">
        <v>0.0115606936416185</v>
      </c>
      <c r="F12" s="24" t="n">
        <v>0.0204081632653061</v>
      </c>
      <c r="G12" s="24" t="n">
        <v>0.0158730158730159</v>
      </c>
      <c r="H12" s="24"/>
      <c r="I12" s="24" t="n">
        <v>0.0114942528735632</v>
      </c>
      <c r="J12" s="24" t="n">
        <v>0.0242424242424242</v>
      </c>
      <c r="K12" s="24"/>
      <c r="L12" s="24" t="n">
        <v>0.0267857142857143</v>
      </c>
      <c r="M12" s="24" t="n">
        <v>0.0181818181818182</v>
      </c>
      <c r="N12" s="24" t="n">
        <v>0.00775193798449612</v>
      </c>
      <c r="O12" s="24" t="n">
        <v>0.0204081632653061</v>
      </c>
      <c r="P12" s="24"/>
      <c r="Q12" s="24" t="n">
        <v>0.00641025641025641</v>
      </c>
      <c r="R12" s="24" t="n">
        <v>0.0254237288135593</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137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0.217647058823529</v>
      </c>
      <c r="D8" s="15" t="n">
        <v>0.150442477876106</v>
      </c>
      <c r="E8" s="15" t="n">
        <v>0.294797687861272</v>
      </c>
      <c r="F8" s="15" t="n">
        <v>0.163265306122449</v>
      </c>
      <c r="G8" s="15" t="n">
        <v>0.214285714285714</v>
      </c>
      <c r="H8" s="15"/>
      <c r="I8" s="15" t="n">
        <v>0.298850574712644</v>
      </c>
      <c r="J8" s="15" t="n">
        <v>0.175757575757576</v>
      </c>
      <c r="K8" s="15"/>
      <c r="L8" s="15" t="n">
        <v>0.142857142857143</v>
      </c>
      <c r="M8" s="15" t="n">
        <v>0.272727272727273</v>
      </c>
      <c r="N8" s="15" t="n">
        <v>0.27906976744186</v>
      </c>
      <c r="O8" s="15" t="n">
        <v>0.19047619047619</v>
      </c>
      <c r="P8" s="15"/>
      <c r="Q8" s="15" t="n">
        <v>0.378205128205128</v>
      </c>
      <c r="R8" s="15" t="n">
        <v>0.146892655367232</v>
      </c>
    </row>
    <row r="9">
      <c r="B9" s="16" t="s">
        <v>131</v>
      </c>
      <c r="C9" s="15" t="n">
        <v>0.158823529411765</v>
      </c>
      <c r="D9" s="15" t="n">
        <v>0.123893805309735</v>
      </c>
      <c r="E9" s="15" t="n">
        <v>0.196531791907514</v>
      </c>
      <c r="F9" s="15" t="n">
        <v>0.193877551020408</v>
      </c>
      <c r="G9" s="15" t="n">
        <v>0.111111111111111</v>
      </c>
      <c r="H9" s="15"/>
      <c r="I9" s="15" t="n">
        <v>0.264367816091954</v>
      </c>
      <c r="J9" s="15" t="n">
        <v>0.103030303030303</v>
      </c>
      <c r="K9" s="15"/>
      <c r="L9" s="15" t="n">
        <v>0.214285714285714</v>
      </c>
      <c r="M9" s="15" t="n">
        <v>0.209090909090909</v>
      </c>
      <c r="N9" s="15" t="n">
        <v>0.155038759689922</v>
      </c>
      <c r="O9" s="15" t="n">
        <v>0.0952380952380952</v>
      </c>
      <c r="P9" s="15"/>
      <c r="Q9" s="15" t="n">
        <v>0.262820512820513</v>
      </c>
      <c r="R9" s="15" t="n">
        <v>0.112994350282486</v>
      </c>
    </row>
    <row r="10">
      <c r="B10" s="16" t="s">
        <v>132</v>
      </c>
      <c r="C10" s="15" t="n">
        <v>0.301960784313725</v>
      </c>
      <c r="D10" s="15" t="n">
        <v>0.283185840707965</v>
      </c>
      <c r="E10" s="15" t="n">
        <v>0.277456647398844</v>
      </c>
      <c r="F10" s="15" t="n">
        <v>0.387755102040816</v>
      </c>
      <c r="G10" s="15" t="n">
        <v>0.285714285714286</v>
      </c>
      <c r="H10" s="15"/>
      <c r="I10" s="15" t="n">
        <v>0.258620689655172</v>
      </c>
      <c r="J10" s="15" t="n">
        <v>0.321212121212121</v>
      </c>
      <c r="K10" s="15"/>
      <c r="L10" s="15" t="n">
        <v>0.196428571428571</v>
      </c>
      <c r="M10" s="15" t="n">
        <v>0.3</v>
      </c>
      <c r="N10" s="15" t="n">
        <v>0.372093023255814</v>
      </c>
      <c r="O10" s="15" t="n">
        <v>0.333333333333333</v>
      </c>
      <c r="P10" s="15"/>
      <c r="Q10" s="15" t="n">
        <v>0.217948717948718</v>
      </c>
      <c r="R10" s="15" t="n">
        <v>0.338983050847458</v>
      </c>
    </row>
    <row r="11">
      <c r="B11" s="16" t="s">
        <v>133</v>
      </c>
      <c r="C11" s="15" t="n">
        <v>0.286274509803922</v>
      </c>
      <c r="D11" s="15" t="n">
        <v>0.407079646017699</v>
      </c>
      <c r="E11" s="15" t="n">
        <v>0.190751445086705</v>
      </c>
      <c r="F11" s="15" t="n">
        <v>0.224489795918367</v>
      </c>
      <c r="G11" s="15" t="n">
        <v>0.357142857142857</v>
      </c>
      <c r="H11" s="15"/>
      <c r="I11" s="15" t="n">
        <v>0.155172413793103</v>
      </c>
      <c r="J11" s="15" t="n">
        <v>0.357575757575758</v>
      </c>
      <c r="K11" s="15"/>
      <c r="L11" s="15" t="n">
        <v>0.410714285714286</v>
      </c>
      <c r="M11" s="15" t="n">
        <v>0.190909090909091</v>
      </c>
      <c r="N11" s="15" t="n">
        <v>0.170542635658915</v>
      </c>
      <c r="O11" s="15" t="n">
        <v>0.340136054421769</v>
      </c>
      <c r="P11" s="15"/>
      <c r="Q11" s="15" t="n">
        <v>0.128205128205128</v>
      </c>
      <c r="R11" s="15" t="n">
        <v>0.355932203389831</v>
      </c>
    </row>
    <row r="12">
      <c r="B12" s="16" t="s">
        <v>48</v>
      </c>
      <c r="C12" s="24" t="n">
        <v>0.0352941176470588</v>
      </c>
      <c r="D12" s="24" t="n">
        <v>0.0353982300884956</v>
      </c>
      <c r="E12" s="24" t="n">
        <v>0.0404624277456647</v>
      </c>
      <c r="F12" s="24" t="n">
        <v>0.0306122448979592</v>
      </c>
      <c r="G12" s="24" t="n">
        <v>0.0317460317460317</v>
      </c>
      <c r="H12" s="24"/>
      <c r="I12" s="24" t="n">
        <v>0.0229885057471264</v>
      </c>
      <c r="J12" s="24" t="n">
        <v>0.0424242424242424</v>
      </c>
      <c r="K12" s="24"/>
      <c r="L12" s="24" t="n">
        <v>0.0357142857142857</v>
      </c>
      <c r="M12" s="24" t="n">
        <v>0.0272727272727273</v>
      </c>
      <c r="N12" s="24" t="n">
        <v>0.0232558139534884</v>
      </c>
      <c r="O12" s="24" t="n">
        <v>0.0408163265306122</v>
      </c>
      <c r="P12" s="24"/>
      <c r="Q12" s="24" t="n">
        <v>0.0128205128205128</v>
      </c>
      <c r="R12" s="24" t="n">
        <v>0.0451977401129944</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138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0.249019607843137</v>
      </c>
      <c r="D8" s="15" t="n">
        <v>0.132743362831858</v>
      </c>
      <c r="E8" s="15" t="n">
        <v>0.271676300578035</v>
      </c>
      <c r="F8" s="15" t="n">
        <v>0.26530612244898</v>
      </c>
      <c r="G8" s="15" t="n">
        <v>0.30952380952381</v>
      </c>
      <c r="H8" s="15"/>
      <c r="I8" s="15" t="n">
        <v>0.310344827586207</v>
      </c>
      <c r="J8" s="15" t="n">
        <v>0.212121212121212</v>
      </c>
      <c r="K8" s="15"/>
      <c r="L8" s="15" t="n">
        <v>0.169642857142857</v>
      </c>
      <c r="M8" s="15" t="n">
        <v>0.263636363636364</v>
      </c>
      <c r="N8" s="15" t="n">
        <v>0.286821705426357</v>
      </c>
      <c r="O8" s="15" t="n">
        <v>0.285714285714286</v>
      </c>
      <c r="P8" s="15"/>
      <c r="Q8" s="15" t="n">
        <v>0.378205128205128</v>
      </c>
      <c r="R8" s="15" t="n">
        <v>0.192090395480226</v>
      </c>
    </row>
    <row r="9">
      <c r="B9" s="16" t="s">
        <v>131</v>
      </c>
      <c r="C9" s="15" t="n">
        <v>0.176470588235294</v>
      </c>
      <c r="D9" s="15" t="n">
        <v>0.115044247787611</v>
      </c>
      <c r="E9" s="15" t="n">
        <v>0.219653179190751</v>
      </c>
      <c r="F9" s="15" t="n">
        <v>0.214285714285714</v>
      </c>
      <c r="G9" s="15" t="n">
        <v>0.142857142857143</v>
      </c>
      <c r="H9" s="15"/>
      <c r="I9" s="15" t="n">
        <v>0.241379310344828</v>
      </c>
      <c r="J9" s="15" t="n">
        <v>0.145454545454545</v>
      </c>
      <c r="K9" s="15"/>
      <c r="L9" s="15" t="n">
        <v>0.142857142857143</v>
      </c>
      <c r="M9" s="15" t="n">
        <v>0.254545454545455</v>
      </c>
      <c r="N9" s="15" t="n">
        <v>0.186046511627907</v>
      </c>
      <c r="O9" s="15" t="n">
        <v>0.149659863945578</v>
      </c>
      <c r="P9" s="15"/>
      <c r="Q9" s="15" t="n">
        <v>0.288461538461538</v>
      </c>
      <c r="R9" s="15" t="n">
        <v>0.127118644067797</v>
      </c>
    </row>
    <row r="10">
      <c r="B10" s="16" t="s">
        <v>132</v>
      </c>
      <c r="C10" s="15" t="n">
        <v>0.294117647058824</v>
      </c>
      <c r="D10" s="15" t="n">
        <v>0.256637168141593</v>
      </c>
      <c r="E10" s="15" t="n">
        <v>0.335260115606936</v>
      </c>
      <c r="F10" s="15" t="n">
        <v>0.255102040816327</v>
      </c>
      <c r="G10" s="15" t="n">
        <v>0.301587301587302</v>
      </c>
      <c r="H10" s="15"/>
      <c r="I10" s="15" t="n">
        <v>0.28735632183908</v>
      </c>
      <c r="J10" s="15" t="n">
        <v>0.296969696969697</v>
      </c>
      <c r="K10" s="15"/>
      <c r="L10" s="15" t="n">
        <v>0.294642857142857</v>
      </c>
      <c r="M10" s="15" t="n">
        <v>0.245454545454545</v>
      </c>
      <c r="N10" s="15" t="n">
        <v>0.341085271317829</v>
      </c>
      <c r="O10" s="15" t="n">
        <v>0.299319727891156</v>
      </c>
      <c r="P10" s="15"/>
      <c r="Q10" s="15" t="n">
        <v>0.211538461538462</v>
      </c>
      <c r="R10" s="15" t="n">
        <v>0.330508474576271</v>
      </c>
    </row>
    <row r="11">
      <c r="B11" s="16" t="s">
        <v>133</v>
      </c>
      <c r="C11" s="15" t="n">
        <v>0.249019607843137</v>
      </c>
      <c r="D11" s="15" t="n">
        <v>0.442477876106195</v>
      </c>
      <c r="E11" s="15" t="n">
        <v>0.138728323699422</v>
      </c>
      <c r="F11" s="15" t="n">
        <v>0.26530612244898</v>
      </c>
      <c r="G11" s="15" t="n">
        <v>0.214285714285714</v>
      </c>
      <c r="H11" s="15"/>
      <c r="I11" s="15" t="n">
        <v>0.132183908045977</v>
      </c>
      <c r="J11" s="15" t="n">
        <v>0.312121212121212</v>
      </c>
      <c r="K11" s="15"/>
      <c r="L11" s="15" t="n">
        <v>0.357142857142857</v>
      </c>
      <c r="M11" s="15" t="n">
        <v>0.2</v>
      </c>
      <c r="N11" s="15" t="n">
        <v>0.162790697674419</v>
      </c>
      <c r="O11" s="15" t="n">
        <v>0.231292517006803</v>
      </c>
      <c r="P11" s="15"/>
      <c r="Q11" s="15" t="n">
        <v>0.121794871794872</v>
      </c>
      <c r="R11" s="15" t="n">
        <v>0.305084745762712</v>
      </c>
    </row>
    <row r="12">
      <c r="B12" s="16" t="s">
        <v>48</v>
      </c>
      <c r="C12" s="24" t="n">
        <v>0.0313725490196078</v>
      </c>
      <c r="D12" s="24" t="n">
        <v>0.0530973451327434</v>
      </c>
      <c r="E12" s="24" t="n">
        <v>0.0346820809248555</v>
      </c>
      <c r="F12" s="24" t="n">
        <v>0</v>
      </c>
      <c r="G12" s="24" t="n">
        <v>0.0317460317460317</v>
      </c>
      <c r="H12" s="24"/>
      <c r="I12" s="24" t="n">
        <v>0.028735632183908</v>
      </c>
      <c r="J12" s="24" t="n">
        <v>0.0333333333333333</v>
      </c>
      <c r="K12" s="24"/>
      <c r="L12" s="24" t="n">
        <v>0.0357142857142857</v>
      </c>
      <c r="M12" s="24" t="n">
        <v>0.0363636363636364</v>
      </c>
      <c r="N12" s="24" t="n">
        <v>0.0232558139534884</v>
      </c>
      <c r="O12" s="24" t="n">
        <v>0.0340136054421769</v>
      </c>
      <c r="P12" s="24"/>
      <c r="Q12" s="24" t="n">
        <v>0</v>
      </c>
      <c r="R12" s="24" t="n">
        <v>0.0451977401129944</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139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0.258823529411765</v>
      </c>
      <c r="D8" s="15" t="n">
        <v>0.212389380530973</v>
      </c>
      <c r="E8" s="15" t="n">
        <v>0.323699421965318</v>
      </c>
      <c r="F8" s="15" t="n">
        <v>0.275510204081633</v>
      </c>
      <c r="G8" s="15" t="n">
        <v>0.198412698412698</v>
      </c>
      <c r="H8" s="15"/>
      <c r="I8" s="15" t="n">
        <v>0.350574712643678</v>
      </c>
      <c r="J8" s="15" t="n">
        <v>0.212121212121212</v>
      </c>
      <c r="K8" s="15"/>
      <c r="L8" s="15" t="n">
        <v>0.241071428571429</v>
      </c>
      <c r="M8" s="15" t="n">
        <v>0.345454545454545</v>
      </c>
      <c r="N8" s="15" t="n">
        <v>0.271317829457364</v>
      </c>
      <c r="O8" s="15" t="n">
        <v>0.217687074829932</v>
      </c>
      <c r="P8" s="15"/>
      <c r="Q8" s="15" t="n">
        <v>0.33974358974359</v>
      </c>
      <c r="R8" s="15" t="n">
        <v>0.22316384180791</v>
      </c>
    </row>
    <row r="9">
      <c r="B9" s="16" t="s">
        <v>131</v>
      </c>
      <c r="C9" s="15" t="n">
        <v>0.147058823529412</v>
      </c>
      <c r="D9" s="15" t="n">
        <v>0.176991150442478</v>
      </c>
      <c r="E9" s="15" t="n">
        <v>0.132947976878613</v>
      </c>
      <c r="F9" s="15" t="n">
        <v>0.153061224489796</v>
      </c>
      <c r="G9" s="15" t="n">
        <v>0.134920634920635</v>
      </c>
      <c r="H9" s="15"/>
      <c r="I9" s="15" t="n">
        <v>0.183908045977011</v>
      </c>
      <c r="J9" s="15" t="n">
        <v>0.124242424242424</v>
      </c>
      <c r="K9" s="15"/>
      <c r="L9" s="15" t="n">
        <v>0.151785714285714</v>
      </c>
      <c r="M9" s="15" t="n">
        <v>0.163636363636364</v>
      </c>
      <c r="N9" s="15" t="n">
        <v>0.186046511627907</v>
      </c>
      <c r="O9" s="15" t="n">
        <v>0.108843537414966</v>
      </c>
      <c r="P9" s="15"/>
      <c r="Q9" s="15" t="n">
        <v>0.230769230769231</v>
      </c>
      <c r="R9" s="15" t="n">
        <v>0.110169491525424</v>
      </c>
    </row>
    <row r="10">
      <c r="B10" s="16" t="s">
        <v>132</v>
      </c>
      <c r="C10" s="15" t="n">
        <v>0.315686274509804</v>
      </c>
      <c r="D10" s="15" t="n">
        <v>0.292035398230089</v>
      </c>
      <c r="E10" s="15" t="n">
        <v>0.300578034682081</v>
      </c>
      <c r="F10" s="15" t="n">
        <v>0.326530612244898</v>
      </c>
      <c r="G10" s="15" t="n">
        <v>0.349206349206349</v>
      </c>
      <c r="H10" s="15"/>
      <c r="I10" s="15" t="n">
        <v>0.252873563218391</v>
      </c>
      <c r="J10" s="15" t="n">
        <v>0.348484848484849</v>
      </c>
      <c r="K10" s="15"/>
      <c r="L10" s="15" t="n">
        <v>0.303571428571429</v>
      </c>
      <c r="M10" s="15" t="n">
        <v>0.254545454545455</v>
      </c>
      <c r="N10" s="15" t="n">
        <v>0.372093023255814</v>
      </c>
      <c r="O10" s="15" t="n">
        <v>0.333333333333333</v>
      </c>
      <c r="P10" s="15"/>
      <c r="Q10" s="15" t="n">
        <v>0.275641025641026</v>
      </c>
      <c r="R10" s="15" t="n">
        <v>0.333333333333333</v>
      </c>
    </row>
    <row r="11">
      <c r="B11" s="16" t="s">
        <v>133</v>
      </c>
      <c r="C11" s="15" t="n">
        <v>0.247058823529412</v>
      </c>
      <c r="D11" s="15" t="n">
        <v>0.300884955752212</v>
      </c>
      <c r="E11" s="15" t="n">
        <v>0.208092485549133</v>
      </c>
      <c r="F11" s="15" t="n">
        <v>0.224489795918367</v>
      </c>
      <c r="G11" s="15" t="n">
        <v>0.26984126984127</v>
      </c>
      <c r="H11" s="15"/>
      <c r="I11" s="15" t="n">
        <v>0.195402298850575</v>
      </c>
      <c r="J11" s="15" t="n">
        <v>0.275757575757576</v>
      </c>
      <c r="K11" s="15"/>
      <c r="L11" s="15" t="n">
        <v>0.285714285714286</v>
      </c>
      <c r="M11" s="15" t="n">
        <v>0.2</v>
      </c>
      <c r="N11" s="15" t="n">
        <v>0.155038759689922</v>
      </c>
      <c r="O11" s="15" t="n">
        <v>0.299319727891156</v>
      </c>
      <c r="P11" s="15"/>
      <c r="Q11" s="15" t="n">
        <v>0.147435897435897</v>
      </c>
      <c r="R11" s="15" t="n">
        <v>0.290960451977401</v>
      </c>
    </row>
    <row r="12">
      <c r="B12" s="16" t="s">
        <v>48</v>
      </c>
      <c r="C12" s="24" t="n">
        <v>0.0313725490196078</v>
      </c>
      <c r="D12" s="24" t="n">
        <v>0.0176991150442478</v>
      </c>
      <c r="E12" s="24" t="n">
        <v>0.0346820809248555</v>
      </c>
      <c r="F12" s="24" t="n">
        <v>0.0204081632653061</v>
      </c>
      <c r="G12" s="24" t="n">
        <v>0.0476190476190476</v>
      </c>
      <c r="H12" s="24"/>
      <c r="I12" s="24" t="n">
        <v>0.0172413793103448</v>
      </c>
      <c r="J12" s="24" t="n">
        <v>0.0393939393939394</v>
      </c>
      <c r="K12" s="24"/>
      <c r="L12" s="24" t="n">
        <v>0.0178571428571429</v>
      </c>
      <c r="M12" s="24" t="n">
        <v>0.0363636363636364</v>
      </c>
      <c r="N12" s="24" t="n">
        <v>0.0155038759689922</v>
      </c>
      <c r="O12" s="24" t="n">
        <v>0.0408163265306122</v>
      </c>
      <c r="P12" s="24"/>
      <c r="Q12" s="24" t="n">
        <v>0.00641025641025641</v>
      </c>
      <c r="R12" s="24" t="n">
        <v>0.0423728813559322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0.168627450980392</v>
      </c>
      <c r="D8" s="15" t="n">
        <v>0.115044247787611</v>
      </c>
      <c r="E8" s="15" t="n">
        <v>0.190751445086705</v>
      </c>
      <c r="F8" s="15" t="n">
        <v>0.153061224489796</v>
      </c>
      <c r="G8" s="15" t="n">
        <v>0.198412698412698</v>
      </c>
      <c r="H8" s="15"/>
      <c r="I8" s="15" t="n">
        <v>0.241379310344828</v>
      </c>
      <c r="J8" s="15" t="n">
        <v>0.13030303030303</v>
      </c>
      <c r="K8" s="15"/>
      <c r="L8" s="15" t="n">
        <v>0.116071428571429</v>
      </c>
      <c r="M8" s="15" t="n">
        <v>0.236363636363636</v>
      </c>
      <c r="N8" s="15" t="n">
        <v>0.193798449612403</v>
      </c>
      <c r="O8" s="15" t="n">
        <v>0.149659863945578</v>
      </c>
      <c r="P8" s="15"/>
      <c r="Q8" s="15" t="n">
        <v>0.352564102564103</v>
      </c>
      <c r="R8" s="15" t="n">
        <v>0.0875706214689266</v>
      </c>
    </row>
    <row r="9">
      <c r="B9" s="16" t="s">
        <v>131</v>
      </c>
      <c r="C9" s="15" t="n">
        <v>0.117647058823529</v>
      </c>
      <c r="D9" s="15" t="n">
        <v>0.0619469026548673</v>
      </c>
      <c r="E9" s="15" t="n">
        <v>0.132947976878613</v>
      </c>
      <c r="F9" s="15" t="n">
        <v>0.13265306122449</v>
      </c>
      <c r="G9" s="15" t="n">
        <v>0.134920634920635</v>
      </c>
      <c r="H9" s="15"/>
      <c r="I9" s="15" t="n">
        <v>0.155172413793103</v>
      </c>
      <c r="J9" s="15" t="n">
        <v>0.096969696969697</v>
      </c>
      <c r="K9" s="15"/>
      <c r="L9" s="15" t="n">
        <v>0.0625</v>
      </c>
      <c r="M9" s="15" t="n">
        <v>0.2</v>
      </c>
      <c r="N9" s="15" t="n">
        <v>0.147286821705426</v>
      </c>
      <c r="O9" s="15" t="n">
        <v>0.0816326530612245</v>
      </c>
      <c r="P9" s="15"/>
      <c r="Q9" s="15" t="n">
        <v>0.185897435897436</v>
      </c>
      <c r="R9" s="15" t="n">
        <v>0.0875706214689266</v>
      </c>
    </row>
    <row r="10">
      <c r="B10" s="16" t="s">
        <v>132</v>
      </c>
      <c r="C10" s="15" t="n">
        <v>0.286274509803922</v>
      </c>
      <c r="D10" s="15" t="n">
        <v>0.194690265486726</v>
      </c>
      <c r="E10" s="15" t="n">
        <v>0.364161849710983</v>
      </c>
      <c r="F10" s="15" t="n">
        <v>0.306122448979592</v>
      </c>
      <c r="G10" s="15" t="n">
        <v>0.246031746031746</v>
      </c>
      <c r="H10" s="15"/>
      <c r="I10" s="15" t="n">
        <v>0.293103448275862</v>
      </c>
      <c r="J10" s="15" t="n">
        <v>0.284848484848485</v>
      </c>
      <c r="K10" s="15"/>
      <c r="L10" s="15" t="n">
        <v>0.223214285714286</v>
      </c>
      <c r="M10" s="15" t="n">
        <v>0.245454545454545</v>
      </c>
      <c r="N10" s="15" t="n">
        <v>0.333333333333333</v>
      </c>
      <c r="O10" s="15" t="n">
        <v>0.346938775510204</v>
      </c>
      <c r="P10" s="15"/>
      <c r="Q10" s="15" t="n">
        <v>0.288461538461538</v>
      </c>
      <c r="R10" s="15" t="n">
        <v>0.285310734463277</v>
      </c>
    </row>
    <row r="11">
      <c r="B11" s="16" t="s">
        <v>133</v>
      </c>
      <c r="C11" s="15" t="n">
        <v>0.392156862745098</v>
      </c>
      <c r="D11" s="15" t="n">
        <v>0.575221238938053</v>
      </c>
      <c r="E11" s="15" t="n">
        <v>0.271676300578035</v>
      </c>
      <c r="F11" s="15" t="n">
        <v>0.377551020408163</v>
      </c>
      <c r="G11" s="15" t="n">
        <v>0.404761904761905</v>
      </c>
      <c r="H11" s="15"/>
      <c r="I11" s="15" t="n">
        <v>0.281609195402299</v>
      </c>
      <c r="J11" s="15" t="n">
        <v>0.448484848484848</v>
      </c>
      <c r="K11" s="15"/>
      <c r="L11" s="15" t="n">
        <v>0.553571428571429</v>
      </c>
      <c r="M11" s="15" t="n">
        <v>0.272727272727273</v>
      </c>
      <c r="N11" s="15" t="n">
        <v>0.310077519379845</v>
      </c>
      <c r="O11" s="15" t="n">
        <v>0.387755102040816</v>
      </c>
      <c r="P11" s="15"/>
      <c r="Q11" s="15" t="n">
        <v>0.153846153846154</v>
      </c>
      <c r="R11" s="15" t="n">
        <v>0.497175141242938</v>
      </c>
    </row>
    <row r="12">
      <c r="B12" s="16" t="s">
        <v>48</v>
      </c>
      <c r="C12" s="24" t="n">
        <v>0.0352941176470588</v>
      </c>
      <c r="D12" s="24" t="n">
        <v>0.0530973451327434</v>
      </c>
      <c r="E12" s="24" t="n">
        <v>0.0404624277456647</v>
      </c>
      <c r="F12" s="24" t="n">
        <v>0.0306122448979592</v>
      </c>
      <c r="G12" s="24" t="n">
        <v>0.0158730158730159</v>
      </c>
      <c r="H12" s="24"/>
      <c r="I12" s="24" t="n">
        <v>0.028735632183908</v>
      </c>
      <c r="J12" s="24" t="n">
        <v>0.0393939393939394</v>
      </c>
      <c r="K12" s="24"/>
      <c r="L12" s="24" t="n">
        <v>0.0446428571428571</v>
      </c>
      <c r="M12" s="24" t="n">
        <v>0.0454545454545455</v>
      </c>
      <c r="N12" s="24" t="n">
        <v>0.0155038759689922</v>
      </c>
      <c r="O12" s="24" t="n">
        <v>0.0340136054421769</v>
      </c>
      <c r="P12" s="24"/>
      <c r="Q12" s="24" t="n">
        <v>0.0192307692307692</v>
      </c>
      <c r="R12" s="24" t="n">
        <v>0.0423728813559322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0.398039215686274</v>
      </c>
      <c r="D8" s="15" t="n">
        <v>0.15929203539823</v>
      </c>
      <c r="E8" s="15" t="n">
        <v>0.473988439306358</v>
      </c>
      <c r="F8" s="15" t="n">
        <v>0.428571428571429</v>
      </c>
      <c r="G8" s="15" t="n">
        <v>0.484126984126984</v>
      </c>
      <c r="H8" s="15"/>
      <c r="I8" s="15" t="n">
        <v>0.367816091954023</v>
      </c>
      <c r="J8" s="15" t="n">
        <v>0.418181818181818</v>
      </c>
      <c r="K8" s="15"/>
      <c r="L8" s="15" t="n">
        <v>0.232142857142857</v>
      </c>
      <c r="M8" s="15" t="n">
        <v>0.372727272727273</v>
      </c>
      <c r="N8" s="15" t="n">
        <v>0.472868217054264</v>
      </c>
      <c r="O8" s="15" t="n">
        <v>0.496598639455782</v>
      </c>
      <c r="P8" s="15"/>
      <c r="Q8" s="15" t="n">
        <v>0.583333333333333</v>
      </c>
      <c r="R8" s="15" t="n">
        <v>0.31638418079096</v>
      </c>
    </row>
    <row r="9">
      <c r="B9" s="16" t="s">
        <v>131</v>
      </c>
      <c r="C9" s="15" t="n">
        <v>0.184313725490196</v>
      </c>
      <c r="D9" s="15" t="n">
        <v>0.141592920353982</v>
      </c>
      <c r="E9" s="15" t="n">
        <v>0.213872832369942</v>
      </c>
      <c r="F9" s="15" t="n">
        <v>0.224489795918367</v>
      </c>
      <c r="G9" s="15" t="n">
        <v>0.150793650793651</v>
      </c>
      <c r="H9" s="15"/>
      <c r="I9" s="15" t="n">
        <v>0.218390804597701</v>
      </c>
      <c r="J9" s="15" t="n">
        <v>0.16969696969697</v>
      </c>
      <c r="K9" s="15"/>
      <c r="L9" s="15" t="n">
        <v>0.169642857142857</v>
      </c>
      <c r="M9" s="15" t="n">
        <v>0.190909090909091</v>
      </c>
      <c r="N9" s="15" t="n">
        <v>0.217054263565891</v>
      </c>
      <c r="O9" s="15" t="n">
        <v>0.17687074829932</v>
      </c>
      <c r="P9" s="15"/>
      <c r="Q9" s="15" t="n">
        <v>0.179487179487179</v>
      </c>
      <c r="R9" s="15" t="n">
        <v>0.186440677966102</v>
      </c>
    </row>
    <row r="10">
      <c r="B10" s="16" t="s">
        <v>132</v>
      </c>
      <c r="C10" s="15" t="n">
        <v>0.266666666666667</v>
      </c>
      <c r="D10" s="15" t="n">
        <v>0.309734513274336</v>
      </c>
      <c r="E10" s="15" t="n">
        <v>0.236994219653179</v>
      </c>
      <c r="F10" s="15" t="n">
        <v>0.255102040816327</v>
      </c>
      <c r="G10" s="15" t="n">
        <v>0.277777777777778</v>
      </c>
      <c r="H10" s="15"/>
      <c r="I10" s="15" t="n">
        <v>0.275862068965517</v>
      </c>
      <c r="J10" s="15" t="n">
        <v>0.254545454545455</v>
      </c>
      <c r="K10" s="15"/>
      <c r="L10" s="15" t="n">
        <v>0.241071428571429</v>
      </c>
      <c r="M10" s="15" t="n">
        <v>0.3</v>
      </c>
      <c r="N10" s="15" t="n">
        <v>0.27906976744186</v>
      </c>
      <c r="O10" s="15" t="n">
        <v>0.26530612244898</v>
      </c>
      <c r="P10" s="15"/>
      <c r="Q10" s="15" t="n">
        <v>0.211538461538462</v>
      </c>
      <c r="R10" s="15" t="n">
        <v>0.290960451977401</v>
      </c>
    </row>
    <row r="11">
      <c r="B11" s="16" t="s">
        <v>133</v>
      </c>
      <c r="C11" s="15" t="n">
        <v>0.137254901960784</v>
      </c>
      <c r="D11" s="15" t="n">
        <v>0.36283185840708</v>
      </c>
      <c r="E11" s="15" t="n">
        <v>0.0635838150289017</v>
      </c>
      <c r="F11" s="15" t="n">
        <v>0.0714285714285714</v>
      </c>
      <c r="G11" s="15" t="n">
        <v>0.0873015873015873</v>
      </c>
      <c r="H11" s="15"/>
      <c r="I11" s="15" t="n">
        <v>0.132183908045977</v>
      </c>
      <c r="J11" s="15" t="n">
        <v>0.139393939393939</v>
      </c>
      <c r="K11" s="15"/>
      <c r="L11" s="15" t="n">
        <v>0.339285714285714</v>
      </c>
      <c r="M11" s="15" t="n">
        <v>0.118181818181818</v>
      </c>
      <c r="N11" s="15" t="n">
        <v>0.0232558139534884</v>
      </c>
      <c r="O11" s="15" t="n">
        <v>0.054421768707483</v>
      </c>
      <c r="P11" s="15"/>
      <c r="Q11" s="15" t="n">
        <v>0.0192307692307692</v>
      </c>
      <c r="R11" s="15" t="n">
        <v>0.189265536723164</v>
      </c>
    </row>
    <row r="12">
      <c r="B12" s="16" t="s">
        <v>48</v>
      </c>
      <c r="C12" s="24" t="n">
        <v>0.0137254901960784</v>
      </c>
      <c r="D12" s="24" t="n">
        <v>0.0265486725663717</v>
      </c>
      <c r="E12" s="24" t="n">
        <v>0.0115606936416185</v>
      </c>
      <c r="F12" s="24" t="n">
        <v>0.0204081632653061</v>
      </c>
      <c r="G12" s="24" t="n">
        <v>0</v>
      </c>
      <c r="H12" s="24"/>
      <c r="I12" s="24" t="n">
        <v>0.00574712643678161</v>
      </c>
      <c r="J12" s="24" t="n">
        <v>0.0181818181818182</v>
      </c>
      <c r="K12" s="24"/>
      <c r="L12" s="24" t="n">
        <v>0.0178571428571429</v>
      </c>
      <c r="M12" s="24" t="n">
        <v>0.0181818181818182</v>
      </c>
      <c r="N12" s="24" t="n">
        <v>0.00775193798449612</v>
      </c>
      <c r="O12" s="24" t="n">
        <v>0.00680272108843537</v>
      </c>
      <c r="P12" s="24"/>
      <c r="Q12" s="24" t="n">
        <v>0.00641025641025641</v>
      </c>
      <c r="R12" s="24" t="n">
        <v>0.0169491525423729</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0.386274509803922</v>
      </c>
      <c r="D8" s="15" t="n">
        <v>0.141592920353982</v>
      </c>
      <c r="E8" s="15" t="n">
        <v>0.433526011560694</v>
      </c>
      <c r="F8" s="15" t="n">
        <v>0.459183673469388</v>
      </c>
      <c r="G8" s="15" t="n">
        <v>0.484126984126984</v>
      </c>
      <c r="H8" s="15"/>
      <c r="I8" s="15" t="n">
        <v>0.413793103448276</v>
      </c>
      <c r="J8" s="15" t="n">
        <v>0.375757575757576</v>
      </c>
      <c r="K8" s="15"/>
      <c r="L8" s="15" t="n">
        <v>0.1875</v>
      </c>
      <c r="M8" s="15" t="n">
        <v>0.390909090909091</v>
      </c>
      <c r="N8" s="15" t="n">
        <v>0.472868217054264</v>
      </c>
      <c r="O8" s="15" t="n">
        <v>0.476190476190476</v>
      </c>
      <c r="P8" s="15"/>
      <c r="Q8" s="15" t="n">
        <v>0.538461538461538</v>
      </c>
      <c r="R8" s="15" t="n">
        <v>0.319209039548023</v>
      </c>
    </row>
    <row r="9">
      <c r="B9" s="16" t="s">
        <v>131</v>
      </c>
      <c r="C9" s="15" t="n">
        <v>0.196078431372549</v>
      </c>
      <c r="D9" s="15" t="n">
        <v>0.185840707964602</v>
      </c>
      <c r="E9" s="15" t="n">
        <v>0.225433526011561</v>
      </c>
      <c r="F9" s="15" t="n">
        <v>0.173469387755102</v>
      </c>
      <c r="G9" s="15" t="n">
        <v>0.182539682539683</v>
      </c>
      <c r="H9" s="15"/>
      <c r="I9" s="15" t="n">
        <v>0.206896551724138</v>
      </c>
      <c r="J9" s="15" t="n">
        <v>0.187878787878788</v>
      </c>
      <c r="K9" s="15"/>
      <c r="L9" s="15" t="n">
        <v>0.160714285714286</v>
      </c>
      <c r="M9" s="15" t="n">
        <v>0.272727272727273</v>
      </c>
      <c r="N9" s="15" t="n">
        <v>0.232558139534884</v>
      </c>
      <c r="O9" s="15" t="n">
        <v>0.136054421768707</v>
      </c>
      <c r="P9" s="15"/>
      <c r="Q9" s="15" t="n">
        <v>0.192307692307692</v>
      </c>
      <c r="R9" s="15" t="n">
        <v>0.19774011299435</v>
      </c>
    </row>
    <row r="10">
      <c r="B10" s="16" t="s">
        <v>132</v>
      </c>
      <c r="C10" s="15" t="n">
        <v>0.313725490196078</v>
      </c>
      <c r="D10" s="15" t="n">
        <v>0.424778761061947</v>
      </c>
      <c r="E10" s="15" t="n">
        <v>0.271676300578035</v>
      </c>
      <c r="F10" s="15" t="n">
        <v>0.295918367346939</v>
      </c>
      <c r="G10" s="15" t="n">
        <v>0.285714285714286</v>
      </c>
      <c r="H10" s="15"/>
      <c r="I10" s="15" t="n">
        <v>0.275862068965517</v>
      </c>
      <c r="J10" s="15" t="n">
        <v>0.33030303030303</v>
      </c>
      <c r="K10" s="15"/>
      <c r="L10" s="15" t="n">
        <v>0.401785714285714</v>
      </c>
      <c r="M10" s="15" t="n">
        <v>0.272727272727273</v>
      </c>
      <c r="N10" s="15" t="n">
        <v>0.263565891472868</v>
      </c>
      <c r="O10" s="15" t="n">
        <v>0.333333333333333</v>
      </c>
      <c r="P10" s="15"/>
      <c r="Q10" s="15" t="n">
        <v>0.224358974358974</v>
      </c>
      <c r="R10" s="15" t="n">
        <v>0.353107344632768</v>
      </c>
    </row>
    <row r="11">
      <c r="B11" s="16" t="s">
        <v>133</v>
      </c>
      <c r="C11" s="15" t="n">
        <v>0.0882352941176471</v>
      </c>
      <c r="D11" s="15" t="n">
        <v>0.212389380530973</v>
      </c>
      <c r="E11" s="15" t="n">
        <v>0.0578034682080925</v>
      </c>
      <c r="F11" s="15" t="n">
        <v>0.0510204081632653</v>
      </c>
      <c r="G11" s="15" t="n">
        <v>0.0476190476190476</v>
      </c>
      <c r="H11" s="15"/>
      <c r="I11" s="15" t="n">
        <v>0.0919540229885057</v>
      </c>
      <c r="J11" s="15" t="n">
        <v>0.0878787878787879</v>
      </c>
      <c r="K11" s="15"/>
      <c r="L11" s="15" t="n">
        <v>0.223214285714286</v>
      </c>
      <c r="M11" s="15" t="n">
        <v>0.0363636363636364</v>
      </c>
      <c r="N11" s="15" t="n">
        <v>0.0310077519379845</v>
      </c>
      <c r="O11" s="15" t="n">
        <v>0.0476190476190476</v>
      </c>
      <c r="P11" s="15"/>
      <c r="Q11" s="15" t="n">
        <v>0.0384615384615385</v>
      </c>
      <c r="R11" s="15" t="n">
        <v>0.110169491525424</v>
      </c>
    </row>
    <row r="12">
      <c r="B12" s="16" t="s">
        <v>48</v>
      </c>
      <c r="C12" s="24" t="n">
        <v>0.0156862745098039</v>
      </c>
      <c r="D12" s="24" t="n">
        <v>0.0353982300884956</v>
      </c>
      <c r="E12" s="24" t="n">
        <v>0.0115606936416185</v>
      </c>
      <c r="F12" s="24" t="n">
        <v>0.0204081632653061</v>
      </c>
      <c r="G12" s="24" t="n">
        <v>0</v>
      </c>
      <c r="H12" s="24"/>
      <c r="I12" s="24" t="n">
        <v>0.0114942528735632</v>
      </c>
      <c r="J12" s="24" t="n">
        <v>0.0181818181818182</v>
      </c>
      <c r="K12" s="24"/>
      <c r="L12" s="24" t="n">
        <v>0.0267857142857143</v>
      </c>
      <c r="M12" s="24" t="n">
        <v>0.0272727272727273</v>
      </c>
      <c r="N12" s="24" t="n">
        <v>0</v>
      </c>
      <c r="O12" s="24" t="n">
        <v>0.00680272108843537</v>
      </c>
      <c r="P12" s="24"/>
      <c r="Q12" s="24" t="n">
        <v>0.00641025641025641</v>
      </c>
      <c r="R12" s="24" t="n">
        <v>0.019774011299435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0.396078431372549</v>
      </c>
      <c r="D8" s="15" t="n">
        <v>0.424778761061947</v>
      </c>
      <c r="E8" s="15" t="n">
        <v>0.421965317919075</v>
      </c>
      <c r="F8" s="15" t="n">
        <v>0.275510204081633</v>
      </c>
      <c r="G8" s="15" t="n">
        <v>0.428571428571429</v>
      </c>
      <c r="H8" s="15"/>
      <c r="I8" s="15" t="n">
        <v>0.396551724137931</v>
      </c>
      <c r="J8" s="15" t="n">
        <v>0.4</v>
      </c>
      <c r="K8" s="15"/>
      <c r="L8" s="15" t="n">
        <v>0.321428571428571</v>
      </c>
      <c r="M8" s="15" t="n">
        <v>0.454545454545455</v>
      </c>
      <c r="N8" s="15" t="n">
        <v>0.449612403100775</v>
      </c>
      <c r="O8" s="15" t="n">
        <v>0.387755102040816</v>
      </c>
      <c r="P8" s="15"/>
      <c r="Q8" s="15" t="n">
        <v>0.448717948717949</v>
      </c>
      <c r="R8" s="15" t="n">
        <v>0.372881355932203</v>
      </c>
    </row>
    <row r="9">
      <c r="B9" s="16" t="s">
        <v>131</v>
      </c>
      <c r="C9" s="15" t="n">
        <v>0.219607843137255</v>
      </c>
      <c r="D9" s="15" t="n">
        <v>0.185840707964602</v>
      </c>
      <c r="E9" s="15" t="n">
        <v>0.242774566473988</v>
      </c>
      <c r="F9" s="15" t="n">
        <v>0.316326530612245</v>
      </c>
      <c r="G9" s="15" t="n">
        <v>0.142857142857143</v>
      </c>
      <c r="H9" s="15"/>
      <c r="I9" s="15" t="n">
        <v>0.270114942528736</v>
      </c>
      <c r="J9" s="15" t="n">
        <v>0.190909090909091</v>
      </c>
      <c r="K9" s="15"/>
      <c r="L9" s="15" t="n">
        <v>0.214285714285714</v>
      </c>
      <c r="M9" s="15" t="n">
        <v>0.281818181818182</v>
      </c>
      <c r="N9" s="15" t="n">
        <v>0.24031007751938</v>
      </c>
      <c r="O9" s="15" t="n">
        <v>0.163265306122449</v>
      </c>
      <c r="P9" s="15"/>
      <c r="Q9" s="15" t="n">
        <v>0.269230769230769</v>
      </c>
      <c r="R9" s="15" t="n">
        <v>0.19774011299435</v>
      </c>
    </row>
    <row r="10">
      <c r="B10" s="16" t="s">
        <v>132</v>
      </c>
      <c r="C10" s="15" t="n">
        <v>0.309803921568627</v>
      </c>
      <c r="D10" s="15" t="n">
        <v>0.309734513274336</v>
      </c>
      <c r="E10" s="15" t="n">
        <v>0.265895953757225</v>
      </c>
      <c r="F10" s="15" t="n">
        <v>0.336734693877551</v>
      </c>
      <c r="G10" s="15" t="n">
        <v>0.349206349206349</v>
      </c>
      <c r="H10" s="15"/>
      <c r="I10" s="15" t="n">
        <v>0.252873563218391</v>
      </c>
      <c r="J10" s="15" t="n">
        <v>0.339393939393939</v>
      </c>
      <c r="K10" s="15"/>
      <c r="L10" s="15" t="n">
        <v>0.357142857142857</v>
      </c>
      <c r="M10" s="15" t="n">
        <v>0.218181818181818</v>
      </c>
      <c r="N10" s="15" t="n">
        <v>0.255813953488372</v>
      </c>
      <c r="O10" s="15" t="n">
        <v>0.387755102040816</v>
      </c>
      <c r="P10" s="15"/>
      <c r="Q10" s="15" t="n">
        <v>0.25</v>
      </c>
      <c r="R10" s="15" t="n">
        <v>0.336158192090395</v>
      </c>
    </row>
    <row r="11">
      <c r="B11" s="16" t="s">
        <v>133</v>
      </c>
      <c r="C11" s="15" t="n">
        <v>0.0588235294117647</v>
      </c>
      <c r="D11" s="15" t="n">
        <v>0.0530973451327434</v>
      </c>
      <c r="E11" s="15" t="n">
        <v>0.0520231213872832</v>
      </c>
      <c r="F11" s="15" t="n">
        <v>0.0612244897959184</v>
      </c>
      <c r="G11" s="15" t="n">
        <v>0.0714285714285714</v>
      </c>
      <c r="H11" s="15"/>
      <c r="I11" s="15" t="n">
        <v>0.0689655172413793</v>
      </c>
      <c r="J11" s="15" t="n">
        <v>0.0515151515151515</v>
      </c>
      <c r="K11" s="15"/>
      <c r="L11" s="15" t="n">
        <v>0.0803571428571429</v>
      </c>
      <c r="M11" s="15" t="n">
        <v>0.0363636363636364</v>
      </c>
      <c r="N11" s="15" t="n">
        <v>0.0465116279069767</v>
      </c>
      <c r="O11" s="15" t="n">
        <v>0.0476190476190476</v>
      </c>
      <c r="P11" s="15"/>
      <c r="Q11" s="15" t="n">
        <v>0.032051282051282</v>
      </c>
      <c r="R11" s="15" t="n">
        <v>0.0706214689265537</v>
      </c>
    </row>
    <row r="12">
      <c r="B12" s="16" t="s">
        <v>48</v>
      </c>
      <c r="C12" s="24" t="n">
        <v>0.0156862745098039</v>
      </c>
      <c r="D12" s="24" t="n">
        <v>0.0265486725663717</v>
      </c>
      <c r="E12" s="24" t="n">
        <v>0.0173410404624277</v>
      </c>
      <c r="F12" s="24" t="n">
        <v>0.0102040816326531</v>
      </c>
      <c r="G12" s="24" t="n">
        <v>0.00793650793650794</v>
      </c>
      <c r="H12" s="24"/>
      <c r="I12" s="24" t="n">
        <v>0.0114942528735632</v>
      </c>
      <c r="J12" s="24" t="n">
        <v>0.0181818181818182</v>
      </c>
      <c r="K12" s="24"/>
      <c r="L12" s="24" t="n">
        <v>0.0267857142857143</v>
      </c>
      <c r="M12" s="24" t="n">
        <v>0.00909090909090909</v>
      </c>
      <c r="N12" s="24" t="n">
        <v>0.00775193798449612</v>
      </c>
      <c r="O12" s="24" t="n">
        <v>0.0136054421768707</v>
      </c>
      <c r="P12" s="24"/>
      <c r="Q12" s="24" t="n">
        <v>0</v>
      </c>
      <c r="R12" s="24" t="n">
        <v>0.0225988700564972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0.096078431372549</v>
      </c>
      <c r="D8" s="15" t="n">
        <v>0.079646017699115</v>
      </c>
      <c r="E8" s="15" t="n">
        <v>0.121387283236994</v>
      </c>
      <c r="F8" s="15" t="n">
        <v>0.0714285714285714</v>
      </c>
      <c r="G8" s="15" t="n">
        <v>0.0952380952380952</v>
      </c>
      <c r="H8" s="15"/>
      <c r="I8" s="15" t="n">
        <v>0.155172413793103</v>
      </c>
      <c r="J8" s="15" t="n">
        <v>0.0666666666666667</v>
      </c>
      <c r="K8" s="15"/>
      <c r="L8" s="15" t="n">
        <v>0.0892857142857143</v>
      </c>
      <c r="M8" s="15" t="n">
        <v>0.118181818181818</v>
      </c>
      <c r="N8" s="15" t="n">
        <v>0.116279069767442</v>
      </c>
      <c r="O8" s="15" t="n">
        <v>0.0748299319727891</v>
      </c>
      <c r="P8" s="15"/>
      <c r="Q8" s="15" t="n">
        <v>0.211538461538462</v>
      </c>
      <c r="R8" s="15" t="n">
        <v>0.0451977401129944</v>
      </c>
    </row>
    <row r="9">
      <c r="B9" s="16" t="s">
        <v>131</v>
      </c>
      <c r="C9" s="15" t="n">
        <v>0.127450980392157</v>
      </c>
      <c r="D9" s="15" t="n">
        <v>0.106194690265487</v>
      </c>
      <c r="E9" s="15" t="n">
        <v>0.15606936416185</v>
      </c>
      <c r="F9" s="15" t="n">
        <v>0.122448979591837</v>
      </c>
      <c r="G9" s="15" t="n">
        <v>0.111111111111111</v>
      </c>
      <c r="H9" s="15"/>
      <c r="I9" s="15" t="n">
        <v>0.172413793103448</v>
      </c>
      <c r="J9" s="15" t="n">
        <v>0.103030303030303</v>
      </c>
      <c r="K9" s="15"/>
      <c r="L9" s="15" t="n">
        <v>0.0982142857142857</v>
      </c>
      <c r="M9" s="15" t="n">
        <v>0.190909090909091</v>
      </c>
      <c r="N9" s="15" t="n">
        <v>0.13953488372093</v>
      </c>
      <c r="O9" s="15" t="n">
        <v>0.102040816326531</v>
      </c>
      <c r="P9" s="15"/>
      <c r="Q9" s="15" t="n">
        <v>0.198717948717949</v>
      </c>
      <c r="R9" s="15" t="n">
        <v>0.096045197740113</v>
      </c>
    </row>
    <row r="10">
      <c r="B10" s="16" t="s">
        <v>132</v>
      </c>
      <c r="C10" s="15" t="n">
        <v>0.235294117647059</v>
      </c>
      <c r="D10" s="15" t="n">
        <v>0.123893805309735</v>
      </c>
      <c r="E10" s="15" t="n">
        <v>0.317919075144509</v>
      </c>
      <c r="F10" s="15" t="n">
        <v>0.255102040816327</v>
      </c>
      <c r="G10" s="15" t="n">
        <v>0.206349206349206</v>
      </c>
      <c r="H10" s="15"/>
      <c r="I10" s="15" t="n">
        <v>0.281609195402299</v>
      </c>
      <c r="J10" s="15" t="n">
        <v>0.209090909090909</v>
      </c>
      <c r="K10" s="15"/>
      <c r="L10" s="15" t="n">
        <v>0.232142857142857</v>
      </c>
      <c r="M10" s="15" t="n">
        <v>0.272727272727273</v>
      </c>
      <c r="N10" s="15" t="n">
        <v>0.263565891472868</v>
      </c>
      <c r="O10" s="15" t="n">
        <v>0.204081632653061</v>
      </c>
      <c r="P10" s="15"/>
      <c r="Q10" s="15" t="n">
        <v>0.256410256410256</v>
      </c>
      <c r="R10" s="15" t="n">
        <v>0.225988700564972</v>
      </c>
    </row>
    <row r="11">
      <c r="B11" s="16" t="s">
        <v>133</v>
      </c>
      <c r="C11" s="15" t="n">
        <v>0.505882352941176</v>
      </c>
      <c r="D11" s="15" t="n">
        <v>0.663716814159292</v>
      </c>
      <c r="E11" s="15" t="n">
        <v>0.364161849710983</v>
      </c>
      <c r="F11" s="15" t="n">
        <v>0.520408163265306</v>
      </c>
      <c r="G11" s="15" t="n">
        <v>0.547619047619048</v>
      </c>
      <c r="H11" s="15"/>
      <c r="I11" s="15" t="n">
        <v>0.362068965517241</v>
      </c>
      <c r="J11" s="15" t="n">
        <v>0.581818181818182</v>
      </c>
      <c r="K11" s="15"/>
      <c r="L11" s="15" t="n">
        <v>0.553571428571429</v>
      </c>
      <c r="M11" s="15" t="n">
        <v>0.372727272727273</v>
      </c>
      <c r="N11" s="15" t="n">
        <v>0.457364341085271</v>
      </c>
      <c r="O11" s="15" t="n">
        <v>0.585034013605442</v>
      </c>
      <c r="P11" s="15"/>
      <c r="Q11" s="15" t="n">
        <v>0.326923076923077</v>
      </c>
      <c r="R11" s="15" t="n">
        <v>0.584745762711864</v>
      </c>
    </row>
    <row r="12">
      <c r="B12" s="16" t="s">
        <v>48</v>
      </c>
      <c r="C12" s="24" t="n">
        <v>0.0352941176470588</v>
      </c>
      <c r="D12" s="24" t="n">
        <v>0.0265486725663717</v>
      </c>
      <c r="E12" s="24" t="n">
        <v>0.0404624277456647</v>
      </c>
      <c r="F12" s="24" t="n">
        <v>0.0306122448979592</v>
      </c>
      <c r="G12" s="24" t="n">
        <v>0.0396825396825397</v>
      </c>
      <c r="H12" s="24"/>
      <c r="I12" s="24" t="n">
        <v>0.028735632183908</v>
      </c>
      <c r="J12" s="24" t="n">
        <v>0.0393939393939394</v>
      </c>
      <c r="K12" s="24"/>
      <c r="L12" s="24" t="n">
        <v>0.0267857142857143</v>
      </c>
      <c r="M12" s="24" t="n">
        <v>0.0454545454545455</v>
      </c>
      <c r="N12" s="24" t="n">
        <v>0.0232558139534884</v>
      </c>
      <c r="O12" s="24" t="n">
        <v>0.0340136054421769</v>
      </c>
      <c r="P12" s="24"/>
      <c r="Q12" s="24" t="n">
        <v>0.00641025641025641</v>
      </c>
      <c r="R12" s="24" t="n">
        <v>0.0480225988700565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ySplit="7" xSplit="2" topLeftCell="C8" activePane="bottomRight" state="frozen"/>
      <selection pane="bottomRight"/>
    </sheetView>
  </sheetViews>
  <sheetFormatPr defaultRowHeight="15.0" baseColWidth="10"/>
  <cols>
    <col min="2" max="2" width="20.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 t="s">
        <v>332</v>
      </c>
    </row>
    <row r="5" ht="30" customHeight="1">
      <c r="B5" s="13"/>
      <c r="C5" s="13"/>
      <c r="D5" s="13" t="s">
        <v>30</v>
      </c>
      <c r="E5" s="13"/>
      <c r="F5" s="13"/>
      <c r="G5" s="13"/>
      <c r="H5" s="13"/>
      <c r="I5" s="13" t="s">
        <v>31</v>
      </c>
      <c r="J5" s="13"/>
      <c r="K5" s="13"/>
      <c r="L5" s="13" t="s">
        <v>32</v>
      </c>
      <c r="M5" s="13"/>
      <c r="N5" s="13"/>
      <c r="O5" s="13"/>
      <c r="P5" s="13"/>
      <c r="Q5" s="13" t="s">
        <v>33</v>
      </c>
      <c r="R5" s="1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2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ht="20" customHeight="1"/>
    <row r="10">
      <c r="B10" s="7" t="s">
        <v>56</v>
      </c>
    </row>
    <row r="11">
      <c r="B11" s="25" t="s">
        <v>55</v>
      </c>
    </row>
    <row r="12">
      <c r="B12" t="s">
        <v>43</v>
      </c>
      <c r="C12" s="15" t="n">
        <v>0.347058823529412</v>
      </c>
      <c r="D12" s="15" t="n">
        <v>0.247787610619469</v>
      </c>
      <c r="E12" s="15" t="n">
        <v>0.427745664739884</v>
      </c>
      <c r="F12" s="15" t="n">
        <v>0.346938775510204</v>
      </c>
      <c r="G12" s="15" t="n">
        <v>0.325396825396825</v>
      </c>
      <c r="H12" s="15"/>
      <c r="I12" s="15" t="n">
        <v>0.396551724137931</v>
      </c>
      <c r="J12" s="15" t="n">
        <v>0.321212121212121</v>
      </c>
      <c r="K12" s="15"/>
      <c r="L12" s="15" t="n">
        <v>0.294642857142857</v>
      </c>
      <c r="M12" s="15" t="n">
        <v>0.427272727272727</v>
      </c>
      <c r="N12" s="15" t="n">
        <v>0.387596899224806</v>
      </c>
      <c r="O12" s="15" t="n">
        <v>0.312925170068027</v>
      </c>
      <c r="P12" s="15"/>
      <c r="Q12" s="15" t="n">
        <v>0.448717948717949</v>
      </c>
      <c r="R12" s="15" t="n">
        <v>0.30225988700565</v>
      </c>
    </row>
    <row r="13">
      <c r="B13" t="s">
        <v>44</v>
      </c>
      <c r="C13" s="15" t="n">
        <v>0.449019607843137</v>
      </c>
      <c r="D13" s="15" t="n">
        <v>0.415929203539823</v>
      </c>
      <c r="E13" s="15" t="n">
        <v>0.416184971098266</v>
      </c>
      <c r="F13" s="15" t="n">
        <v>0.520408163265306</v>
      </c>
      <c r="G13" s="15" t="n">
        <v>0.468253968253968</v>
      </c>
      <c r="H13" s="15"/>
      <c r="I13" s="15" t="n">
        <v>0.425287356321839</v>
      </c>
      <c r="J13" s="15" t="n">
        <v>0.460606060606061</v>
      </c>
      <c r="K13" s="15"/>
      <c r="L13" s="15" t="n">
        <v>0.401785714285714</v>
      </c>
      <c r="M13" s="15" t="n">
        <v>0.418181818181818</v>
      </c>
      <c r="N13" s="15" t="n">
        <v>0.488372093023256</v>
      </c>
      <c r="O13" s="15" t="n">
        <v>0.462585034013605</v>
      </c>
      <c r="P13" s="15"/>
      <c r="Q13" s="15" t="n">
        <v>0.448717948717949</v>
      </c>
      <c r="R13" s="15" t="n">
        <v>0.449152542372881</v>
      </c>
    </row>
    <row r="14">
      <c r="B14" t="s">
        <v>45</v>
      </c>
      <c r="C14" s="15" t="n">
        <v>0.105882352941176</v>
      </c>
      <c r="D14" s="15" t="n">
        <v>0.168141592920354</v>
      </c>
      <c r="E14" s="15" t="n">
        <v>0.0751445086705202</v>
      </c>
      <c r="F14" s="15" t="n">
        <v>0.102040816326531</v>
      </c>
      <c r="G14" s="15" t="n">
        <v>0.0952380952380952</v>
      </c>
      <c r="H14" s="15"/>
      <c r="I14" s="15" t="n">
        <v>0.109195402298851</v>
      </c>
      <c r="J14" s="15" t="n">
        <v>0.106060606060606</v>
      </c>
      <c r="K14" s="15"/>
      <c r="L14" s="15" t="n">
        <v>0.142857142857143</v>
      </c>
      <c r="M14" s="15" t="n">
        <v>0.1</v>
      </c>
      <c r="N14" s="15" t="n">
        <v>0.0930232558139535</v>
      </c>
      <c r="O14" s="15" t="n">
        <v>0.0884353741496599</v>
      </c>
      <c r="P14" s="15"/>
      <c r="Q14" s="15" t="n">
        <v>0.0705128205128205</v>
      </c>
      <c r="R14" s="15" t="n">
        <v>0.121468926553672</v>
      </c>
    </row>
    <row r="15">
      <c r="B15" t="s">
        <v>46</v>
      </c>
      <c r="C15" s="15" t="n">
        <v>0.0607843137254902</v>
      </c>
      <c r="D15" s="15" t="n">
        <v>0.0707964601769911</v>
      </c>
      <c r="E15" s="15" t="n">
        <v>0.0578034682080925</v>
      </c>
      <c r="F15" s="15" t="n">
        <v>0.0306122448979592</v>
      </c>
      <c r="G15" s="15" t="n">
        <v>0.0793650793650794</v>
      </c>
      <c r="H15" s="15"/>
      <c r="I15" s="15" t="n">
        <v>0.0402298850574713</v>
      </c>
      <c r="J15" s="15" t="n">
        <v>0.0727272727272727</v>
      </c>
      <c r="K15" s="15"/>
      <c r="L15" s="15" t="n">
        <v>0.0803571428571429</v>
      </c>
      <c r="M15" s="15" t="n">
        <v>0.0272727272727273</v>
      </c>
      <c r="N15" s="15" t="n">
        <v>0.0310077519379845</v>
      </c>
      <c r="O15" s="15" t="n">
        <v>0.0952380952380952</v>
      </c>
      <c r="P15" s="15"/>
      <c r="Q15" s="15" t="n">
        <v>0.0256410256410256</v>
      </c>
      <c r="R15" s="15" t="n">
        <v>0.076271186440678</v>
      </c>
    </row>
    <row r="16">
      <c r="B16" t="s">
        <v>47</v>
      </c>
      <c r="C16" s="15" t="n">
        <v>0.0313725490196078</v>
      </c>
      <c r="D16" s="15" t="n">
        <v>0.079646017699115</v>
      </c>
      <c r="E16" s="15" t="n">
        <v>0.0173410404624277</v>
      </c>
      <c r="F16" s="15" t="n">
        <v>0</v>
      </c>
      <c r="G16" s="15" t="n">
        <v>0.0317460317460317</v>
      </c>
      <c r="H16" s="15"/>
      <c r="I16" s="15" t="n">
        <v>0.0229885057471264</v>
      </c>
      <c r="J16" s="15" t="n">
        <v>0.0333333333333333</v>
      </c>
      <c r="K16" s="15"/>
      <c r="L16" s="15" t="n">
        <v>0.0625</v>
      </c>
      <c r="M16" s="15" t="n">
        <v>0.0272727272727273</v>
      </c>
      <c r="N16" s="15" t="n">
        <v>0</v>
      </c>
      <c r="O16" s="15" t="n">
        <v>0.0340136054421769</v>
      </c>
      <c r="P16" s="15"/>
      <c r="Q16" s="15" t="n">
        <v>0.00641025641025641</v>
      </c>
      <c r="R16" s="15" t="n">
        <v>0.0423728813559322</v>
      </c>
    </row>
    <row r="17">
      <c r="B17" t="s">
        <v>48</v>
      </c>
      <c r="C17" s="15" t="n">
        <v>0.00588235294117647</v>
      </c>
      <c r="D17" s="15" t="n">
        <v>0.0176991150442478</v>
      </c>
      <c r="E17" s="15" t="n">
        <v>0.00578034682080925</v>
      </c>
      <c r="F17" s="15" t="n">
        <v>0</v>
      </c>
      <c r="G17" s="15" t="n">
        <v>0</v>
      </c>
      <c r="H17" s="15"/>
      <c r="I17" s="15" t="n">
        <v>0.00574712643678161</v>
      </c>
      <c r="J17" s="15" t="n">
        <v>0.00606060606060606</v>
      </c>
      <c r="K17" s="15"/>
      <c r="L17" s="15" t="n">
        <v>0.0178571428571429</v>
      </c>
      <c r="M17" s="15" t="n">
        <v>0</v>
      </c>
      <c r="N17" s="15" t="n">
        <v>0</v>
      </c>
      <c r="O17" s="15" t="n">
        <v>0.00680272108843537</v>
      </c>
      <c r="P17" s="15"/>
      <c r="Q17" s="15" t="n">
        <v>0</v>
      </c>
      <c r="R17" s="15" t="n">
        <v>0.00847457627118644</v>
      </c>
    </row>
    <row r="18">
      <c r="B18" t="s">
        <v>49</v>
      </c>
      <c r="C18" s="15" t="n">
        <v>0.796078431372549</v>
      </c>
      <c r="D18" s="15" t="n">
        <v>0.663716814159292</v>
      </c>
      <c r="E18" s="15" t="n">
        <v>0.84393063583815</v>
      </c>
      <c r="F18" s="15" t="n">
        <v>0.86734693877551</v>
      </c>
      <c r="G18" s="15" t="n">
        <v>0.793650793650794</v>
      </c>
      <c r="H18" s="15"/>
      <c r="I18" s="15" t="n">
        <v>0.82183908045977</v>
      </c>
      <c r="J18" s="15" t="n">
        <v>0.781818181818182</v>
      </c>
      <c r="K18" s="15"/>
      <c r="L18" s="15" t="n">
        <v>0.696428571428571</v>
      </c>
      <c r="M18" s="15" t="n">
        <v>0.845454545454545</v>
      </c>
      <c r="N18" s="15" t="n">
        <v>0.875968992248062</v>
      </c>
      <c r="O18" s="15" t="n">
        <v>0.775510204081633</v>
      </c>
      <c r="P18" s="15"/>
      <c r="Q18" s="15" t="n">
        <v>0.897435897435897</v>
      </c>
      <c r="R18" s="15" t="n">
        <v>0.751412429378531</v>
      </c>
    </row>
    <row r="19">
      <c r="B19" t="s">
        <v>50</v>
      </c>
      <c r="C19" s="15" t="n">
        <v>0.092156862745098</v>
      </c>
      <c r="D19" s="15" t="n">
        <v>0.150442477876106</v>
      </c>
      <c r="E19" s="15" t="n">
        <v>0.0751445086705202</v>
      </c>
      <c r="F19" s="15" t="n">
        <v>0.0306122448979592</v>
      </c>
      <c r="G19" s="15" t="n">
        <v>0.111111111111111</v>
      </c>
      <c r="H19" s="15"/>
      <c r="I19" s="15" t="n">
        <v>0.0632183908045977</v>
      </c>
      <c r="J19" s="15" t="n">
        <v>0.106060606060606</v>
      </c>
      <c r="K19" s="15"/>
      <c r="L19" s="15" t="n">
        <v>0.142857142857143</v>
      </c>
      <c r="M19" s="15" t="n">
        <v>0.0545454545454545</v>
      </c>
      <c r="N19" s="15" t="n">
        <v>0.0310077519379845</v>
      </c>
      <c r="O19" s="15" t="n">
        <v>0.129251700680272</v>
      </c>
      <c r="P19" s="15"/>
      <c r="Q19" s="15" t="n">
        <v>0.032051282051282</v>
      </c>
      <c r="R19" s="15" t="n">
        <v>0.11864406779661</v>
      </c>
    </row>
    <row r="20">
      <c r="B20" t="s">
        <v>51</v>
      </c>
      <c r="C20" s="15" t="n">
        <v>0.703921568627451</v>
      </c>
      <c r="D20" s="15" t="n">
        <v>0.513274336283186</v>
      </c>
      <c r="E20" s="15" t="n">
        <v>0.76878612716763</v>
      </c>
      <c r="F20" s="15" t="n">
        <v>0.836734693877551</v>
      </c>
      <c r="G20" s="15" t="n">
        <v>0.682539682539683</v>
      </c>
      <c r="H20" s="15"/>
      <c r="I20" s="15" t="n">
        <v>0.758620689655172</v>
      </c>
      <c r="J20" s="15" t="n">
        <v>0.675757575757576</v>
      </c>
      <c r="K20" s="15"/>
      <c r="L20" s="15" t="n">
        <v>0.553571428571429</v>
      </c>
      <c r="M20" s="15" t="n">
        <v>0.790909090909091</v>
      </c>
      <c r="N20" s="15" t="n">
        <v>0.844961240310077</v>
      </c>
      <c r="O20" s="15" t="n">
        <v>0.64625850340136</v>
      </c>
      <c r="P20" s="15"/>
      <c r="Q20" s="15" t="n">
        <v>0.865384615384615</v>
      </c>
      <c r="R20" s="15" t="n">
        <v>0.632768361581921</v>
      </c>
    </row>
    <row r="21">
      <c r="C21" s="15"/>
      <c r="D21" s="15"/>
      <c r="E21" s="15"/>
      <c r="F21" s="15"/>
      <c r="G21" s="15"/>
      <c r="H21" s="15"/>
      <c r="I21" s="15"/>
      <c r="J21" s="15"/>
      <c r="K21" s="15"/>
      <c r="L21" s="15"/>
      <c r="M21" s="15"/>
      <c r="N21" s="15"/>
      <c r="O21" s="15"/>
      <c r="P21" s="15"/>
      <c r="Q21" s="15"/>
      <c r="R21" s="15"/>
    </row>
    <row r="22">
      <c r="B22" s="7" t="s">
        <v>57</v>
      </c>
      <c r="C22" s="15"/>
      <c r="D22" s="15"/>
      <c r="E22" s="15"/>
      <c r="F22" s="15"/>
      <c r="G22" s="15"/>
      <c r="H22" s="15"/>
      <c r="I22" s="15"/>
      <c r="J22" s="15"/>
      <c r="K22" s="15"/>
      <c r="L22" s="15"/>
      <c r="M22" s="15"/>
      <c r="N22" s="15"/>
      <c r="O22" s="15"/>
      <c r="P22" s="15"/>
      <c r="Q22" s="15"/>
      <c r="R22" s="15"/>
    </row>
    <row r="23">
      <c r="B23" s="25" t="s">
        <v>55</v>
      </c>
      <c r="C23" s="15"/>
      <c r="D23" s="15"/>
      <c r="E23" s="15"/>
      <c r="F23" s="15"/>
      <c r="G23" s="15"/>
      <c r="H23" s="15"/>
      <c r="I23" s="15"/>
      <c r="J23" s="15"/>
      <c r="K23" s="15"/>
      <c r="L23" s="15"/>
      <c r="M23" s="15"/>
      <c r="N23" s="15"/>
      <c r="O23" s="15"/>
      <c r="P23" s="15"/>
      <c r="Q23" s="15"/>
      <c r="R23" s="15"/>
    </row>
    <row r="24">
      <c r="B24" t="s">
        <v>43</v>
      </c>
      <c r="C24" s="15" t="n">
        <v>0.301960784313725</v>
      </c>
      <c r="D24" s="15" t="n">
        <v>0.194690265486726</v>
      </c>
      <c r="E24" s="15" t="n">
        <v>0.346820809248555</v>
      </c>
      <c r="F24" s="15" t="n">
        <v>0.357142857142857</v>
      </c>
      <c r="G24" s="15" t="n">
        <v>0.293650793650794</v>
      </c>
      <c r="H24" s="15"/>
      <c r="I24" s="15" t="n">
        <v>0.281609195402299</v>
      </c>
      <c r="J24" s="15" t="n">
        <v>0.312121212121212</v>
      </c>
      <c r="K24" s="15"/>
      <c r="L24" s="15" t="n">
        <v>0.178571428571429</v>
      </c>
      <c r="M24" s="15" t="n">
        <v>0.354545454545455</v>
      </c>
      <c r="N24" s="15" t="n">
        <v>0.37984496124031</v>
      </c>
      <c r="O24" s="15" t="n">
        <v>0.312925170068027</v>
      </c>
      <c r="P24" s="15"/>
      <c r="Q24" s="15" t="n">
        <v>0.423076923076923</v>
      </c>
      <c r="R24" s="15" t="n">
        <v>0.248587570621469</v>
      </c>
    </row>
    <row r="25">
      <c r="B25" t="s">
        <v>44</v>
      </c>
      <c r="C25" s="15" t="n">
        <v>0.409803921568627</v>
      </c>
      <c r="D25" s="15" t="n">
        <v>0.283185840707965</v>
      </c>
      <c r="E25" s="15" t="n">
        <v>0.456647398843931</v>
      </c>
      <c r="F25" s="15" t="n">
        <v>0.489795918367347</v>
      </c>
      <c r="G25" s="15" t="n">
        <v>0.396825396825397</v>
      </c>
      <c r="H25" s="15"/>
      <c r="I25" s="15" t="n">
        <v>0.488505747126437</v>
      </c>
      <c r="J25" s="15" t="n">
        <v>0.36969696969697</v>
      </c>
      <c r="K25" s="15"/>
      <c r="L25" s="15" t="n">
        <v>0.401785714285714</v>
      </c>
      <c r="M25" s="15" t="n">
        <v>0.409090909090909</v>
      </c>
      <c r="N25" s="15" t="n">
        <v>0.434108527131783</v>
      </c>
      <c r="O25" s="15" t="n">
        <v>0.401360544217687</v>
      </c>
      <c r="P25" s="15"/>
      <c r="Q25" s="15" t="n">
        <v>0.429487179487179</v>
      </c>
      <c r="R25" s="15" t="n">
        <v>0.401129943502825</v>
      </c>
    </row>
    <row r="26">
      <c r="B26" t="s">
        <v>45</v>
      </c>
      <c r="C26" s="15" t="n">
        <v>0.129411764705882</v>
      </c>
      <c r="D26" s="15" t="n">
        <v>0.176991150442478</v>
      </c>
      <c r="E26" s="15" t="n">
        <v>0.115606936416185</v>
      </c>
      <c r="F26" s="15" t="n">
        <v>0.0816326530612245</v>
      </c>
      <c r="G26" s="15" t="n">
        <v>0.142857142857143</v>
      </c>
      <c r="H26" s="15"/>
      <c r="I26" s="15" t="n">
        <v>0.120689655172414</v>
      </c>
      <c r="J26" s="15" t="n">
        <v>0.13030303030303</v>
      </c>
      <c r="K26" s="15"/>
      <c r="L26" s="15" t="n">
        <v>0.160714285714286</v>
      </c>
      <c r="M26" s="15" t="n">
        <v>0.118181818181818</v>
      </c>
      <c r="N26" s="15" t="n">
        <v>0.0930232558139535</v>
      </c>
      <c r="O26" s="15" t="n">
        <v>0.136054421768707</v>
      </c>
      <c r="P26" s="15"/>
      <c r="Q26" s="15" t="n">
        <v>0.102564102564103</v>
      </c>
      <c r="R26" s="15" t="n">
        <v>0.141242937853107</v>
      </c>
    </row>
    <row r="27">
      <c r="B27" t="s">
        <v>46</v>
      </c>
      <c r="C27" s="15" t="n">
        <v>0.0843137254901961</v>
      </c>
      <c r="D27" s="15" t="n">
        <v>0.168141592920354</v>
      </c>
      <c r="E27" s="15" t="n">
        <v>0.046242774566474</v>
      </c>
      <c r="F27" s="15" t="n">
        <v>0.0510204081632653</v>
      </c>
      <c r="G27" s="15" t="n">
        <v>0.0873015873015873</v>
      </c>
      <c r="H27" s="15"/>
      <c r="I27" s="15" t="n">
        <v>0.0574712643678161</v>
      </c>
      <c r="J27" s="15" t="n">
        <v>0.1</v>
      </c>
      <c r="K27" s="15"/>
      <c r="L27" s="15" t="n">
        <v>0.0982142857142857</v>
      </c>
      <c r="M27" s="15" t="n">
        <v>0.0818181818181818</v>
      </c>
      <c r="N27" s="15" t="n">
        <v>0.062015503875969</v>
      </c>
      <c r="O27" s="15" t="n">
        <v>0.0884353741496599</v>
      </c>
      <c r="P27" s="15"/>
      <c r="Q27" s="15" t="n">
        <v>0.0192307692307692</v>
      </c>
      <c r="R27" s="15" t="n">
        <v>0.112994350282486</v>
      </c>
    </row>
    <row r="28">
      <c r="B28" t="s">
        <v>47</v>
      </c>
      <c r="C28" s="15" t="n">
        <v>0.0450980392156863</v>
      </c>
      <c r="D28" s="15" t="n">
        <v>0.141592920353982</v>
      </c>
      <c r="E28" s="15" t="n">
        <v>0.0173410404624277</v>
      </c>
      <c r="F28" s="15" t="n">
        <v>0</v>
      </c>
      <c r="G28" s="15" t="n">
        <v>0.0317460317460317</v>
      </c>
      <c r="H28" s="15"/>
      <c r="I28" s="15" t="n">
        <v>0.0459770114942529</v>
      </c>
      <c r="J28" s="15" t="n">
        <v>0.0454545454545455</v>
      </c>
      <c r="K28" s="15"/>
      <c r="L28" s="15" t="n">
        <v>0.125</v>
      </c>
      <c r="M28" s="15" t="n">
        <v>0.0272727272727273</v>
      </c>
      <c r="N28" s="15" t="n">
        <v>0.0155038759689922</v>
      </c>
      <c r="O28" s="15" t="n">
        <v>0.0204081632653061</v>
      </c>
      <c r="P28" s="15"/>
      <c r="Q28" s="15" t="n">
        <v>0.00641025641025641</v>
      </c>
      <c r="R28" s="15" t="n">
        <v>0.0621468926553672</v>
      </c>
    </row>
    <row r="29">
      <c r="B29" t="s">
        <v>48</v>
      </c>
      <c r="C29" s="15" t="n">
        <v>0.0294117647058824</v>
      </c>
      <c r="D29" s="15" t="n">
        <v>0.0353982300884956</v>
      </c>
      <c r="E29" s="15" t="n">
        <v>0.0173410404624277</v>
      </c>
      <c r="F29" s="15" t="n">
        <v>0.0204081632653061</v>
      </c>
      <c r="G29" s="15" t="n">
        <v>0.0476190476190476</v>
      </c>
      <c r="H29" s="15"/>
      <c r="I29" s="15" t="n">
        <v>0.00574712643678161</v>
      </c>
      <c r="J29" s="15" t="n">
        <v>0.0424242424242424</v>
      </c>
      <c r="K29" s="15"/>
      <c r="L29" s="15" t="n">
        <v>0.0357142857142857</v>
      </c>
      <c r="M29" s="15" t="n">
        <v>0.00909090909090909</v>
      </c>
      <c r="N29" s="15" t="n">
        <v>0.0155038759689922</v>
      </c>
      <c r="O29" s="15" t="n">
        <v>0.0408163265306122</v>
      </c>
      <c r="P29" s="15"/>
      <c r="Q29" s="15" t="n">
        <v>0.0192307692307692</v>
      </c>
      <c r="R29" s="15" t="n">
        <v>0.0338983050847458</v>
      </c>
    </row>
    <row r="30">
      <c r="B30" t="s">
        <v>49</v>
      </c>
      <c r="C30" s="15" t="n">
        <v>0.711764705882353</v>
      </c>
      <c r="D30" s="15" t="n">
        <v>0.47787610619469</v>
      </c>
      <c r="E30" s="15" t="n">
        <v>0.803468208092486</v>
      </c>
      <c r="F30" s="15" t="n">
        <v>0.846938775510204</v>
      </c>
      <c r="G30" s="15" t="n">
        <v>0.69047619047619</v>
      </c>
      <c r="H30" s="15"/>
      <c r="I30" s="15" t="n">
        <v>0.770114942528736</v>
      </c>
      <c r="J30" s="15" t="n">
        <v>0.681818181818182</v>
      </c>
      <c r="K30" s="15"/>
      <c r="L30" s="15" t="n">
        <v>0.580357142857143</v>
      </c>
      <c r="M30" s="15" t="n">
        <v>0.763636363636364</v>
      </c>
      <c r="N30" s="15" t="n">
        <v>0.813953488372093</v>
      </c>
      <c r="O30" s="15" t="n">
        <v>0.714285714285714</v>
      </c>
      <c r="P30" s="15"/>
      <c r="Q30" s="15" t="n">
        <v>0.852564102564103</v>
      </c>
      <c r="R30" s="15" t="n">
        <v>0.649717514124294</v>
      </c>
    </row>
    <row r="31">
      <c r="B31" t="s">
        <v>50</v>
      </c>
      <c r="C31" s="15" t="n">
        <v>0.129411764705882</v>
      </c>
      <c r="D31" s="15" t="n">
        <v>0.309734513274336</v>
      </c>
      <c r="E31" s="15" t="n">
        <v>0.0635838150289017</v>
      </c>
      <c r="F31" s="15" t="n">
        <v>0.0510204081632653</v>
      </c>
      <c r="G31" s="15" t="n">
        <v>0.119047619047619</v>
      </c>
      <c r="H31" s="15"/>
      <c r="I31" s="15" t="n">
        <v>0.103448275862069</v>
      </c>
      <c r="J31" s="15" t="n">
        <v>0.145454545454545</v>
      </c>
      <c r="K31" s="15"/>
      <c r="L31" s="15" t="n">
        <v>0.223214285714286</v>
      </c>
      <c r="M31" s="15" t="n">
        <v>0.109090909090909</v>
      </c>
      <c r="N31" s="15" t="n">
        <v>0.0775193798449612</v>
      </c>
      <c r="O31" s="15" t="n">
        <v>0.108843537414966</v>
      </c>
      <c r="P31" s="15"/>
      <c r="Q31" s="15" t="n">
        <v>0.0256410256410256</v>
      </c>
      <c r="R31" s="15" t="n">
        <v>0.175141242937853</v>
      </c>
    </row>
    <row r="32">
      <c r="B32" t="s">
        <v>51</v>
      </c>
      <c r="C32" s="15" t="n">
        <v>0.582352941176471</v>
      </c>
      <c r="D32" s="15" t="n">
        <v>0.168141592920354</v>
      </c>
      <c r="E32" s="15" t="n">
        <v>0.739884393063584</v>
      </c>
      <c r="F32" s="15" t="n">
        <v>0.795918367346939</v>
      </c>
      <c r="G32" s="15" t="n">
        <v>0.571428571428571</v>
      </c>
      <c r="H32" s="15"/>
      <c r="I32" s="15" t="n">
        <v>0.666666666666667</v>
      </c>
      <c r="J32" s="15" t="n">
        <v>0.536363636363636</v>
      </c>
      <c r="K32" s="15"/>
      <c r="L32" s="15" t="n">
        <v>0.357142857142857</v>
      </c>
      <c r="M32" s="15" t="n">
        <v>0.654545454545455</v>
      </c>
      <c r="N32" s="15" t="n">
        <v>0.736434108527132</v>
      </c>
      <c r="O32" s="15" t="n">
        <v>0.605442176870748</v>
      </c>
      <c r="P32" s="15"/>
      <c r="Q32" s="15" t="n">
        <v>0.826923076923077</v>
      </c>
      <c r="R32" s="15" t="n">
        <v>0.474576271186441</v>
      </c>
    </row>
    <row r="33">
      <c r="C33" s="15"/>
      <c r="D33" s="15"/>
      <c r="E33" s="15"/>
      <c r="F33" s="15"/>
      <c r="G33" s="15"/>
      <c r="H33" s="15"/>
      <c r="I33" s="15"/>
      <c r="J33" s="15"/>
      <c r="K33" s="15"/>
      <c r="L33" s="15"/>
      <c r="M33" s="15"/>
      <c r="N33" s="15"/>
      <c r="O33" s="15"/>
      <c r="P33" s="15"/>
      <c r="Q33" s="15"/>
      <c r="R33" s="15"/>
    </row>
    <row r="34">
      <c r="B34" s="7" t="s">
        <v>58</v>
      </c>
      <c r="C34" s="15"/>
      <c r="D34" s="15"/>
      <c r="E34" s="15"/>
      <c r="F34" s="15"/>
      <c r="G34" s="15"/>
      <c r="H34" s="15"/>
      <c r="I34" s="15"/>
      <c r="J34" s="15"/>
      <c r="K34" s="15"/>
      <c r="L34" s="15"/>
      <c r="M34" s="15"/>
      <c r="N34" s="15"/>
      <c r="O34" s="15"/>
      <c r="P34" s="15"/>
      <c r="Q34" s="15"/>
      <c r="R34" s="15"/>
    </row>
    <row r="35">
      <c r="B35" s="25" t="s">
        <v>55</v>
      </c>
      <c r="C35" s="15"/>
      <c r="D35" s="15"/>
      <c r="E35" s="15"/>
      <c r="F35" s="15"/>
      <c r="G35" s="15"/>
      <c r="H35" s="15"/>
      <c r="I35" s="15"/>
      <c r="J35" s="15"/>
      <c r="K35" s="15"/>
      <c r="L35" s="15"/>
      <c r="M35" s="15"/>
      <c r="N35" s="15"/>
      <c r="O35" s="15"/>
      <c r="P35" s="15"/>
      <c r="Q35" s="15"/>
      <c r="R35" s="15"/>
    </row>
    <row r="36">
      <c r="B36" t="s">
        <v>43</v>
      </c>
      <c r="C36" s="15" t="n">
        <v>0.292156862745098</v>
      </c>
      <c r="D36" s="15" t="n">
        <v>0.247787610619469</v>
      </c>
      <c r="E36" s="15" t="n">
        <v>0.341040462427746</v>
      </c>
      <c r="F36" s="15" t="n">
        <v>0.214285714285714</v>
      </c>
      <c r="G36" s="15" t="n">
        <v>0.325396825396825</v>
      </c>
      <c r="H36" s="15"/>
      <c r="I36" s="15" t="n">
        <v>0.224137931034483</v>
      </c>
      <c r="J36" s="15" t="n">
        <v>0.321212121212121</v>
      </c>
      <c r="K36" s="15"/>
      <c r="L36" s="15" t="n">
        <v>0.214285714285714</v>
      </c>
      <c r="M36" s="15" t="n">
        <v>0.327272727272727</v>
      </c>
      <c r="N36" s="15" t="n">
        <v>0.317829457364341</v>
      </c>
      <c r="O36" s="15" t="n">
        <v>0.312925170068027</v>
      </c>
      <c r="P36" s="15"/>
      <c r="Q36" s="15" t="n">
        <v>0.365384615384615</v>
      </c>
      <c r="R36" s="15" t="n">
        <v>0.259887005649718</v>
      </c>
    </row>
    <row r="37">
      <c r="B37" t="s">
        <v>44</v>
      </c>
      <c r="C37" s="15" t="n">
        <v>0.484313725490196</v>
      </c>
      <c r="D37" s="15" t="n">
        <v>0.47787610619469</v>
      </c>
      <c r="E37" s="15" t="n">
        <v>0.502890173410405</v>
      </c>
      <c r="F37" s="15" t="n">
        <v>0.571428571428571</v>
      </c>
      <c r="G37" s="15" t="n">
        <v>0.396825396825397</v>
      </c>
      <c r="H37" s="15"/>
      <c r="I37" s="15" t="n">
        <v>0.545977011494253</v>
      </c>
      <c r="J37" s="15" t="n">
        <v>0.460606060606061</v>
      </c>
      <c r="K37" s="15"/>
      <c r="L37" s="15" t="n">
        <v>0.544642857142857</v>
      </c>
      <c r="M37" s="15" t="n">
        <v>0.490909090909091</v>
      </c>
      <c r="N37" s="15" t="n">
        <v>0.496124031007752</v>
      </c>
      <c r="O37" s="15" t="n">
        <v>0.428571428571429</v>
      </c>
      <c r="P37" s="15"/>
      <c r="Q37" s="15" t="n">
        <v>0.480769230769231</v>
      </c>
      <c r="R37" s="15" t="n">
        <v>0.485875706214689</v>
      </c>
    </row>
    <row r="38">
      <c r="B38" t="s">
        <v>45</v>
      </c>
      <c r="C38" s="15" t="n">
        <v>0.125490196078431</v>
      </c>
      <c r="D38" s="15" t="n">
        <v>0.150442477876106</v>
      </c>
      <c r="E38" s="15" t="n">
        <v>0.104046242774566</v>
      </c>
      <c r="F38" s="15" t="n">
        <v>0.13265306122449</v>
      </c>
      <c r="G38" s="15" t="n">
        <v>0.126984126984127</v>
      </c>
      <c r="H38" s="15"/>
      <c r="I38" s="15" t="n">
        <v>0.14367816091954</v>
      </c>
      <c r="J38" s="15" t="n">
        <v>0.118181818181818</v>
      </c>
      <c r="K38" s="15"/>
      <c r="L38" s="15" t="n">
        <v>0.116071428571429</v>
      </c>
      <c r="M38" s="15" t="n">
        <v>0.127272727272727</v>
      </c>
      <c r="N38" s="15" t="n">
        <v>0.13953488372093</v>
      </c>
      <c r="O38" s="15" t="n">
        <v>0.115646258503401</v>
      </c>
      <c r="P38" s="15"/>
      <c r="Q38" s="15" t="n">
        <v>0.0961538461538462</v>
      </c>
      <c r="R38" s="15" t="n">
        <v>0.138418079096045</v>
      </c>
    </row>
    <row r="39">
      <c r="B39" t="s">
        <v>46</v>
      </c>
      <c r="C39" s="15" t="n">
        <v>0.0568627450980392</v>
      </c>
      <c r="D39" s="15" t="n">
        <v>0.0353982300884956</v>
      </c>
      <c r="E39" s="15" t="n">
        <v>0.0346820809248555</v>
      </c>
      <c r="F39" s="15" t="n">
        <v>0.0612244897959184</v>
      </c>
      <c r="G39" s="15" t="n">
        <v>0.103174603174603</v>
      </c>
      <c r="H39" s="15"/>
      <c r="I39" s="15" t="n">
        <v>0.0574712643678161</v>
      </c>
      <c r="J39" s="15" t="n">
        <v>0.0575757575757576</v>
      </c>
      <c r="K39" s="15"/>
      <c r="L39" s="15" t="n">
        <v>0.0446428571428571</v>
      </c>
      <c r="M39" s="15" t="n">
        <v>0.0272727272727273</v>
      </c>
      <c r="N39" s="15" t="n">
        <v>0.0465116279069767</v>
      </c>
      <c r="O39" s="15" t="n">
        <v>0.0952380952380952</v>
      </c>
      <c r="P39" s="15"/>
      <c r="Q39" s="15" t="n">
        <v>0.0512820512820513</v>
      </c>
      <c r="R39" s="15" t="n">
        <v>0.0593220338983051</v>
      </c>
    </row>
    <row r="40">
      <c r="B40" t="s">
        <v>47</v>
      </c>
      <c r="C40" s="15" t="n">
        <v>0.0313725490196078</v>
      </c>
      <c r="D40" s="15" t="n">
        <v>0.0619469026548673</v>
      </c>
      <c r="E40" s="15" t="n">
        <v>0.0115606936416185</v>
      </c>
      <c r="F40" s="15" t="n">
        <v>0.0102040816326531</v>
      </c>
      <c r="G40" s="15" t="n">
        <v>0.0476190476190476</v>
      </c>
      <c r="H40" s="15"/>
      <c r="I40" s="15" t="n">
        <v>0.028735632183908</v>
      </c>
      <c r="J40" s="15" t="n">
        <v>0.0303030303030303</v>
      </c>
      <c r="K40" s="15"/>
      <c r="L40" s="15" t="n">
        <v>0.0535714285714286</v>
      </c>
      <c r="M40" s="15" t="n">
        <v>0.0272727272727273</v>
      </c>
      <c r="N40" s="15" t="n">
        <v>0</v>
      </c>
      <c r="O40" s="15" t="n">
        <v>0.0408163265306122</v>
      </c>
      <c r="P40" s="15"/>
      <c r="Q40" s="15" t="n">
        <v>0.00641025641025641</v>
      </c>
      <c r="R40" s="15" t="n">
        <v>0.0423728813559322</v>
      </c>
    </row>
    <row r="41">
      <c r="B41" t="s">
        <v>48</v>
      </c>
      <c r="C41" s="15" t="n">
        <v>0.00980392156862745</v>
      </c>
      <c r="D41" s="15" t="n">
        <v>0.0265486725663717</v>
      </c>
      <c r="E41" s="15" t="n">
        <v>0.00578034682080925</v>
      </c>
      <c r="F41" s="15" t="n">
        <v>0.0102040816326531</v>
      </c>
      <c r="G41" s="15" t="n">
        <v>0</v>
      </c>
      <c r="H41" s="15"/>
      <c r="I41" s="15" t="n">
        <v>0</v>
      </c>
      <c r="J41" s="15" t="n">
        <v>0.0121212121212121</v>
      </c>
      <c r="K41" s="15"/>
      <c r="L41" s="15" t="n">
        <v>0.0267857142857143</v>
      </c>
      <c r="M41" s="15" t="n">
        <v>0</v>
      </c>
      <c r="N41" s="15" t="n">
        <v>0</v>
      </c>
      <c r="O41" s="15" t="n">
        <v>0.00680272108843537</v>
      </c>
      <c r="P41" s="15"/>
      <c r="Q41" s="15" t="n">
        <v>0</v>
      </c>
      <c r="R41" s="15" t="n">
        <v>0.0141242937853107</v>
      </c>
    </row>
    <row r="42">
      <c r="B42" t="s">
        <v>49</v>
      </c>
      <c r="C42" s="15" t="n">
        <v>0.776470588235294</v>
      </c>
      <c r="D42" s="15" t="n">
        <v>0.725663716814159</v>
      </c>
      <c r="E42" s="15" t="n">
        <v>0.84393063583815</v>
      </c>
      <c r="F42" s="15" t="n">
        <v>0.785714285714286</v>
      </c>
      <c r="G42" s="15" t="n">
        <v>0.722222222222222</v>
      </c>
      <c r="H42" s="15"/>
      <c r="I42" s="15" t="n">
        <v>0.770114942528736</v>
      </c>
      <c r="J42" s="15" t="n">
        <v>0.781818181818182</v>
      </c>
      <c r="K42" s="15"/>
      <c r="L42" s="15" t="n">
        <v>0.758928571428571</v>
      </c>
      <c r="M42" s="15" t="n">
        <v>0.818181818181818</v>
      </c>
      <c r="N42" s="15" t="n">
        <v>0.813953488372093</v>
      </c>
      <c r="O42" s="15" t="n">
        <v>0.741496598639456</v>
      </c>
      <c r="P42" s="15"/>
      <c r="Q42" s="15" t="n">
        <v>0.846153846153846</v>
      </c>
      <c r="R42" s="15" t="n">
        <v>0.745762711864407</v>
      </c>
    </row>
    <row r="43">
      <c r="B43" t="s">
        <v>50</v>
      </c>
      <c r="C43" s="15" t="n">
        <v>0.0882352941176471</v>
      </c>
      <c r="D43" s="15" t="n">
        <v>0.0973451327433628</v>
      </c>
      <c r="E43" s="15" t="n">
        <v>0.046242774566474</v>
      </c>
      <c r="F43" s="15" t="n">
        <v>0.0714285714285714</v>
      </c>
      <c r="G43" s="15" t="n">
        <v>0.150793650793651</v>
      </c>
      <c r="H43" s="15"/>
      <c r="I43" s="15" t="n">
        <v>0.0862068965517241</v>
      </c>
      <c r="J43" s="15" t="n">
        <v>0.0878787878787879</v>
      </c>
      <c r="K43" s="15"/>
      <c r="L43" s="15" t="n">
        <v>0.0982142857142857</v>
      </c>
      <c r="M43" s="15" t="n">
        <v>0.0545454545454545</v>
      </c>
      <c r="N43" s="15" t="n">
        <v>0.0465116279069767</v>
      </c>
      <c r="O43" s="15" t="n">
        <v>0.136054421768707</v>
      </c>
      <c r="P43" s="15"/>
      <c r="Q43" s="15" t="n">
        <v>0.0576923076923077</v>
      </c>
      <c r="R43" s="15" t="n">
        <v>0.101694915254237</v>
      </c>
    </row>
    <row r="44">
      <c r="B44" t="s">
        <v>51</v>
      </c>
      <c r="C44" s="15" t="n">
        <v>0.688235294117647</v>
      </c>
      <c r="D44" s="15" t="n">
        <v>0.628318584070796</v>
      </c>
      <c r="E44" s="15" t="n">
        <v>0.797687861271676</v>
      </c>
      <c r="F44" s="15" t="n">
        <v>0.714285714285714</v>
      </c>
      <c r="G44" s="15" t="n">
        <v>0.571428571428571</v>
      </c>
      <c r="H44" s="15"/>
      <c r="I44" s="15" t="n">
        <v>0.683908045977011</v>
      </c>
      <c r="J44" s="15" t="n">
        <v>0.693939393939394</v>
      </c>
      <c r="K44" s="15"/>
      <c r="L44" s="15" t="n">
        <v>0.660714285714286</v>
      </c>
      <c r="M44" s="15" t="n">
        <v>0.763636363636364</v>
      </c>
      <c r="N44" s="15" t="n">
        <v>0.767441860465116</v>
      </c>
      <c r="O44" s="15" t="n">
        <v>0.605442176870748</v>
      </c>
      <c r="P44" s="15"/>
      <c r="Q44" s="15" t="n">
        <v>0.788461538461538</v>
      </c>
      <c r="R44" s="15" t="n">
        <v>0.64406779661017</v>
      </c>
    </row>
    <row r="45">
      <c r="C45" s="15"/>
      <c r="D45" s="15"/>
      <c r="E45" s="15"/>
      <c r="F45" s="15"/>
      <c r="G45" s="15"/>
      <c r="H45" s="15"/>
      <c r="I45" s="15"/>
      <c r="J45" s="15"/>
      <c r="K45" s="15"/>
      <c r="L45" s="15"/>
      <c r="M45" s="15"/>
      <c r="N45" s="15"/>
      <c r="O45" s="15"/>
      <c r="P45" s="15"/>
      <c r="Q45" s="15"/>
      <c r="R45" s="15"/>
    </row>
    <row r="46">
      <c r="B46" s="7" t="s">
        <v>59</v>
      </c>
      <c r="C46" s="15"/>
      <c r="D46" s="15"/>
      <c r="E46" s="15"/>
      <c r="F46" s="15"/>
      <c r="G46" s="15"/>
      <c r="H46" s="15"/>
      <c r="I46" s="15"/>
      <c r="J46" s="15"/>
      <c r="K46" s="15"/>
      <c r="L46" s="15"/>
      <c r="M46" s="15"/>
      <c r="N46" s="15"/>
      <c r="O46" s="15"/>
      <c r="P46" s="15"/>
      <c r="Q46" s="15"/>
      <c r="R46" s="15"/>
    </row>
    <row r="47">
      <c r="B47" s="25" t="s">
        <v>55</v>
      </c>
      <c r="C47" s="15"/>
      <c r="D47" s="15"/>
      <c r="E47" s="15"/>
      <c r="F47" s="15"/>
      <c r="G47" s="15"/>
      <c r="H47" s="15"/>
      <c r="I47" s="15"/>
      <c r="J47" s="15"/>
      <c r="K47" s="15"/>
      <c r="L47" s="15"/>
      <c r="M47" s="15"/>
      <c r="N47" s="15"/>
      <c r="O47" s="15"/>
      <c r="P47" s="15"/>
      <c r="Q47" s="15"/>
      <c r="R47" s="15"/>
    </row>
    <row r="48">
      <c r="B48" t="s">
        <v>43</v>
      </c>
      <c r="C48" s="15" t="n">
        <v>0.156862745098039</v>
      </c>
      <c r="D48" s="15" t="n">
        <v>0.106194690265487</v>
      </c>
      <c r="E48" s="15" t="n">
        <v>0.179190751445087</v>
      </c>
      <c r="F48" s="15" t="n">
        <v>0.153061224489796</v>
      </c>
      <c r="G48" s="15" t="n">
        <v>0.174603174603175</v>
      </c>
      <c r="H48" s="15"/>
      <c r="I48" s="15" t="n">
        <v>0.183908045977011</v>
      </c>
      <c r="J48" s="15" t="n">
        <v>0.142424242424242</v>
      </c>
      <c r="K48" s="15"/>
      <c r="L48" s="15" t="n">
        <v>0.116071428571429</v>
      </c>
      <c r="M48" s="15" t="n">
        <v>0.172727272727273</v>
      </c>
      <c r="N48" s="15" t="n">
        <v>0.170542635658915</v>
      </c>
      <c r="O48" s="15" t="n">
        <v>0.17687074829932</v>
      </c>
      <c r="P48" s="15"/>
      <c r="Q48" s="15" t="n">
        <v>0.230769230769231</v>
      </c>
      <c r="R48" s="15" t="n">
        <v>0.124293785310734</v>
      </c>
    </row>
    <row r="49">
      <c r="B49" t="s">
        <v>44</v>
      </c>
      <c r="C49" s="15" t="n">
        <v>0.282352941176471</v>
      </c>
      <c r="D49" s="15" t="n">
        <v>0.230088495575221</v>
      </c>
      <c r="E49" s="15" t="n">
        <v>0.329479768786127</v>
      </c>
      <c r="F49" s="15" t="n">
        <v>0.255102040816327</v>
      </c>
      <c r="G49" s="15" t="n">
        <v>0.285714285714286</v>
      </c>
      <c r="H49" s="15"/>
      <c r="I49" s="15" t="n">
        <v>0.367816091954023</v>
      </c>
      <c r="J49" s="15" t="n">
        <v>0.236363636363636</v>
      </c>
      <c r="K49" s="15"/>
      <c r="L49" s="15" t="n">
        <v>0.276785714285714</v>
      </c>
      <c r="M49" s="15" t="n">
        <v>0.327272727272727</v>
      </c>
      <c r="N49" s="15" t="n">
        <v>0.271317829457364</v>
      </c>
      <c r="O49" s="15" t="n">
        <v>0.272108843537415</v>
      </c>
      <c r="P49" s="15"/>
      <c r="Q49" s="15" t="n">
        <v>0.378205128205128</v>
      </c>
      <c r="R49" s="15" t="n">
        <v>0.240112994350282</v>
      </c>
    </row>
    <row r="50">
      <c r="B50" t="s">
        <v>45</v>
      </c>
      <c r="C50" s="15" t="n">
        <v>0.149019607843137</v>
      </c>
      <c r="D50" s="15" t="n">
        <v>0.0707964601769911</v>
      </c>
      <c r="E50" s="15" t="n">
        <v>0.173410404624277</v>
      </c>
      <c r="F50" s="15" t="n">
        <v>0.163265306122449</v>
      </c>
      <c r="G50" s="15" t="n">
        <v>0.174603174603175</v>
      </c>
      <c r="H50" s="15"/>
      <c r="I50" s="15" t="n">
        <v>0.183908045977011</v>
      </c>
      <c r="J50" s="15" t="n">
        <v>0.133333333333333</v>
      </c>
      <c r="K50" s="15"/>
      <c r="L50" s="15" t="n">
        <v>0.0892857142857143</v>
      </c>
      <c r="M50" s="15" t="n">
        <v>0.190909090909091</v>
      </c>
      <c r="N50" s="15" t="n">
        <v>0.201550387596899</v>
      </c>
      <c r="O50" s="15" t="n">
        <v>0.115646258503401</v>
      </c>
      <c r="P50" s="15"/>
      <c r="Q50" s="15" t="n">
        <v>0.16025641025641</v>
      </c>
      <c r="R50" s="15" t="n">
        <v>0.144067796610169</v>
      </c>
    </row>
    <row r="51">
      <c r="B51" t="s">
        <v>46</v>
      </c>
      <c r="C51" s="15" t="n">
        <v>0.252941176470588</v>
      </c>
      <c r="D51" s="15" t="n">
        <v>0.238938053097345</v>
      </c>
      <c r="E51" s="15" t="n">
        <v>0.225433526011561</v>
      </c>
      <c r="F51" s="15" t="n">
        <v>0.295918367346939</v>
      </c>
      <c r="G51" s="15" t="n">
        <v>0.26984126984127</v>
      </c>
      <c r="H51" s="15"/>
      <c r="I51" s="15" t="n">
        <v>0.155172413793103</v>
      </c>
      <c r="J51" s="15" t="n">
        <v>0.306060606060606</v>
      </c>
      <c r="K51" s="15"/>
      <c r="L51" s="15" t="n">
        <v>0.267857142857143</v>
      </c>
      <c r="M51" s="15" t="n">
        <v>0.181818181818182</v>
      </c>
      <c r="N51" s="15" t="n">
        <v>0.24031007751938</v>
      </c>
      <c r="O51" s="15" t="n">
        <v>0.285714285714286</v>
      </c>
      <c r="P51" s="15"/>
      <c r="Q51" s="15" t="n">
        <v>0.16025641025641</v>
      </c>
      <c r="R51" s="15" t="n">
        <v>0.293785310734463</v>
      </c>
    </row>
    <row r="52">
      <c r="B52" t="s">
        <v>47</v>
      </c>
      <c r="C52" s="15" t="n">
        <v>0.156862745098039</v>
      </c>
      <c r="D52" s="15" t="n">
        <v>0.353982300884956</v>
      </c>
      <c r="E52" s="15" t="n">
        <v>0.0867052023121387</v>
      </c>
      <c r="F52" s="15" t="n">
        <v>0.13265306122449</v>
      </c>
      <c r="G52" s="15" t="n">
        <v>0.0952380952380952</v>
      </c>
      <c r="H52" s="15"/>
      <c r="I52" s="15" t="n">
        <v>0.109195402298851</v>
      </c>
      <c r="J52" s="15" t="n">
        <v>0.178787878787879</v>
      </c>
      <c r="K52" s="15"/>
      <c r="L52" s="15" t="n">
        <v>0.25</v>
      </c>
      <c r="M52" s="15" t="n">
        <v>0.127272727272727</v>
      </c>
      <c r="N52" s="15" t="n">
        <v>0.116279069767442</v>
      </c>
      <c r="O52" s="15" t="n">
        <v>0.142857142857143</v>
      </c>
      <c r="P52" s="15"/>
      <c r="Q52" s="15" t="n">
        <v>0.0705128205128205</v>
      </c>
      <c r="R52" s="15" t="n">
        <v>0.194915254237288</v>
      </c>
    </row>
    <row r="53">
      <c r="B53" t="s">
        <v>48</v>
      </c>
      <c r="C53" s="15" t="n">
        <v>0.00196078431372549</v>
      </c>
      <c r="D53" s="15" t="n">
        <v>0</v>
      </c>
      <c r="E53" s="15" t="n">
        <v>0.00578034682080925</v>
      </c>
      <c r="F53" s="15" t="n">
        <v>0</v>
      </c>
      <c r="G53" s="15" t="n">
        <v>0</v>
      </c>
      <c r="H53" s="15"/>
      <c r="I53" s="15" t="n">
        <v>0</v>
      </c>
      <c r="J53" s="15" t="n">
        <v>0.00303030303030303</v>
      </c>
      <c r="K53" s="15"/>
      <c r="L53" s="15" t="n">
        <v>0</v>
      </c>
      <c r="M53" s="15" t="n">
        <v>0</v>
      </c>
      <c r="N53" s="15" t="n">
        <v>0</v>
      </c>
      <c r="O53" s="15" t="n">
        <v>0.00680272108843537</v>
      </c>
      <c r="P53" s="15"/>
      <c r="Q53" s="15" t="n">
        <v>0</v>
      </c>
      <c r="R53" s="15" t="n">
        <v>0.00282485875706215</v>
      </c>
    </row>
    <row r="54">
      <c r="B54" t="s">
        <v>49</v>
      </c>
      <c r="C54" s="15" t="n">
        <v>0.43921568627451</v>
      </c>
      <c r="D54" s="15" t="n">
        <v>0.336283185840708</v>
      </c>
      <c r="E54" s="15" t="n">
        <v>0.508670520231214</v>
      </c>
      <c r="F54" s="15" t="n">
        <v>0.408163265306122</v>
      </c>
      <c r="G54" s="15" t="n">
        <v>0.46031746031746</v>
      </c>
      <c r="H54" s="15"/>
      <c r="I54" s="15" t="n">
        <v>0.551724137931034</v>
      </c>
      <c r="J54" s="15" t="n">
        <v>0.378787878787879</v>
      </c>
      <c r="K54" s="15"/>
      <c r="L54" s="15" t="n">
        <v>0.392857142857143</v>
      </c>
      <c r="M54" s="15" t="n">
        <v>0.5</v>
      </c>
      <c r="N54" s="15" t="n">
        <v>0.441860465116279</v>
      </c>
      <c r="O54" s="15" t="n">
        <v>0.448979591836735</v>
      </c>
      <c r="P54" s="15"/>
      <c r="Q54" s="15" t="n">
        <v>0.608974358974359</v>
      </c>
      <c r="R54" s="15" t="n">
        <v>0.364406779661017</v>
      </c>
    </row>
    <row r="55">
      <c r="B55" t="s">
        <v>50</v>
      </c>
      <c r="C55" s="15" t="n">
        <v>0.409803921568627</v>
      </c>
      <c r="D55" s="15" t="n">
        <v>0.592920353982301</v>
      </c>
      <c r="E55" s="15" t="n">
        <v>0.312138728323699</v>
      </c>
      <c r="F55" s="15" t="n">
        <v>0.428571428571429</v>
      </c>
      <c r="G55" s="15" t="n">
        <v>0.365079365079365</v>
      </c>
      <c r="H55" s="15"/>
      <c r="I55" s="15" t="n">
        <v>0.264367816091954</v>
      </c>
      <c r="J55" s="15" t="n">
        <v>0.484848484848485</v>
      </c>
      <c r="K55" s="15"/>
      <c r="L55" s="15" t="n">
        <v>0.517857142857143</v>
      </c>
      <c r="M55" s="15" t="n">
        <v>0.309090909090909</v>
      </c>
      <c r="N55" s="15" t="n">
        <v>0.356589147286822</v>
      </c>
      <c r="O55" s="15" t="n">
        <v>0.428571428571429</v>
      </c>
      <c r="P55" s="15"/>
      <c r="Q55" s="15" t="n">
        <v>0.230769230769231</v>
      </c>
      <c r="R55" s="15" t="n">
        <v>0.488700564971751</v>
      </c>
    </row>
    <row r="56">
      <c r="B56" t="s">
        <v>51</v>
      </c>
      <c r="C56" s="15" t="n">
        <v>0.0294117647058824</v>
      </c>
      <c r="D56" s="15" t="n">
        <v>-0.256637168141593</v>
      </c>
      <c r="E56" s="15" t="n">
        <v>0.196531791907514</v>
      </c>
      <c r="F56" s="15" t="n">
        <v>-0.0204081632653061</v>
      </c>
      <c r="G56" s="15" t="n">
        <v>0.0952380952380952</v>
      </c>
      <c r="H56" s="15"/>
      <c r="I56" s="15" t="n">
        <v>0.28735632183908</v>
      </c>
      <c r="J56" s="15" t="n">
        <v>-0.106060606060606</v>
      </c>
      <c r="K56" s="15"/>
      <c r="L56" s="15" t="n">
        <v>-0.125</v>
      </c>
      <c r="M56" s="15" t="n">
        <v>0.190909090909091</v>
      </c>
      <c r="N56" s="15" t="n">
        <v>0.0852713178294573</v>
      </c>
      <c r="O56" s="15" t="n">
        <v>0.0204081632653062</v>
      </c>
      <c r="P56" s="15"/>
      <c r="Q56" s="15" t="n">
        <v>0.378205128205128</v>
      </c>
      <c r="R56" s="15" t="n">
        <v>-0.124293785310734</v>
      </c>
    </row>
    <row r="57">
      <c r="C57" s="15"/>
      <c r="D57" s="15"/>
      <c r="E57" s="15"/>
      <c r="F57" s="15"/>
      <c r="G57" s="15"/>
      <c r="H57" s="15"/>
      <c r="I57" s="15"/>
      <c r="J57" s="15"/>
      <c r="K57" s="15"/>
      <c r="L57" s="15"/>
      <c r="M57" s="15"/>
      <c r="N57" s="15"/>
      <c r="O57" s="15"/>
      <c r="P57" s="15"/>
      <c r="Q57" s="15"/>
      <c r="R57" s="15"/>
    </row>
    <row r="58">
      <c r="B58" s="7" t="s">
        <v>60</v>
      </c>
      <c r="C58" s="15"/>
      <c r="D58" s="15"/>
      <c r="E58" s="15"/>
      <c r="F58" s="15"/>
      <c r="G58" s="15"/>
      <c r="H58" s="15"/>
      <c r="I58" s="15"/>
      <c r="J58" s="15"/>
      <c r="K58" s="15"/>
      <c r="L58" s="15"/>
      <c r="M58" s="15"/>
      <c r="N58" s="15"/>
      <c r="O58" s="15"/>
      <c r="P58" s="15"/>
      <c r="Q58" s="15"/>
      <c r="R58" s="15"/>
    </row>
    <row r="59">
      <c r="B59" s="25" t="s">
        <v>55</v>
      </c>
      <c r="C59" s="15"/>
      <c r="D59" s="15"/>
      <c r="E59" s="15"/>
      <c r="F59" s="15"/>
      <c r="G59" s="15"/>
      <c r="H59" s="15"/>
      <c r="I59" s="15"/>
      <c r="J59" s="15"/>
      <c r="K59" s="15"/>
      <c r="L59" s="15"/>
      <c r="M59" s="15"/>
      <c r="N59" s="15"/>
      <c r="O59" s="15"/>
      <c r="P59" s="15"/>
      <c r="Q59" s="15"/>
      <c r="R59" s="15"/>
    </row>
    <row r="60">
      <c r="B60" t="s">
        <v>43</v>
      </c>
      <c r="C60" s="15" t="n">
        <v>0.352941176470588</v>
      </c>
      <c r="D60" s="15" t="n">
        <v>0.300884955752212</v>
      </c>
      <c r="E60" s="15" t="n">
        <v>0.398843930635838</v>
      </c>
      <c r="F60" s="15" t="n">
        <v>0.326530612244898</v>
      </c>
      <c r="G60" s="15" t="n">
        <v>0.357142857142857</v>
      </c>
      <c r="H60" s="15"/>
      <c r="I60" s="15" t="n">
        <v>0.339080459770115</v>
      </c>
      <c r="J60" s="15" t="n">
        <v>0.360606060606061</v>
      </c>
      <c r="K60" s="15"/>
      <c r="L60" s="15" t="n">
        <v>0.321428571428571</v>
      </c>
      <c r="M60" s="15" t="n">
        <v>0.390909090909091</v>
      </c>
      <c r="N60" s="15" t="n">
        <v>0.325581395348837</v>
      </c>
      <c r="O60" s="15" t="n">
        <v>0.380952380952381</v>
      </c>
      <c r="P60" s="15"/>
      <c r="Q60" s="15" t="n">
        <v>0.455128205128205</v>
      </c>
      <c r="R60" s="15" t="n">
        <v>0.307909604519774</v>
      </c>
    </row>
    <row r="61">
      <c r="B61" t="s">
        <v>44</v>
      </c>
      <c r="C61" s="15" t="n">
        <v>0.490196078431373</v>
      </c>
      <c r="D61" s="15" t="n">
        <v>0.451327433628319</v>
      </c>
      <c r="E61" s="15" t="n">
        <v>0.479768786127168</v>
      </c>
      <c r="F61" s="15" t="n">
        <v>0.561224489795918</v>
      </c>
      <c r="G61" s="15" t="n">
        <v>0.484126984126984</v>
      </c>
      <c r="H61" s="15"/>
      <c r="I61" s="15" t="n">
        <v>0.488505747126437</v>
      </c>
      <c r="J61" s="15" t="n">
        <v>0.490909090909091</v>
      </c>
      <c r="K61" s="15"/>
      <c r="L61" s="15" t="n">
        <v>0.5</v>
      </c>
      <c r="M61" s="15" t="n">
        <v>0.445454545454545</v>
      </c>
      <c r="N61" s="15" t="n">
        <v>0.550387596899225</v>
      </c>
      <c r="O61" s="15" t="n">
        <v>0.448979591836735</v>
      </c>
      <c r="P61" s="15"/>
      <c r="Q61" s="15" t="n">
        <v>0.403846153846154</v>
      </c>
      <c r="R61" s="15" t="n">
        <v>0.528248587570621</v>
      </c>
    </row>
    <row r="62">
      <c r="B62" t="s">
        <v>45</v>
      </c>
      <c r="C62" s="15" t="n">
        <v>0.103921568627451</v>
      </c>
      <c r="D62" s="15" t="n">
        <v>0.15929203539823</v>
      </c>
      <c r="E62" s="15" t="n">
        <v>0.0751445086705202</v>
      </c>
      <c r="F62" s="15" t="n">
        <v>0.102040816326531</v>
      </c>
      <c r="G62" s="15" t="n">
        <v>0.0952380952380952</v>
      </c>
      <c r="H62" s="15"/>
      <c r="I62" s="15" t="n">
        <v>0.126436781609195</v>
      </c>
      <c r="J62" s="15" t="n">
        <v>0.0909090909090909</v>
      </c>
      <c r="K62" s="15"/>
      <c r="L62" s="15" t="n">
        <v>0.107142857142857</v>
      </c>
      <c r="M62" s="15" t="n">
        <v>0.127272727272727</v>
      </c>
      <c r="N62" s="15" t="n">
        <v>0.0930232558139535</v>
      </c>
      <c r="O62" s="15" t="n">
        <v>0.102040816326531</v>
      </c>
      <c r="P62" s="15"/>
      <c r="Q62" s="15" t="n">
        <v>0.121794871794872</v>
      </c>
      <c r="R62" s="15" t="n">
        <v>0.096045197740113</v>
      </c>
    </row>
    <row r="63">
      <c r="B63" t="s">
        <v>46</v>
      </c>
      <c r="C63" s="15" t="n">
        <v>0.0274509803921569</v>
      </c>
      <c r="D63" s="15" t="n">
        <v>0.0265486725663717</v>
      </c>
      <c r="E63" s="15" t="n">
        <v>0.023121387283237</v>
      </c>
      <c r="F63" s="15" t="n">
        <v>0.0102040816326531</v>
      </c>
      <c r="G63" s="15" t="n">
        <v>0.0476190476190476</v>
      </c>
      <c r="H63" s="15"/>
      <c r="I63" s="15" t="n">
        <v>0.0229885057471264</v>
      </c>
      <c r="J63" s="15" t="n">
        <v>0.0303030303030303</v>
      </c>
      <c r="K63" s="15"/>
      <c r="L63" s="15" t="n">
        <v>0.00892857142857143</v>
      </c>
      <c r="M63" s="15" t="n">
        <v>0.0272727272727273</v>
      </c>
      <c r="N63" s="15" t="n">
        <v>0.0310077519379845</v>
      </c>
      <c r="O63" s="15" t="n">
        <v>0.0408163265306122</v>
      </c>
      <c r="P63" s="15"/>
      <c r="Q63" s="15" t="n">
        <v>0.0128205128205128</v>
      </c>
      <c r="R63" s="15" t="n">
        <v>0.0338983050847458</v>
      </c>
    </row>
    <row r="64">
      <c r="B64" t="s">
        <v>47</v>
      </c>
      <c r="C64" s="15" t="n">
        <v>0.0156862745098039</v>
      </c>
      <c r="D64" s="15" t="n">
        <v>0.0442477876106195</v>
      </c>
      <c r="E64" s="15" t="n">
        <v>0.0115606936416185</v>
      </c>
      <c r="F64" s="15" t="n">
        <v>0</v>
      </c>
      <c r="G64" s="15" t="n">
        <v>0.00793650793650794</v>
      </c>
      <c r="H64" s="15"/>
      <c r="I64" s="15" t="n">
        <v>0.0114942528735632</v>
      </c>
      <c r="J64" s="15" t="n">
        <v>0.0181818181818182</v>
      </c>
      <c r="K64" s="15"/>
      <c r="L64" s="15" t="n">
        <v>0.0446428571428571</v>
      </c>
      <c r="M64" s="15" t="n">
        <v>0.00909090909090909</v>
      </c>
      <c r="N64" s="15" t="n">
        <v>0</v>
      </c>
      <c r="O64" s="15" t="n">
        <v>0.00680272108843537</v>
      </c>
      <c r="P64" s="15"/>
      <c r="Q64" s="15" t="n">
        <v>0</v>
      </c>
      <c r="R64" s="15" t="n">
        <v>0.0225988700564972</v>
      </c>
    </row>
    <row r="65">
      <c r="B65" t="s">
        <v>48</v>
      </c>
      <c r="C65" s="15" t="n">
        <v>0.00980392156862745</v>
      </c>
      <c r="D65" s="15" t="n">
        <v>0.0176991150442478</v>
      </c>
      <c r="E65" s="15" t="n">
        <v>0.0115606936416185</v>
      </c>
      <c r="F65" s="15" t="n">
        <v>0</v>
      </c>
      <c r="G65" s="15" t="n">
        <v>0.00793650793650794</v>
      </c>
      <c r="H65" s="15"/>
      <c r="I65" s="15" t="n">
        <v>0.0114942528735632</v>
      </c>
      <c r="J65" s="15" t="n">
        <v>0.00909090909090909</v>
      </c>
      <c r="K65" s="15"/>
      <c r="L65" s="15" t="n">
        <v>0.0178571428571429</v>
      </c>
      <c r="M65" s="15" t="n">
        <v>0</v>
      </c>
      <c r="N65" s="15" t="n">
        <v>0</v>
      </c>
      <c r="O65" s="15" t="n">
        <v>0.0204081632653061</v>
      </c>
      <c r="P65" s="15"/>
      <c r="Q65" s="15" t="n">
        <v>0.00641025641025641</v>
      </c>
      <c r="R65" s="15" t="n">
        <v>0.0112994350282486</v>
      </c>
    </row>
    <row r="66">
      <c r="B66" t="s">
        <v>49</v>
      </c>
      <c r="C66" s="15" t="n">
        <v>0.843137254901961</v>
      </c>
      <c r="D66" s="15" t="n">
        <v>0.752212389380531</v>
      </c>
      <c r="E66" s="15" t="n">
        <v>0.878612716763006</v>
      </c>
      <c r="F66" s="15" t="n">
        <v>0.887755102040816</v>
      </c>
      <c r="G66" s="15" t="n">
        <v>0.841269841269841</v>
      </c>
      <c r="H66" s="15"/>
      <c r="I66" s="15" t="n">
        <v>0.827586206896552</v>
      </c>
      <c r="J66" s="15" t="n">
        <v>0.851515151515152</v>
      </c>
      <c r="K66" s="15"/>
      <c r="L66" s="15" t="n">
        <v>0.821428571428571</v>
      </c>
      <c r="M66" s="15" t="n">
        <v>0.836363636363636</v>
      </c>
      <c r="N66" s="15" t="n">
        <v>0.875968992248062</v>
      </c>
      <c r="O66" s="15" t="n">
        <v>0.829931972789116</v>
      </c>
      <c r="P66" s="15"/>
      <c r="Q66" s="15" t="n">
        <v>0.858974358974359</v>
      </c>
      <c r="R66" s="15" t="n">
        <v>0.836158192090395</v>
      </c>
    </row>
    <row r="67">
      <c r="B67" t="s">
        <v>50</v>
      </c>
      <c r="C67" s="15" t="n">
        <v>0.0431372549019608</v>
      </c>
      <c r="D67" s="15" t="n">
        <v>0.0707964601769911</v>
      </c>
      <c r="E67" s="15" t="n">
        <v>0.0346820809248555</v>
      </c>
      <c r="F67" s="15" t="n">
        <v>0.0102040816326531</v>
      </c>
      <c r="G67" s="15" t="n">
        <v>0.0555555555555556</v>
      </c>
      <c r="H67" s="15"/>
      <c r="I67" s="15" t="n">
        <v>0.0344827586206897</v>
      </c>
      <c r="J67" s="15" t="n">
        <v>0.0484848484848485</v>
      </c>
      <c r="K67" s="15"/>
      <c r="L67" s="15" t="n">
        <v>0.0535714285714286</v>
      </c>
      <c r="M67" s="15" t="n">
        <v>0.0363636363636364</v>
      </c>
      <c r="N67" s="15" t="n">
        <v>0.0310077519379845</v>
      </c>
      <c r="O67" s="15" t="n">
        <v>0.0476190476190476</v>
      </c>
      <c r="P67" s="15"/>
      <c r="Q67" s="15" t="n">
        <v>0.0128205128205128</v>
      </c>
      <c r="R67" s="15" t="n">
        <v>0.0564971751412429</v>
      </c>
    </row>
    <row r="68">
      <c r="B68" t="s">
        <v>51</v>
      </c>
      <c r="C68" s="15" t="n">
        <v>0.8</v>
      </c>
      <c r="D68" s="15" t="n">
        <v>0.68141592920354</v>
      </c>
      <c r="E68" s="15" t="n">
        <v>0.84393063583815</v>
      </c>
      <c r="F68" s="15" t="n">
        <v>0.877551020408163</v>
      </c>
      <c r="G68" s="15" t="n">
        <v>0.785714285714286</v>
      </c>
      <c r="H68" s="15"/>
      <c r="I68" s="15" t="n">
        <v>0.793103448275862</v>
      </c>
      <c r="J68" s="15" t="n">
        <v>0.803030303030303</v>
      </c>
      <c r="K68" s="15"/>
      <c r="L68" s="15" t="n">
        <v>0.767857142857143</v>
      </c>
      <c r="M68" s="15" t="n">
        <v>0.8</v>
      </c>
      <c r="N68" s="15" t="n">
        <v>0.844961240310077</v>
      </c>
      <c r="O68" s="15" t="n">
        <v>0.782312925170068</v>
      </c>
      <c r="P68" s="15"/>
      <c r="Q68" s="15" t="n">
        <v>0.846153846153846</v>
      </c>
      <c r="R68" s="15" t="n">
        <v>0.779661016949152</v>
      </c>
    </row>
    <row r="69">
      <c r="C69" s="15"/>
      <c r="D69" s="15"/>
      <c r="E69" s="15"/>
      <c r="F69" s="15"/>
      <c r="G69" s="15"/>
      <c r="H69" s="15"/>
      <c r="I69" s="15"/>
      <c r="J69" s="15"/>
      <c r="K69" s="15"/>
      <c r="L69" s="15"/>
      <c r="M69" s="15"/>
      <c r="N69" s="15"/>
      <c r="O69" s="15"/>
      <c r="P69" s="15"/>
      <c r="Q69" s="15"/>
      <c r="R69" s="15"/>
    </row>
    <row r="70">
      <c r="B70" s="7" t="s">
        <v>61</v>
      </c>
      <c r="C70" s="15"/>
      <c r="D70" s="15"/>
      <c r="E70" s="15"/>
      <c r="F70" s="15"/>
      <c r="G70" s="15"/>
      <c r="H70" s="15"/>
      <c r="I70" s="15"/>
      <c r="J70" s="15"/>
      <c r="K70" s="15"/>
      <c r="L70" s="15"/>
      <c r="M70" s="15"/>
      <c r="N70" s="15"/>
      <c r="O70" s="15"/>
      <c r="P70" s="15"/>
      <c r="Q70" s="15"/>
      <c r="R70" s="15"/>
    </row>
    <row r="71">
      <c r="B71" s="25" t="s">
        <v>55</v>
      </c>
      <c r="C71" s="15"/>
      <c r="D71" s="15"/>
      <c r="E71" s="15"/>
      <c r="F71" s="15"/>
      <c r="G71" s="15"/>
      <c r="H71" s="15"/>
      <c r="I71" s="15"/>
      <c r="J71" s="15"/>
      <c r="K71" s="15"/>
      <c r="L71" s="15"/>
      <c r="M71" s="15"/>
      <c r="N71" s="15"/>
      <c r="O71" s="15"/>
      <c r="P71" s="15"/>
      <c r="Q71" s="15"/>
      <c r="R71" s="15"/>
    </row>
    <row r="72">
      <c r="B72" t="s">
        <v>43</v>
      </c>
      <c r="C72" s="15" t="n">
        <v>0.231372549019608</v>
      </c>
      <c r="D72" s="15" t="n">
        <v>0.185840707964602</v>
      </c>
      <c r="E72" s="15" t="n">
        <v>0.260115606936416</v>
      </c>
      <c r="F72" s="15" t="n">
        <v>0.316326530612245</v>
      </c>
      <c r="G72" s="15" t="n">
        <v>0.166666666666667</v>
      </c>
      <c r="H72" s="15"/>
      <c r="I72" s="15" t="n">
        <v>0.252873563218391</v>
      </c>
      <c r="J72" s="15" t="n">
        <v>0.218181818181818</v>
      </c>
      <c r="K72" s="15"/>
      <c r="L72" s="15" t="n">
        <v>0.196428571428571</v>
      </c>
      <c r="M72" s="15" t="n">
        <v>0.3</v>
      </c>
      <c r="N72" s="15" t="n">
        <v>0.255813953488372</v>
      </c>
      <c r="O72" s="15" t="n">
        <v>0.197278911564626</v>
      </c>
      <c r="P72" s="15"/>
      <c r="Q72" s="15" t="n">
        <v>0.282051282051282</v>
      </c>
      <c r="R72" s="15" t="n">
        <v>0.209039548022599</v>
      </c>
    </row>
    <row r="73">
      <c r="B73" t="s">
        <v>44</v>
      </c>
      <c r="C73" s="15" t="n">
        <v>0.415686274509804</v>
      </c>
      <c r="D73" s="15" t="n">
        <v>0.300884955752212</v>
      </c>
      <c r="E73" s="15" t="n">
        <v>0.445086705202312</v>
      </c>
      <c r="F73" s="15" t="n">
        <v>0.397959183673469</v>
      </c>
      <c r="G73" s="15" t="n">
        <v>0.492063492063492</v>
      </c>
      <c r="H73" s="15"/>
      <c r="I73" s="15" t="n">
        <v>0.413793103448276</v>
      </c>
      <c r="J73" s="15" t="n">
        <v>0.418181818181818</v>
      </c>
      <c r="K73" s="15"/>
      <c r="L73" s="15" t="n">
        <v>0.357142857142857</v>
      </c>
      <c r="M73" s="15" t="n">
        <v>0.418181818181818</v>
      </c>
      <c r="N73" s="15" t="n">
        <v>0.441860465116279</v>
      </c>
      <c r="O73" s="15" t="n">
        <v>0.435374149659864</v>
      </c>
      <c r="P73" s="15"/>
      <c r="Q73" s="15" t="n">
        <v>0.435897435897436</v>
      </c>
      <c r="R73" s="15" t="n">
        <v>0.406779661016949</v>
      </c>
    </row>
    <row r="74">
      <c r="B74" t="s">
        <v>45</v>
      </c>
      <c r="C74" s="15" t="n">
        <v>0.188235294117647</v>
      </c>
      <c r="D74" s="15" t="n">
        <v>0.238938053097345</v>
      </c>
      <c r="E74" s="15" t="n">
        <v>0.161849710982659</v>
      </c>
      <c r="F74" s="15" t="n">
        <v>0.193877551020408</v>
      </c>
      <c r="G74" s="15" t="n">
        <v>0.174603174603175</v>
      </c>
      <c r="H74" s="15"/>
      <c r="I74" s="15" t="n">
        <v>0.195402298850575</v>
      </c>
      <c r="J74" s="15" t="n">
        <v>0.187878787878788</v>
      </c>
      <c r="K74" s="15"/>
      <c r="L74" s="15" t="n">
        <v>0.223214285714286</v>
      </c>
      <c r="M74" s="15" t="n">
        <v>0.136363636363636</v>
      </c>
      <c r="N74" s="15" t="n">
        <v>0.186046511627907</v>
      </c>
      <c r="O74" s="15" t="n">
        <v>0.204081632653061</v>
      </c>
      <c r="P74" s="15"/>
      <c r="Q74" s="15" t="n">
        <v>0.198717948717949</v>
      </c>
      <c r="R74" s="15" t="n">
        <v>0.18361581920904</v>
      </c>
    </row>
    <row r="75">
      <c r="B75" t="s">
        <v>46</v>
      </c>
      <c r="C75" s="15" t="n">
        <v>0.105882352941176</v>
      </c>
      <c r="D75" s="15" t="n">
        <v>0.150442477876106</v>
      </c>
      <c r="E75" s="15" t="n">
        <v>0.0809248554913295</v>
      </c>
      <c r="F75" s="15" t="n">
        <v>0.0816326530612245</v>
      </c>
      <c r="G75" s="15" t="n">
        <v>0.119047619047619</v>
      </c>
      <c r="H75" s="15"/>
      <c r="I75" s="15" t="n">
        <v>0.0919540229885057</v>
      </c>
      <c r="J75" s="15" t="n">
        <v>0.115151515151515</v>
      </c>
      <c r="K75" s="15"/>
      <c r="L75" s="15" t="n">
        <v>0.133928571428571</v>
      </c>
      <c r="M75" s="15" t="n">
        <v>0.0909090909090909</v>
      </c>
      <c r="N75" s="15" t="n">
        <v>0.0852713178294574</v>
      </c>
      <c r="O75" s="15" t="n">
        <v>0.102040816326531</v>
      </c>
      <c r="P75" s="15"/>
      <c r="Q75" s="15" t="n">
        <v>0.0705128205128205</v>
      </c>
      <c r="R75" s="15" t="n">
        <v>0.121468926553672</v>
      </c>
    </row>
    <row r="76">
      <c r="B76" t="s">
        <v>47</v>
      </c>
      <c r="C76" s="15" t="n">
        <v>0.0529411764705882</v>
      </c>
      <c r="D76" s="15" t="n">
        <v>0.106194690265487</v>
      </c>
      <c r="E76" s="15" t="n">
        <v>0.046242774566474</v>
      </c>
      <c r="F76" s="15" t="n">
        <v>0.0102040816326531</v>
      </c>
      <c r="G76" s="15" t="n">
        <v>0.0476190476190476</v>
      </c>
      <c r="H76" s="15"/>
      <c r="I76" s="15" t="n">
        <v>0.0402298850574713</v>
      </c>
      <c r="J76" s="15" t="n">
        <v>0.0575757575757576</v>
      </c>
      <c r="K76" s="15"/>
      <c r="L76" s="15" t="n">
        <v>0.0803571428571429</v>
      </c>
      <c r="M76" s="15" t="n">
        <v>0.0454545454545455</v>
      </c>
      <c r="N76" s="15" t="n">
        <v>0.0310077519379845</v>
      </c>
      <c r="O76" s="15" t="n">
        <v>0.054421768707483</v>
      </c>
      <c r="P76" s="15"/>
      <c r="Q76" s="15" t="n">
        <v>0.0128205128205128</v>
      </c>
      <c r="R76" s="15" t="n">
        <v>0.0706214689265537</v>
      </c>
    </row>
    <row r="77">
      <c r="B77" t="s">
        <v>48</v>
      </c>
      <c r="C77" s="15" t="n">
        <v>0.00588235294117647</v>
      </c>
      <c r="D77" s="15" t="n">
        <v>0.0176991150442478</v>
      </c>
      <c r="E77" s="15" t="n">
        <v>0.00578034682080925</v>
      </c>
      <c r="F77" s="15" t="n">
        <v>0</v>
      </c>
      <c r="G77" s="15" t="n">
        <v>0</v>
      </c>
      <c r="H77" s="15"/>
      <c r="I77" s="15" t="n">
        <v>0.00574712643678161</v>
      </c>
      <c r="J77" s="15" t="n">
        <v>0.00303030303030303</v>
      </c>
      <c r="K77" s="15"/>
      <c r="L77" s="15" t="n">
        <v>0.00892857142857143</v>
      </c>
      <c r="M77" s="15" t="n">
        <v>0.00909090909090909</v>
      </c>
      <c r="N77" s="15" t="n">
        <v>0</v>
      </c>
      <c r="O77" s="15" t="n">
        <v>0.00680272108843537</v>
      </c>
      <c r="P77" s="15"/>
      <c r="Q77" s="15" t="n">
        <v>0</v>
      </c>
      <c r="R77" s="15" t="n">
        <v>0.00847457627118644</v>
      </c>
    </row>
    <row r="78">
      <c r="B78" t="s">
        <v>49</v>
      </c>
      <c r="C78" s="15" t="n">
        <v>0.647058823529412</v>
      </c>
      <c r="D78" s="15" t="n">
        <v>0.486725663716814</v>
      </c>
      <c r="E78" s="15" t="n">
        <v>0.705202312138728</v>
      </c>
      <c r="F78" s="15" t="n">
        <v>0.714285714285714</v>
      </c>
      <c r="G78" s="15" t="n">
        <v>0.658730158730159</v>
      </c>
      <c r="H78" s="15"/>
      <c r="I78" s="15" t="n">
        <v>0.666666666666667</v>
      </c>
      <c r="J78" s="15" t="n">
        <v>0.636363636363636</v>
      </c>
      <c r="K78" s="15"/>
      <c r="L78" s="15" t="n">
        <v>0.553571428571429</v>
      </c>
      <c r="M78" s="15" t="n">
        <v>0.718181818181818</v>
      </c>
      <c r="N78" s="15" t="n">
        <v>0.697674418604651</v>
      </c>
      <c r="O78" s="15" t="n">
        <v>0.63265306122449</v>
      </c>
      <c r="P78" s="15"/>
      <c r="Q78" s="15" t="n">
        <v>0.717948717948718</v>
      </c>
      <c r="R78" s="15" t="n">
        <v>0.615819209039548</v>
      </c>
    </row>
    <row r="79">
      <c r="B79" t="s">
        <v>50</v>
      </c>
      <c r="C79" s="15" t="n">
        <v>0.158823529411765</v>
      </c>
      <c r="D79" s="15" t="n">
        <v>0.256637168141593</v>
      </c>
      <c r="E79" s="15" t="n">
        <v>0.127167630057803</v>
      </c>
      <c r="F79" s="15" t="n">
        <v>0.0918367346938775</v>
      </c>
      <c r="G79" s="15" t="n">
        <v>0.166666666666667</v>
      </c>
      <c r="H79" s="15"/>
      <c r="I79" s="15" t="n">
        <v>0.132183908045977</v>
      </c>
      <c r="J79" s="15" t="n">
        <v>0.172727272727273</v>
      </c>
      <c r="K79" s="15"/>
      <c r="L79" s="15" t="n">
        <v>0.214285714285714</v>
      </c>
      <c r="M79" s="15" t="n">
        <v>0.136363636363636</v>
      </c>
      <c r="N79" s="15" t="n">
        <v>0.116279069767442</v>
      </c>
      <c r="O79" s="15" t="n">
        <v>0.156462585034014</v>
      </c>
      <c r="P79" s="15"/>
      <c r="Q79" s="15" t="n">
        <v>0.0833333333333333</v>
      </c>
      <c r="R79" s="15" t="n">
        <v>0.192090395480226</v>
      </c>
    </row>
    <row r="80">
      <c r="B80" t="s">
        <v>51</v>
      </c>
      <c r="C80" s="15" t="n">
        <v>0.488235294117647</v>
      </c>
      <c r="D80" s="15" t="n">
        <v>0.230088495575221</v>
      </c>
      <c r="E80" s="15" t="n">
        <v>0.578034682080925</v>
      </c>
      <c r="F80" s="15" t="n">
        <v>0.622448979591837</v>
      </c>
      <c r="G80" s="15" t="n">
        <v>0.492063492063492</v>
      </c>
      <c r="H80" s="15"/>
      <c r="I80" s="15" t="n">
        <v>0.53448275862069</v>
      </c>
      <c r="J80" s="15" t="n">
        <v>0.463636363636364</v>
      </c>
      <c r="K80" s="15"/>
      <c r="L80" s="15" t="n">
        <v>0.339285714285714</v>
      </c>
      <c r="M80" s="15" t="n">
        <v>0.581818181818182</v>
      </c>
      <c r="N80" s="15" t="n">
        <v>0.581395348837209</v>
      </c>
      <c r="O80" s="15" t="n">
        <v>0.476190476190476</v>
      </c>
      <c r="P80" s="15"/>
      <c r="Q80" s="15" t="n">
        <v>0.634615384615385</v>
      </c>
      <c r="R80" s="15" t="n">
        <v>0.423728813559322</v>
      </c>
    </row>
    <row r="81">
      <c r="C81" s="15"/>
      <c r="D81" s="15"/>
      <c r="E81" s="15"/>
      <c r="F81" s="15"/>
      <c r="G81" s="15"/>
      <c r="H81" s="15"/>
      <c r="I81" s="15"/>
      <c r="J81" s="15"/>
      <c r="K81" s="15"/>
      <c r="L81" s="15"/>
      <c r="M81" s="15"/>
      <c r="N81" s="15"/>
      <c r="O81" s="15"/>
      <c r="P81" s="15"/>
      <c r="Q81" s="15"/>
      <c r="R81" s="15"/>
    </row>
    <row r="82">
      <c r="B82" s="7" t="s">
        <v>62</v>
      </c>
      <c r="C82" s="15"/>
      <c r="D82" s="15"/>
      <c r="E82" s="15"/>
      <c r="F82" s="15"/>
      <c r="G82" s="15"/>
      <c r="H82" s="15"/>
      <c r="I82" s="15"/>
      <c r="J82" s="15"/>
      <c r="K82" s="15"/>
      <c r="L82" s="15"/>
      <c r="M82" s="15"/>
      <c r="N82" s="15"/>
      <c r="O82" s="15"/>
      <c r="P82" s="15"/>
      <c r="Q82" s="15"/>
      <c r="R82" s="15"/>
    </row>
    <row r="83">
      <c r="B83" s="25" t="s">
        <v>55</v>
      </c>
      <c r="C83" s="15"/>
      <c r="D83" s="15"/>
      <c r="E83" s="15"/>
      <c r="F83" s="15"/>
      <c r="G83" s="15"/>
      <c r="H83" s="15"/>
      <c r="I83" s="15"/>
      <c r="J83" s="15"/>
      <c r="K83" s="15"/>
      <c r="L83" s="15"/>
      <c r="M83" s="15"/>
      <c r="N83" s="15"/>
      <c r="O83" s="15"/>
      <c r="P83" s="15"/>
      <c r="Q83" s="15"/>
      <c r="R83" s="15"/>
    </row>
    <row r="84">
      <c r="B84" t="s">
        <v>43</v>
      </c>
      <c r="C84" s="15" t="n">
        <v>0.396078431372549</v>
      </c>
      <c r="D84" s="15" t="n">
        <v>0.31858407079646</v>
      </c>
      <c r="E84" s="15" t="n">
        <v>0.479768786127168</v>
      </c>
      <c r="F84" s="15" t="n">
        <v>0.397959183673469</v>
      </c>
      <c r="G84" s="15" t="n">
        <v>0.349206349206349</v>
      </c>
      <c r="H84" s="15"/>
      <c r="I84" s="15" t="n">
        <v>0.408045977011494</v>
      </c>
      <c r="J84" s="15" t="n">
        <v>0.387878787878788</v>
      </c>
      <c r="K84" s="15"/>
      <c r="L84" s="15" t="n">
        <v>0.3125</v>
      </c>
      <c r="M84" s="15" t="n">
        <v>0.418181818181818</v>
      </c>
      <c r="N84" s="15" t="n">
        <v>0.449612403100775</v>
      </c>
      <c r="O84" s="15" t="n">
        <v>0.401360544217687</v>
      </c>
      <c r="P84" s="15"/>
      <c r="Q84" s="15" t="n">
        <v>0.448717948717949</v>
      </c>
      <c r="R84" s="15" t="n">
        <v>0.372881355932203</v>
      </c>
    </row>
    <row r="85">
      <c r="B85" t="s">
        <v>44</v>
      </c>
      <c r="C85" s="15" t="n">
        <v>0.445098039215686</v>
      </c>
      <c r="D85" s="15" t="n">
        <v>0.460176991150442</v>
      </c>
      <c r="E85" s="15" t="n">
        <v>0.416184971098266</v>
      </c>
      <c r="F85" s="15" t="n">
        <v>0.428571428571429</v>
      </c>
      <c r="G85" s="15" t="n">
        <v>0.484126984126984</v>
      </c>
      <c r="H85" s="15"/>
      <c r="I85" s="15" t="n">
        <v>0.454022988505747</v>
      </c>
      <c r="J85" s="15" t="n">
        <v>0.442424242424242</v>
      </c>
      <c r="K85" s="15"/>
      <c r="L85" s="15" t="n">
        <v>0.508928571428571</v>
      </c>
      <c r="M85" s="15" t="n">
        <v>0.472727272727273</v>
      </c>
      <c r="N85" s="15" t="n">
        <v>0.410852713178295</v>
      </c>
      <c r="O85" s="15" t="n">
        <v>0.401360544217687</v>
      </c>
      <c r="P85" s="15"/>
      <c r="Q85" s="15" t="n">
        <v>0.455128205128205</v>
      </c>
      <c r="R85" s="15" t="n">
        <v>0.440677966101695</v>
      </c>
    </row>
    <row r="86">
      <c r="B86" t="s">
        <v>45</v>
      </c>
      <c r="C86" s="15" t="n">
        <v>0.0980392156862745</v>
      </c>
      <c r="D86" s="15" t="n">
        <v>0.115044247787611</v>
      </c>
      <c r="E86" s="15" t="n">
        <v>0.0809248554913295</v>
      </c>
      <c r="F86" s="15" t="n">
        <v>0.122448979591837</v>
      </c>
      <c r="G86" s="15" t="n">
        <v>0.0873015873015873</v>
      </c>
      <c r="H86" s="15"/>
      <c r="I86" s="15" t="n">
        <v>0.0977011494252874</v>
      </c>
      <c r="J86" s="15" t="n">
        <v>0.1</v>
      </c>
      <c r="K86" s="15"/>
      <c r="L86" s="15" t="n">
        <v>0.107142857142857</v>
      </c>
      <c r="M86" s="15" t="n">
        <v>0.0636363636363636</v>
      </c>
      <c r="N86" s="15" t="n">
        <v>0.131782945736434</v>
      </c>
      <c r="O86" s="15" t="n">
        <v>0.0952380952380952</v>
      </c>
      <c r="P86" s="15"/>
      <c r="Q86" s="15" t="n">
        <v>0.0705128205128205</v>
      </c>
      <c r="R86" s="15" t="n">
        <v>0.110169491525424</v>
      </c>
    </row>
    <row r="87">
      <c r="B87" t="s">
        <v>46</v>
      </c>
      <c r="C87" s="15" t="n">
        <v>0.0392156862745098</v>
      </c>
      <c r="D87" s="15" t="n">
        <v>0.0442477876106195</v>
      </c>
      <c r="E87" s="15" t="n">
        <v>0.0115606936416185</v>
      </c>
      <c r="F87" s="15" t="n">
        <v>0.0510204081632653</v>
      </c>
      <c r="G87" s="15" t="n">
        <v>0.0634920634920635</v>
      </c>
      <c r="H87" s="15"/>
      <c r="I87" s="15" t="n">
        <v>0.0229885057471264</v>
      </c>
      <c r="J87" s="15" t="n">
        <v>0.0454545454545455</v>
      </c>
      <c r="K87" s="15"/>
      <c r="L87" s="15" t="n">
        <v>0.0267857142857143</v>
      </c>
      <c r="M87" s="15" t="n">
        <v>0.0363636363636364</v>
      </c>
      <c r="N87" s="15" t="n">
        <v>0</v>
      </c>
      <c r="O87" s="15" t="n">
        <v>0.0816326530612245</v>
      </c>
      <c r="P87" s="15"/>
      <c r="Q87" s="15" t="n">
        <v>0.0256410256410256</v>
      </c>
      <c r="R87" s="15" t="n">
        <v>0.0451977401129944</v>
      </c>
    </row>
    <row r="88">
      <c r="B88" t="s">
        <v>47</v>
      </c>
      <c r="C88" s="15" t="n">
        <v>0.0196078431372549</v>
      </c>
      <c r="D88" s="15" t="n">
        <v>0.0619469026548673</v>
      </c>
      <c r="E88" s="15" t="n">
        <v>0.00578034682080925</v>
      </c>
      <c r="F88" s="15" t="n">
        <v>0</v>
      </c>
      <c r="G88" s="15" t="n">
        <v>0.0158730158730159</v>
      </c>
      <c r="H88" s="15"/>
      <c r="I88" s="15" t="n">
        <v>0.0172413793103448</v>
      </c>
      <c r="J88" s="15" t="n">
        <v>0.0212121212121212</v>
      </c>
      <c r="K88" s="15"/>
      <c r="L88" s="15" t="n">
        <v>0.0446428571428571</v>
      </c>
      <c r="M88" s="15" t="n">
        <v>0.00909090909090909</v>
      </c>
      <c r="N88" s="15" t="n">
        <v>0.00775193798449612</v>
      </c>
      <c r="O88" s="15" t="n">
        <v>0.0136054421768707</v>
      </c>
      <c r="P88" s="15"/>
      <c r="Q88" s="15" t="n">
        <v>0</v>
      </c>
      <c r="R88" s="15" t="n">
        <v>0.0282485875706215</v>
      </c>
    </row>
    <row r="89">
      <c r="B89" t="s">
        <v>48</v>
      </c>
      <c r="C89" s="15" t="n">
        <v>0.00196078431372549</v>
      </c>
      <c r="D89" s="15" t="n">
        <v>0</v>
      </c>
      <c r="E89" s="15" t="n">
        <v>0.00578034682080925</v>
      </c>
      <c r="F89" s="15" t="n">
        <v>0</v>
      </c>
      <c r="G89" s="15" t="n">
        <v>0</v>
      </c>
      <c r="H89" s="15"/>
      <c r="I89" s="15" t="n">
        <v>0</v>
      </c>
      <c r="J89" s="15" t="n">
        <v>0.00303030303030303</v>
      </c>
      <c r="K89" s="15"/>
      <c r="L89" s="15" t="n">
        <v>0</v>
      </c>
      <c r="M89" s="15" t="n">
        <v>0</v>
      </c>
      <c r="N89" s="15" t="n">
        <v>0</v>
      </c>
      <c r="O89" s="15" t="n">
        <v>0.00680272108843537</v>
      </c>
      <c r="P89" s="15"/>
      <c r="Q89" s="15" t="n">
        <v>0</v>
      </c>
      <c r="R89" s="15" t="n">
        <v>0.00282485875706215</v>
      </c>
    </row>
    <row r="90">
      <c r="B90" t="s">
        <v>49</v>
      </c>
      <c r="C90" s="15" t="n">
        <v>0.841176470588235</v>
      </c>
      <c r="D90" s="15" t="n">
        <v>0.778761061946903</v>
      </c>
      <c r="E90" s="15" t="n">
        <v>0.895953757225433</v>
      </c>
      <c r="F90" s="15" t="n">
        <v>0.826530612244898</v>
      </c>
      <c r="G90" s="15" t="n">
        <v>0.833333333333333</v>
      </c>
      <c r="H90" s="15"/>
      <c r="I90" s="15" t="n">
        <v>0.862068965517241</v>
      </c>
      <c r="J90" s="15" t="n">
        <v>0.83030303030303</v>
      </c>
      <c r="K90" s="15"/>
      <c r="L90" s="15" t="n">
        <v>0.821428571428571</v>
      </c>
      <c r="M90" s="15" t="n">
        <v>0.890909090909091</v>
      </c>
      <c r="N90" s="15" t="n">
        <v>0.86046511627907</v>
      </c>
      <c r="O90" s="15" t="n">
        <v>0.802721088435374</v>
      </c>
      <c r="P90" s="15"/>
      <c r="Q90" s="15" t="n">
        <v>0.903846153846154</v>
      </c>
      <c r="R90" s="15" t="n">
        <v>0.813559322033898</v>
      </c>
    </row>
    <row r="91">
      <c r="B91" t="s">
        <v>50</v>
      </c>
      <c r="C91" s="15" t="n">
        <v>0.0588235294117647</v>
      </c>
      <c r="D91" s="15" t="n">
        <v>0.106194690265487</v>
      </c>
      <c r="E91" s="15" t="n">
        <v>0.0173410404624277</v>
      </c>
      <c r="F91" s="15" t="n">
        <v>0.0510204081632653</v>
      </c>
      <c r="G91" s="15" t="n">
        <v>0.0793650793650794</v>
      </c>
      <c r="H91" s="15"/>
      <c r="I91" s="15" t="n">
        <v>0.0402298850574713</v>
      </c>
      <c r="J91" s="15" t="n">
        <v>0.0666666666666667</v>
      </c>
      <c r="K91" s="15"/>
      <c r="L91" s="15" t="n">
        <v>0.0714285714285714</v>
      </c>
      <c r="M91" s="15" t="n">
        <v>0.0454545454545455</v>
      </c>
      <c r="N91" s="15" t="n">
        <v>0.00775193798449612</v>
      </c>
      <c r="O91" s="15" t="n">
        <v>0.0952380952380952</v>
      </c>
      <c r="P91" s="15"/>
      <c r="Q91" s="15" t="n">
        <v>0.0256410256410256</v>
      </c>
      <c r="R91" s="15" t="n">
        <v>0.0734463276836158</v>
      </c>
    </row>
    <row r="92">
      <c r="B92" t="s">
        <v>51</v>
      </c>
      <c r="C92" s="15" t="n">
        <v>0.78235294117647</v>
      </c>
      <c r="D92" s="15" t="n">
        <v>0.672566371681416</v>
      </c>
      <c r="E92" s="15" t="n">
        <v>0.878612716763006</v>
      </c>
      <c r="F92" s="15" t="n">
        <v>0.775510204081633</v>
      </c>
      <c r="G92" s="15" t="n">
        <v>0.753968253968254</v>
      </c>
      <c r="H92" s="15"/>
      <c r="I92" s="15" t="n">
        <v>0.82183908045977</v>
      </c>
      <c r="J92" s="15" t="n">
        <v>0.763636363636364</v>
      </c>
      <c r="K92" s="15"/>
      <c r="L92" s="15" t="n">
        <v>0.75</v>
      </c>
      <c r="M92" s="15" t="n">
        <v>0.845454545454545</v>
      </c>
      <c r="N92" s="15" t="n">
        <v>0.852713178294574</v>
      </c>
      <c r="O92" s="15" t="n">
        <v>0.707482993197279</v>
      </c>
      <c r="P92" s="15"/>
      <c r="Q92" s="15" t="n">
        <v>0.878205128205128</v>
      </c>
      <c r="R92" s="15" t="n">
        <v>0.740112994350283</v>
      </c>
    </row>
    <row r="93">
      <c r="C93" s="15"/>
      <c r="D93" s="15"/>
      <c r="E93" s="15"/>
      <c r="F93" s="15"/>
      <c r="G93" s="15"/>
      <c r="H93" s="15"/>
      <c r="I93" s="15"/>
      <c r="J93" s="15"/>
      <c r="K93" s="15"/>
      <c r="L93" s="15"/>
      <c r="M93" s="15"/>
      <c r="N93" s="15"/>
      <c r="O93" s="15"/>
      <c r="P93" s="15"/>
      <c r="Q93" s="15"/>
      <c r="R93" s="15"/>
    </row>
    <row r="94">
      <c r="B94" s="7" t="s">
        <v>63</v>
      </c>
      <c r="C94" s="15"/>
      <c r="D94" s="15"/>
      <c r="E94" s="15"/>
      <c r="F94" s="15"/>
      <c r="G94" s="15"/>
      <c r="H94" s="15"/>
      <c r="I94" s="15"/>
      <c r="J94" s="15"/>
      <c r="K94" s="15"/>
      <c r="L94" s="15"/>
      <c r="M94" s="15"/>
      <c r="N94" s="15"/>
      <c r="O94" s="15"/>
      <c r="P94" s="15"/>
      <c r="Q94" s="15"/>
      <c r="R94" s="15"/>
    </row>
    <row r="95">
      <c r="B95" s="25" t="s">
        <v>55</v>
      </c>
      <c r="C95" s="15"/>
      <c r="D95" s="15"/>
      <c r="E95" s="15"/>
      <c r="F95" s="15"/>
      <c r="G95" s="15"/>
      <c r="H95" s="15"/>
      <c r="I95" s="15"/>
      <c r="J95" s="15"/>
      <c r="K95" s="15"/>
      <c r="L95" s="15"/>
      <c r="M95" s="15"/>
      <c r="N95" s="15"/>
      <c r="O95" s="15"/>
      <c r="P95" s="15"/>
      <c r="Q95" s="15"/>
      <c r="R95" s="15"/>
    </row>
    <row r="96">
      <c r="B96" t="s">
        <v>43</v>
      </c>
      <c r="C96" s="15" t="n">
        <v>0.270588235294118</v>
      </c>
      <c r="D96" s="15" t="n">
        <v>0.15929203539823</v>
      </c>
      <c r="E96" s="15" t="n">
        <v>0.341040462427746</v>
      </c>
      <c r="F96" s="15" t="n">
        <v>0.26530612244898</v>
      </c>
      <c r="G96" s="15" t="n">
        <v>0.277777777777778</v>
      </c>
      <c r="H96" s="15"/>
      <c r="I96" s="15" t="n">
        <v>0.270114942528736</v>
      </c>
      <c r="J96" s="15" t="n">
        <v>0.26969696969697</v>
      </c>
      <c r="K96" s="15"/>
      <c r="L96" s="15" t="n">
        <v>0.196428571428571</v>
      </c>
      <c r="M96" s="15" t="n">
        <v>0.318181818181818</v>
      </c>
      <c r="N96" s="15" t="n">
        <v>0.364341085271318</v>
      </c>
      <c r="O96" s="15" t="n">
        <v>0.224489795918367</v>
      </c>
      <c r="P96" s="15"/>
      <c r="Q96" s="15" t="n">
        <v>0.391025641025641</v>
      </c>
      <c r="R96" s="15" t="n">
        <v>0.217514124293785</v>
      </c>
    </row>
    <row r="97">
      <c r="B97" t="s">
        <v>44</v>
      </c>
      <c r="C97" s="15" t="n">
        <v>0.343137254901961</v>
      </c>
      <c r="D97" s="15" t="n">
        <v>0.247787610619469</v>
      </c>
      <c r="E97" s="15" t="n">
        <v>0.427745664739884</v>
      </c>
      <c r="F97" s="15" t="n">
        <v>0.316326530612245</v>
      </c>
      <c r="G97" s="15" t="n">
        <v>0.333333333333333</v>
      </c>
      <c r="H97" s="15"/>
      <c r="I97" s="15" t="n">
        <v>0.390804597701149</v>
      </c>
      <c r="J97" s="15" t="n">
        <v>0.321212121212121</v>
      </c>
      <c r="K97" s="15"/>
      <c r="L97" s="15" t="n">
        <v>0.241071428571429</v>
      </c>
      <c r="M97" s="15" t="n">
        <v>0.436363636363636</v>
      </c>
      <c r="N97" s="15" t="n">
        <v>0.372093023255814</v>
      </c>
      <c r="O97" s="15" t="n">
        <v>0.333333333333333</v>
      </c>
      <c r="P97" s="15"/>
      <c r="Q97" s="15" t="n">
        <v>0.391025641025641</v>
      </c>
      <c r="R97" s="15" t="n">
        <v>0.322033898305085</v>
      </c>
    </row>
    <row r="98">
      <c r="B98" t="s">
        <v>45</v>
      </c>
      <c r="C98" s="15" t="n">
        <v>0.16078431372549</v>
      </c>
      <c r="D98" s="15" t="n">
        <v>0.230088495575221</v>
      </c>
      <c r="E98" s="15" t="n">
        <v>0.109826589595376</v>
      </c>
      <c r="F98" s="15" t="n">
        <v>0.204081632653061</v>
      </c>
      <c r="G98" s="15" t="n">
        <v>0.134920634920635</v>
      </c>
      <c r="H98" s="15"/>
      <c r="I98" s="15" t="n">
        <v>0.183908045977011</v>
      </c>
      <c r="J98" s="15" t="n">
        <v>0.145454545454545</v>
      </c>
      <c r="K98" s="15"/>
      <c r="L98" s="15" t="n">
        <v>0.232142857142857</v>
      </c>
      <c r="M98" s="15" t="n">
        <v>0.154545454545455</v>
      </c>
      <c r="N98" s="15" t="n">
        <v>0.10077519379845</v>
      </c>
      <c r="O98" s="15" t="n">
        <v>0.156462585034014</v>
      </c>
      <c r="P98" s="15"/>
      <c r="Q98" s="15" t="n">
        <v>0.121794871794872</v>
      </c>
      <c r="R98" s="15" t="n">
        <v>0.177966101694915</v>
      </c>
    </row>
    <row r="99">
      <c r="B99" t="s">
        <v>46</v>
      </c>
      <c r="C99" s="15" t="n">
        <v>0.123529411764706</v>
      </c>
      <c r="D99" s="15" t="n">
        <v>0.15929203539823</v>
      </c>
      <c r="E99" s="15" t="n">
        <v>0.0809248554913295</v>
      </c>
      <c r="F99" s="15" t="n">
        <v>0.183673469387755</v>
      </c>
      <c r="G99" s="15" t="n">
        <v>0.103174603174603</v>
      </c>
      <c r="H99" s="15"/>
      <c r="I99" s="15" t="n">
        <v>0.103448275862069</v>
      </c>
      <c r="J99" s="15" t="n">
        <v>0.133333333333333</v>
      </c>
      <c r="K99" s="15"/>
      <c r="L99" s="15" t="n">
        <v>0.151785714285714</v>
      </c>
      <c r="M99" s="15" t="n">
        <v>0.0454545454545455</v>
      </c>
      <c r="N99" s="15" t="n">
        <v>0.124031007751938</v>
      </c>
      <c r="O99" s="15" t="n">
        <v>0.149659863945578</v>
      </c>
      <c r="P99" s="15"/>
      <c r="Q99" s="15" t="n">
        <v>0.0705128205128205</v>
      </c>
      <c r="R99" s="15" t="n">
        <v>0.146892655367232</v>
      </c>
    </row>
    <row r="100">
      <c r="B100" t="s">
        <v>47</v>
      </c>
      <c r="C100" s="15" t="n">
        <v>0.0823529411764706</v>
      </c>
      <c r="D100" s="15" t="n">
        <v>0.168141592920354</v>
      </c>
      <c r="E100" s="15" t="n">
        <v>0.0346820809248555</v>
      </c>
      <c r="F100" s="15" t="n">
        <v>0.0306122448979592</v>
      </c>
      <c r="G100" s="15" t="n">
        <v>0.111111111111111</v>
      </c>
      <c r="H100" s="15"/>
      <c r="I100" s="15" t="n">
        <v>0.0459770114942529</v>
      </c>
      <c r="J100" s="15" t="n">
        <v>0.103030303030303</v>
      </c>
      <c r="K100" s="15"/>
      <c r="L100" s="15" t="n">
        <v>0.160714285714286</v>
      </c>
      <c r="M100" s="15" t="n">
        <v>0.0363636363636364</v>
      </c>
      <c r="N100" s="15" t="n">
        <v>0.0232558139534884</v>
      </c>
      <c r="O100" s="15" t="n">
        <v>0.108843537414966</v>
      </c>
      <c r="P100" s="15"/>
      <c r="Q100" s="15" t="n">
        <v>0.0192307692307692</v>
      </c>
      <c r="R100" s="15" t="n">
        <v>0.110169491525424</v>
      </c>
    </row>
    <row r="101">
      <c r="B101" t="s">
        <v>48</v>
      </c>
      <c r="C101" s="15" t="n">
        <v>0.0196078431372549</v>
      </c>
      <c r="D101" s="15" t="n">
        <v>0.0353982300884956</v>
      </c>
      <c r="E101" s="15" t="n">
        <v>0.00578034682080925</v>
      </c>
      <c r="F101" s="15" t="n">
        <v>0</v>
      </c>
      <c r="G101" s="15" t="n">
        <v>0.0396825396825397</v>
      </c>
      <c r="H101" s="15"/>
      <c r="I101" s="15" t="n">
        <v>0.00574712643678161</v>
      </c>
      <c r="J101" s="15" t="n">
        <v>0.0272727272727273</v>
      </c>
      <c r="K101" s="15"/>
      <c r="L101" s="15" t="n">
        <v>0.0178571428571429</v>
      </c>
      <c r="M101" s="15" t="n">
        <v>0.00909090909090909</v>
      </c>
      <c r="N101" s="15" t="n">
        <v>0.0155038759689922</v>
      </c>
      <c r="O101" s="15" t="n">
        <v>0.0272108843537415</v>
      </c>
      <c r="P101" s="15"/>
      <c r="Q101" s="15" t="n">
        <v>0.00641025641025641</v>
      </c>
      <c r="R101" s="15" t="n">
        <v>0.0254237288135593</v>
      </c>
    </row>
    <row r="102">
      <c r="B102" t="s">
        <v>49</v>
      </c>
      <c r="C102" s="15" t="n">
        <v>0.613725490196078</v>
      </c>
      <c r="D102" s="15" t="n">
        <v>0.407079646017699</v>
      </c>
      <c r="E102" s="15" t="n">
        <v>0.76878612716763</v>
      </c>
      <c r="F102" s="15" t="n">
        <v>0.581632653061225</v>
      </c>
      <c r="G102" s="15" t="n">
        <v>0.611111111111111</v>
      </c>
      <c r="H102" s="15"/>
      <c r="I102" s="15" t="n">
        <v>0.660919540229885</v>
      </c>
      <c r="J102" s="15" t="n">
        <v>0.590909090909091</v>
      </c>
      <c r="K102" s="15"/>
      <c r="L102" s="15" t="n">
        <v>0.4375</v>
      </c>
      <c r="M102" s="15" t="n">
        <v>0.754545454545455</v>
      </c>
      <c r="N102" s="15" t="n">
        <v>0.736434108527132</v>
      </c>
      <c r="O102" s="15" t="n">
        <v>0.557823129251701</v>
      </c>
      <c r="P102" s="15"/>
      <c r="Q102" s="15" t="n">
        <v>0.782051282051282</v>
      </c>
      <c r="R102" s="15" t="n">
        <v>0.53954802259887</v>
      </c>
    </row>
    <row r="103">
      <c r="B103" t="s">
        <v>50</v>
      </c>
      <c r="C103" s="15" t="n">
        <v>0.205882352941176</v>
      </c>
      <c r="D103" s="15" t="n">
        <v>0.327433628318584</v>
      </c>
      <c r="E103" s="15" t="n">
        <v>0.115606936416185</v>
      </c>
      <c r="F103" s="15" t="n">
        <v>0.214285714285714</v>
      </c>
      <c r="G103" s="15" t="n">
        <v>0.214285714285714</v>
      </c>
      <c r="H103" s="15"/>
      <c r="I103" s="15" t="n">
        <v>0.149425287356322</v>
      </c>
      <c r="J103" s="15" t="n">
        <v>0.236363636363636</v>
      </c>
      <c r="K103" s="15"/>
      <c r="L103" s="15" t="n">
        <v>0.3125</v>
      </c>
      <c r="M103" s="15" t="n">
        <v>0.0818181818181818</v>
      </c>
      <c r="N103" s="15" t="n">
        <v>0.147286821705426</v>
      </c>
      <c r="O103" s="15" t="n">
        <v>0.258503401360544</v>
      </c>
      <c r="P103" s="15"/>
      <c r="Q103" s="15" t="n">
        <v>0.0897435897435897</v>
      </c>
      <c r="R103" s="15" t="n">
        <v>0.257062146892655</v>
      </c>
    </row>
    <row r="104">
      <c r="B104" t="s">
        <v>51</v>
      </c>
      <c r="C104" s="15" t="n">
        <v>0.407843137254902</v>
      </c>
      <c r="D104" s="15" t="n">
        <v>0.079646017699115</v>
      </c>
      <c r="E104" s="15" t="n">
        <v>0.653179190751445</v>
      </c>
      <c r="F104" s="15" t="n">
        <v>0.36734693877551</v>
      </c>
      <c r="G104" s="15" t="n">
        <v>0.396825396825397</v>
      </c>
      <c r="H104" s="15"/>
      <c r="I104" s="15" t="n">
        <v>0.511494252873563</v>
      </c>
      <c r="J104" s="15" t="n">
        <v>0.354545454545455</v>
      </c>
      <c r="K104" s="15"/>
      <c r="L104" s="15" t="n">
        <v>0.125</v>
      </c>
      <c r="M104" s="15" t="n">
        <v>0.672727272727273</v>
      </c>
      <c r="N104" s="15" t="n">
        <v>0.589147286821705</v>
      </c>
      <c r="O104" s="15" t="n">
        <v>0.299319727891156</v>
      </c>
      <c r="P104" s="15"/>
      <c r="Q104" s="15" t="n">
        <v>0.692307692307692</v>
      </c>
      <c r="R104" s="15" t="n">
        <v>0.282485875706215</v>
      </c>
    </row>
    <row r="105">
      <c r="C105" s="15"/>
      <c r="D105" s="15"/>
      <c r="E105" s="15"/>
      <c r="F105" s="15"/>
      <c r="G105" s="15"/>
      <c r="H105" s="15"/>
      <c r="I105" s="15"/>
      <c r="J105" s="15"/>
      <c r="K105" s="15"/>
      <c r="L105" s="15"/>
      <c r="M105" s="15"/>
      <c r="N105" s="15"/>
      <c r="O105" s="15"/>
      <c r="P105" s="15"/>
      <c r="Q105" s="15"/>
      <c r="R105" s="15"/>
    </row>
    <row r="106">
      <c r="B106" s="7" t="s">
        <v>64</v>
      </c>
      <c r="C106" s="15"/>
      <c r="D106" s="15"/>
      <c r="E106" s="15"/>
      <c r="F106" s="15"/>
      <c r="G106" s="15"/>
      <c r="H106" s="15"/>
      <c r="I106" s="15"/>
      <c r="J106" s="15"/>
      <c r="K106" s="15"/>
      <c r="L106" s="15"/>
      <c r="M106" s="15"/>
      <c r="N106" s="15"/>
      <c r="O106" s="15"/>
      <c r="P106" s="15"/>
      <c r="Q106" s="15"/>
      <c r="R106" s="15"/>
    </row>
    <row r="107">
      <c r="B107" s="25" t="s">
        <v>55</v>
      </c>
      <c r="C107" s="15"/>
      <c r="D107" s="15"/>
      <c r="E107" s="15"/>
      <c r="F107" s="15"/>
      <c r="G107" s="15"/>
      <c r="H107" s="15"/>
      <c r="I107" s="15"/>
      <c r="J107" s="15"/>
      <c r="K107" s="15"/>
      <c r="L107" s="15"/>
      <c r="M107" s="15"/>
      <c r="N107" s="15"/>
      <c r="O107" s="15"/>
      <c r="P107" s="15"/>
      <c r="Q107" s="15"/>
      <c r="R107" s="15"/>
    </row>
    <row r="108">
      <c r="B108" t="s">
        <v>43</v>
      </c>
      <c r="C108" s="15" t="n">
        <v>0.372549019607843</v>
      </c>
      <c r="D108" s="15" t="n">
        <v>0.300884955752212</v>
      </c>
      <c r="E108" s="15" t="n">
        <v>0.398843930635838</v>
      </c>
      <c r="F108" s="15" t="n">
        <v>0.397959183673469</v>
      </c>
      <c r="G108" s="15" t="n">
        <v>0.380952380952381</v>
      </c>
      <c r="H108" s="15"/>
      <c r="I108" s="15" t="n">
        <v>0.413793103448276</v>
      </c>
      <c r="J108" s="15" t="n">
        <v>0.354545454545455</v>
      </c>
      <c r="K108" s="15"/>
      <c r="L108" s="15" t="n">
        <v>0.241071428571429</v>
      </c>
      <c r="M108" s="15" t="n">
        <v>0.481818181818182</v>
      </c>
      <c r="N108" s="15" t="n">
        <v>0.426356589147287</v>
      </c>
      <c r="O108" s="15" t="n">
        <v>0.36734693877551</v>
      </c>
      <c r="P108" s="15"/>
      <c r="Q108" s="15" t="n">
        <v>0.461538461538462</v>
      </c>
      <c r="R108" s="15" t="n">
        <v>0.333333333333333</v>
      </c>
    </row>
    <row r="109">
      <c r="B109" t="s">
        <v>44</v>
      </c>
      <c r="C109" s="15" t="n">
        <v>0.466666666666667</v>
      </c>
      <c r="D109" s="15" t="n">
        <v>0.460176991150442</v>
      </c>
      <c r="E109" s="15" t="n">
        <v>0.439306358381503</v>
      </c>
      <c r="F109" s="15" t="n">
        <v>0.5</v>
      </c>
      <c r="G109" s="15" t="n">
        <v>0.484126984126984</v>
      </c>
      <c r="H109" s="15"/>
      <c r="I109" s="15" t="n">
        <v>0.419540229885057</v>
      </c>
      <c r="J109" s="15" t="n">
        <v>0.487878787878788</v>
      </c>
      <c r="K109" s="15"/>
      <c r="L109" s="15" t="n">
        <v>0.508928571428571</v>
      </c>
      <c r="M109" s="15" t="n">
        <v>0.4</v>
      </c>
      <c r="N109" s="15" t="n">
        <v>0.503875968992248</v>
      </c>
      <c r="O109" s="15" t="n">
        <v>0.442176870748299</v>
      </c>
      <c r="P109" s="15"/>
      <c r="Q109" s="15" t="n">
        <v>0.435897435897436</v>
      </c>
      <c r="R109" s="15" t="n">
        <v>0.480225988700565</v>
      </c>
    </row>
    <row r="110">
      <c r="B110" t="s">
        <v>45</v>
      </c>
      <c r="C110" s="15" t="n">
        <v>0.0882352941176471</v>
      </c>
      <c r="D110" s="15" t="n">
        <v>0.079646017699115</v>
      </c>
      <c r="E110" s="15" t="n">
        <v>0.127167630057803</v>
      </c>
      <c r="F110" s="15" t="n">
        <v>0.0408163265306122</v>
      </c>
      <c r="G110" s="15" t="n">
        <v>0.0793650793650794</v>
      </c>
      <c r="H110" s="15"/>
      <c r="I110" s="15" t="n">
        <v>0.103448275862069</v>
      </c>
      <c r="J110" s="15" t="n">
        <v>0.0818181818181818</v>
      </c>
      <c r="K110" s="15"/>
      <c r="L110" s="15" t="n">
        <v>0.107142857142857</v>
      </c>
      <c r="M110" s="15" t="n">
        <v>0.0818181818181818</v>
      </c>
      <c r="N110" s="15" t="n">
        <v>0.0542635658914729</v>
      </c>
      <c r="O110" s="15" t="n">
        <v>0.102040816326531</v>
      </c>
      <c r="P110" s="15"/>
      <c r="Q110" s="15" t="n">
        <v>0.0705128205128205</v>
      </c>
      <c r="R110" s="15" t="n">
        <v>0.096045197740113</v>
      </c>
    </row>
    <row r="111">
      <c r="B111" t="s">
        <v>46</v>
      </c>
      <c r="C111" s="15" t="n">
        <v>0.0392156862745098</v>
      </c>
      <c r="D111" s="15" t="n">
        <v>0.079646017699115</v>
      </c>
      <c r="E111" s="15" t="n">
        <v>0.00578034682080925</v>
      </c>
      <c r="F111" s="15" t="n">
        <v>0.0612244897959184</v>
      </c>
      <c r="G111" s="15" t="n">
        <v>0.0317460317460317</v>
      </c>
      <c r="H111" s="15"/>
      <c r="I111" s="15" t="n">
        <v>0.0402298850574713</v>
      </c>
      <c r="J111" s="15" t="n">
        <v>0.0363636363636364</v>
      </c>
      <c r="K111" s="15"/>
      <c r="L111" s="15" t="n">
        <v>0.0714285714285714</v>
      </c>
      <c r="M111" s="15" t="n">
        <v>0.0181818181818182</v>
      </c>
      <c r="N111" s="15" t="n">
        <v>0</v>
      </c>
      <c r="O111" s="15" t="n">
        <v>0.0612244897959184</v>
      </c>
      <c r="P111" s="15"/>
      <c r="Q111" s="15" t="n">
        <v>0.0256410256410256</v>
      </c>
      <c r="R111" s="15" t="n">
        <v>0.0451977401129944</v>
      </c>
    </row>
    <row r="112">
      <c r="B112" t="s">
        <v>47</v>
      </c>
      <c r="C112" s="15" t="n">
        <v>0.0294117647058824</v>
      </c>
      <c r="D112" s="15" t="n">
        <v>0.079646017699115</v>
      </c>
      <c r="E112" s="15" t="n">
        <v>0.023121387283237</v>
      </c>
      <c r="F112" s="15" t="n">
        <v>0</v>
      </c>
      <c r="G112" s="15" t="n">
        <v>0.0158730158730159</v>
      </c>
      <c r="H112" s="15"/>
      <c r="I112" s="15" t="n">
        <v>0.0229885057471264</v>
      </c>
      <c r="J112" s="15" t="n">
        <v>0.0333333333333333</v>
      </c>
      <c r="K112" s="15"/>
      <c r="L112" s="15" t="n">
        <v>0.0714285714285714</v>
      </c>
      <c r="M112" s="15" t="n">
        <v>0.0181818181818182</v>
      </c>
      <c r="N112" s="15" t="n">
        <v>0.0155038759689922</v>
      </c>
      <c r="O112" s="15" t="n">
        <v>0.0136054421768707</v>
      </c>
      <c r="P112" s="15"/>
      <c r="Q112" s="15" t="n">
        <v>0.00641025641025641</v>
      </c>
      <c r="R112" s="15" t="n">
        <v>0.0395480225988701</v>
      </c>
    </row>
    <row r="113">
      <c r="B113" t="s">
        <v>48</v>
      </c>
      <c r="C113" s="15" t="n">
        <v>0.00392156862745098</v>
      </c>
      <c r="D113" s="15" t="n">
        <v>0</v>
      </c>
      <c r="E113" s="15" t="n">
        <v>0.00578034682080925</v>
      </c>
      <c r="F113" s="15" t="n">
        <v>0</v>
      </c>
      <c r="G113" s="15" t="n">
        <v>0.00793650793650794</v>
      </c>
      <c r="H113" s="15"/>
      <c r="I113" s="15" t="n">
        <v>0</v>
      </c>
      <c r="J113" s="15" t="n">
        <v>0.00606060606060606</v>
      </c>
      <c r="K113" s="15"/>
      <c r="L113" s="15" t="n">
        <v>0</v>
      </c>
      <c r="M113" s="15" t="n">
        <v>0</v>
      </c>
      <c r="N113" s="15" t="n">
        <v>0</v>
      </c>
      <c r="O113" s="15" t="n">
        <v>0.0136054421768707</v>
      </c>
      <c r="P113" s="15"/>
      <c r="Q113" s="15" t="n">
        <v>0</v>
      </c>
      <c r="R113" s="15" t="n">
        <v>0.00564971751412429</v>
      </c>
    </row>
    <row r="114">
      <c r="B114" t="s">
        <v>49</v>
      </c>
      <c r="C114" s="15" t="n">
        <v>0.83921568627451</v>
      </c>
      <c r="D114" s="15" t="n">
        <v>0.761061946902655</v>
      </c>
      <c r="E114" s="15" t="n">
        <v>0.838150289017341</v>
      </c>
      <c r="F114" s="15" t="n">
        <v>0.897959183673469</v>
      </c>
      <c r="G114" s="15" t="n">
        <v>0.865079365079365</v>
      </c>
      <c r="H114" s="15"/>
      <c r="I114" s="15" t="n">
        <v>0.833333333333333</v>
      </c>
      <c r="J114" s="15" t="n">
        <v>0.842424242424242</v>
      </c>
      <c r="K114" s="15"/>
      <c r="L114" s="15" t="n">
        <v>0.75</v>
      </c>
      <c r="M114" s="15" t="n">
        <v>0.881818181818182</v>
      </c>
      <c r="N114" s="15" t="n">
        <v>0.930232558139535</v>
      </c>
      <c r="O114" s="15" t="n">
        <v>0.80952380952381</v>
      </c>
      <c r="P114" s="15"/>
      <c r="Q114" s="15" t="n">
        <v>0.897435897435897</v>
      </c>
      <c r="R114" s="15" t="n">
        <v>0.813559322033898</v>
      </c>
    </row>
    <row r="115">
      <c r="B115" t="s">
        <v>50</v>
      </c>
      <c r="C115" s="15" t="n">
        <v>0.0686274509803922</v>
      </c>
      <c r="D115" s="15" t="n">
        <v>0.15929203539823</v>
      </c>
      <c r="E115" s="15" t="n">
        <v>0.0289017341040462</v>
      </c>
      <c r="F115" s="15" t="n">
        <v>0.0612244897959184</v>
      </c>
      <c r="G115" s="15" t="n">
        <v>0.0476190476190476</v>
      </c>
      <c r="H115" s="15"/>
      <c r="I115" s="15" t="n">
        <v>0.0632183908045977</v>
      </c>
      <c r="J115" s="15" t="n">
        <v>0.0696969696969697</v>
      </c>
      <c r="K115" s="15"/>
      <c r="L115" s="15" t="n">
        <v>0.142857142857143</v>
      </c>
      <c r="M115" s="15" t="n">
        <v>0.0363636363636364</v>
      </c>
      <c r="N115" s="15" t="n">
        <v>0.0155038759689922</v>
      </c>
      <c r="O115" s="15" t="n">
        <v>0.0748299319727891</v>
      </c>
      <c r="P115" s="15"/>
      <c r="Q115" s="15" t="n">
        <v>0.032051282051282</v>
      </c>
      <c r="R115" s="15" t="n">
        <v>0.0847457627118644</v>
      </c>
    </row>
    <row r="116">
      <c r="B116" t="s">
        <v>51</v>
      </c>
      <c r="C116" s="15" t="n">
        <v>0.770588235294118</v>
      </c>
      <c r="D116" s="15" t="n">
        <v>0.601769911504425</v>
      </c>
      <c r="E116" s="15" t="n">
        <v>0.809248554913295</v>
      </c>
      <c r="F116" s="15" t="n">
        <v>0.836734693877551</v>
      </c>
      <c r="G116" s="15" t="n">
        <v>0.817460317460317</v>
      </c>
      <c r="H116" s="15"/>
      <c r="I116" s="15" t="n">
        <v>0.770114942528736</v>
      </c>
      <c r="J116" s="15" t="n">
        <v>0.772727272727273</v>
      </c>
      <c r="K116" s="15"/>
      <c r="L116" s="15" t="n">
        <v>0.607142857142857</v>
      </c>
      <c r="M116" s="15" t="n">
        <v>0.845454545454545</v>
      </c>
      <c r="N116" s="15" t="n">
        <v>0.914728682170543</v>
      </c>
      <c r="O116" s="15" t="n">
        <v>0.73469387755102</v>
      </c>
      <c r="P116" s="15"/>
      <c r="Q116" s="15" t="n">
        <v>0.865384615384615</v>
      </c>
      <c r="R116" s="15" t="n">
        <v>0.728813559322034</v>
      </c>
    </row>
    <row r="117">
      <c r="C117" s="15"/>
      <c r="D117" s="15"/>
      <c r="E117" s="15"/>
      <c r="F117" s="15"/>
      <c r="G117" s="15"/>
      <c r="H117" s="15"/>
      <c r="I117" s="15"/>
      <c r="J117" s="15"/>
      <c r="K117" s="15"/>
      <c r="L117" s="15"/>
      <c r="M117" s="15"/>
      <c r="N117" s="15"/>
      <c r="O117" s="15"/>
      <c r="P117" s="15"/>
      <c r="Q117" s="15"/>
      <c r="R117" s="15"/>
    </row>
    <row r="118">
      <c r="B118" s="7" t="s">
        <v>82</v>
      </c>
      <c r="C118" s="15"/>
      <c r="D118" s="15"/>
      <c r="E118" s="15"/>
      <c r="F118" s="15"/>
      <c r="G118" s="15"/>
      <c r="H118" s="15"/>
      <c r="I118" s="15"/>
      <c r="J118" s="15"/>
      <c r="K118" s="15"/>
      <c r="L118" s="15"/>
      <c r="M118" s="15"/>
      <c r="N118" s="15"/>
      <c r="O118" s="15"/>
      <c r="P118" s="15"/>
      <c r="Q118" s="15"/>
      <c r="R118" s="15"/>
    </row>
    <row r="119">
      <c r="B119" s="25" t="s">
        <v>55</v>
      </c>
      <c r="C119" s="15"/>
      <c r="D119" s="15"/>
      <c r="E119" s="15"/>
      <c r="F119" s="15"/>
      <c r="G119" s="15"/>
      <c r="H119" s="15"/>
      <c r="I119" s="15"/>
      <c r="J119" s="15"/>
      <c r="K119" s="15"/>
      <c r="L119" s="15"/>
      <c r="M119" s="15"/>
      <c r="N119" s="15"/>
      <c r="O119" s="15"/>
      <c r="P119" s="15"/>
      <c r="Q119" s="15"/>
      <c r="R119" s="15"/>
    </row>
    <row r="120">
      <c r="B120" t="s">
        <v>65</v>
      </c>
      <c r="C120" s="15" t="n">
        <v>0.258823529411765</v>
      </c>
      <c r="D120" s="15" t="n">
        <v>0.230088495575221</v>
      </c>
      <c r="E120" s="15" t="n">
        <v>0.277456647398844</v>
      </c>
      <c r="F120" s="15" t="n">
        <v>0.275510204081633</v>
      </c>
      <c r="G120" s="15" t="n">
        <v>0.246031746031746</v>
      </c>
      <c r="H120" s="15"/>
      <c r="I120" s="15" t="n">
        <v>0.252873563218391</v>
      </c>
      <c r="J120" s="15" t="n">
        <v>0.266666666666667</v>
      </c>
      <c r="K120" s="15"/>
      <c r="L120" s="15" t="n">
        <v>0.214285714285714</v>
      </c>
      <c r="M120" s="15" t="n">
        <v>0.318181818181818</v>
      </c>
      <c r="N120" s="15" t="n">
        <v>0.27906976744186</v>
      </c>
      <c r="O120" s="15" t="n">
        <v>0.238095238095238</v>
      </c>
      <c r="P120" s="15"/>
      <c r="Q120" s="15" t="n">
        <v>0.211538461538462</v>
      </c>
      <c r="R120" s="15" t="n">
        <v>0.279661016949153</v>
      </c>
    </row>
    <row r="121">
      <c r="B121" t="s">
        <v>66</v>
      </c>
      <c r="C121" s="15" t="n">
        <v>0.254901960784314</v>
      </c>
      <c r="D121" s="15" t="n">
        <v>0.274336283185841</v>
      </c>
      <c r="E121" s="15" t="n">
        <v>0.248554913294798</v>
      </c>
      <c r="F121" s="15" t="n">
        <v>0.23469387755102</v>
      </c>
      <c r="G121" s="15" t="n">
        <v>0.261904761904762</v>
      </c>
      <c r="H121" s="15"/>
      <c r="I121" s="15" t="n">
        <v>0.264367816091954</v>
      </c>
      <c r="J121" s="15" t="n">
        <v>0.251515151515152</v>
      </c>
      <c r="K121" s="15"/>
      <c r="L121" s="15" t="n">
        <v>0.303571428571429</v>
      </c>
      <c r="M121" s="15" t="n">
        <v>0.227272727272727</v>
      </c>
      <c r="N121" s="15" t="n">
        <v>0.232558139534884</v>
      </c>
      <c r="O121" s="15" t="n">
        <v>0.258503401360544</v>
      </c>
      <c r="P121" s="15"/>
      <c r="Q121" s="15" t="n">
        <v>0.262820512820513</v>
      </c>
      <c r="R121" s="15" t="n">
        <v>0.251412429378531</v>
      </c>
    </row>
    <row r="122">
      <c r="B122" t="s">
        <v>67</v>
      </c>
      <c r="C122" s="15" t="n">
        <v>0.249019607843137</v>
      </c>
      <c r="D122" s="15" t="n">
        <v>0.221238938053097</v>
      </c>
      <c r="E122" s="15" t="n">
        <v>0.294797687861272</v>
      </c>
      <c r="F122" s="15" t="n">
        <v>0.255102040816327</v>
      </c>
      <c r="G122" s="15" t="n">
        <v>0.206349206349206</v>
      </c>
      <c r="H122" s="15"/>
      <c r="I122" s="15" t="n">
        <v>0.252873563218391</v>
      </c>
      <c r="J122" s="15" t="n">
        <v>0.248484848484848</v>
      </c>
      <c r="K122" s="15"/>
      <c r="L122" s="15" t="n">
        <v>0.196428571428571</v>
      </c>
      <c r="M122" s="15" t="n">
        <v>0.281818181818182</v>
      </c>
      <c r="N122" s="15" t="n">
        <v>0.317829457364341</v>
      </c>
      <c r="O122" s="15" t="n">
        <v>0.19047619047619</v>
      </c>
      <c r="P122" s="15"/>
      <c r="Q122" s="15" t="n">
        <v>0.275641025641026</v>
      </c>
      <c r="R122" s="15" t="n">
        <v>0.23728813559322</v>
      </c>
    </row>
    <row r="123">
      <c r="B123" t="s">
        <v>68</v>
      </c>
      <c r="C123" s="15" t="n">
        <v>0.207843137254902</v>
      </c>
      <c r="D123" s="15" t="n">
        <v>0.221238938053097</v>
      </c>
      <c r="E123" s="15" t="n">
        <v>0.208092485549133</v>
      </c>
      <c r="F123" s="15" t="n">
        <v>0.204081632653061</v>
      </c>
      <c r="G123" s="15" t="n">
        <v>0.198412698412698</v>
      </c>
      <c r="H123" s="15"/>
      <c r="I123" s="15" t="n">
        <v>0.172413793103448</v>
      </c>
      <c r="J123" s="15" t="n">
        <v>0.227272727272727</v>
      </c>
      <c r="K123" s="15"/>
      <c r="L123" s="15" t="n">
        <v>0.25</v>
      </c>
      <c r="M123" s="15" t="n">
        <v>0.190909090909091</v>
      </c>
      <c r="N123" s="15" t="n">
        <v>0.155038759689922</v>
      </c>
      <c r="O123" s="15" t="n">
        <v>0.224489795918367</v>
      </c>
      <c r="P123" s="15"/>
      <c r="Q123" s="15" t="n">
        <v>0.185897435897436</v>
      </c>
      <c r="R123" s="15" t="n">
        <v>0.217514124293785</v>
      </c>
    </row>
    <row r="124">
      <c r="B124" t="s">
        <v>69</v>
      </c>
      <c r="C124" s="15" t="n">
        <v>0.203921568627451</v>
      </c>
      <c r="D124" s="15" t="n">
        <v>0.15929203539823</v>
      </c>
      <c r="E124" s="15" t="n">
        <v>0.23121387283237</v>
      </c>
      <c r="F124" s="15" t="n">
        <v>0.204081632653061</v>
      </c>
      <c r="G124" s="15" t="n">
        <v>0.206349206349206</v>
      </c>
      <c r="H124" s="15"/>
      <c r="I124" s="15" t="n">
        <v>0.195402298850575</v>
      </c>
      <c r="J124" s="15" t="n">
        <v>0.206060606060606</v>
      </c>
      <c r="K124" s="15"/>
      <c r="L124" s="15" t="n">
        <v>0.160714285714286</v>
      </c>
      <c r="M124" s="15" t="n">
        <v>0.281818181818182</v>
      </c>
      <c r="N124" s="15" t="n">
        <v>0.162790697674419</v>
      </c>
      <c r="O124" s="15" t="n">
        <v>0.217687074829932</v>
      </c>
      <c r="P124" s="15"/>
      <c r="Q124" s="15" t="n">
        <v>0.243589743589744</v>
      </c>
      <c r="R124" s="15" t="n">
        <v>0.186440677966102</v>
      </c>
    </row>
    <row r="125">
      <c r="B125" t="s">
        <v>70</v>
      </c>
      <c r="C125" s="15" t="n">
        <v>0.190196078431373</v>
      </c>
      <c r="D125" s="15" t="n">
        <v>0.132743362831858</v>
      </c>
      <c r="E125" s="15" t="n">
        <v>0.190751445086705</v>
      </c>
      <c r="F125" s="15" t="n">
        <v>0.255102040816327</v>
      </c>
      <c r="G125" s="15" t="n">
        <v>0.19047619047619</v>
      </c>
      <c r="H125" s="15"/>
      <c r="I125" s="15" t="n">
        <v>0.252873563218391</v>
      </c>
      <c r="J125" s="15" t="n">
        <v>0.154545454545455</v>
      </c>
      <c r="K125" s="15"/>
      <c r="L125" s="15" t="n">
        <v>0.169642857142857</v>
      </c>
      <c r="M125" s="15" t="n">
        <v>0.209090909090909</v>
      </c>
      <c r="N125" s="15" t="n">
        <v>0.248062015503876</v>
      </c>
      <c r="O125" s="15" t="n">
        <v>0.149659863945578</v>
      </c>
      <c r="P125" s="15"/>
      <c r="Q125" s="15" t="n">
        <v>0.217948717948718</v>
      </c>
      <c r="R125" s="15" t="n">
        <v>0.177966101694915</v>
      </c>
    </row>
    <row r="126">
      <c r="B126" t="s">
        <v>71</v>
      </c>
      <c r="C126" s="15" t="n">
        <v>0.186274509803922</v>
      </c>
      <c r="D126" s="15" t="n">
        <v>0.15929203539823</v>
      </c>
      <c r="E126" s="15" t="n">
        <v>0.225433526011561</v>
      </c>
      <c r="F126" s="15" t="n">
        <v>0.183673469387755</v>
      </c>
      <c r="G126" s="15" t="n">
        <v>0.158730158730159</v>
      </c>
      <c r="H126" s="15"/>
      <c r="I126" s="15" t="n">
        <v>0.206896551724138</v>
      </c>
      <c r="J126" s="15" t="n">
        <v>0.175757575757576</v>
      </c>
      <c r="K126" s="15"/>
      <c r="L126" s="15" t="n">
        <v>0.133928571428571</v>
      </c>
      <c r="M126" s="15" t="n">
        <v>0.245454545454545</v>
      </c>
      <c r="N126" s="15" t="n">
        <v>0.217054263565891</v>
      </c>
      <c r="O126" s="15" t="n">
        <v>0.170068027210884</v>
      </c>
      <c r="P126" s="15"/>
      <c r="Q126" s="15" t="n">
        <v>0.198717948717949</v>
      </c>
      <c r="R126" s="15" t="n">
        <v>0.180790960451977</v>
      </c>
    </row>
    <row r="127">
      <c r="B127" t="s">
        <v>72</v>
      </c>
      <c r="C127" s="15" t="n">
        <v>0.184313725490196</v>
      </c>
      <c r="D127" s="15" t="n">
        <v>0.15929203539823</v>
      </c>
      <c r="E127" s="15" t="n">
        <v>0.196531791907514</v>
      </c>
      <c r="F127" s="15" t="n">
        <v>0.142857142857143</v>
      </c>
      <c r="G127" s="15" t="n">
        <v>0.222222222222222</v>
      </c>
      <c r="H127" s="15"/>
      <c r="I127" s="15" t="n">
        <v>0.155172413793103</v>
      </c>
      <c r="J127" s="15" t="n">
        <v>0.2</v>
      </c>
      <c r="K127" s="15"/>
      <c r="L127" s="15" t="n">
        <v>0.133928571428571</v>
      </c>
      <c r="M127" s="15" t="n">
        <v>0.145454545454545</v>
      </c>
      <c r="N127" s="15" t="n">
        <v>0.201550387596899</v>
      </c>
      <c r="O127" s="15" t="n">
        <v>0.244897959183673</v>
      </c>
      <c r="P127" s="15"/>
      <c r="Q127" s="15" t="n">
        <v>0.185897435897436</v>
      </c>
      <c r="R127" s="15" t="n">
        <v>0.18361581920904</v>
      </c>
    </row>
    <row r="128">
      <c r="B128" t="s">
        <v>73</v>
      </c>
      <c r="C128" s="15" t="n">
        <v>0.182352941176471</v>
      </c>
      <c r="D128" s="15" t="n">
        <v>0.176991150442478</v>
      </c>
      <c r="E128" s="15" t="n">
        <v>0.132947976878613</v>
      </c>
      <c r="F128" s="15" t="n">
        <v>0.214285714285714</v>
      </c>
      <c r="G128" s="15" t="n">
        <v>0.23015873015873</v>
      </c>
      <c r="H128" s="15"/>
      <c r="I128" s="15" t="n">
        <v>0.189655172413793</v>
      </c>
      <c r="J128" s="15" t="n">
        <v>0.181818181818182</v>
      </c>
      <c r="K128" s="15"/>
      <c r="L128" s="15" t="n">
        <v>0.169642857142857</v>
      </c>
      <c r="M128" s="15" t="n">
        <v>0.2</v>
      </c>
      <c r="N128" s="15" t="n">
        <v>0.186046511627907</v>
      </c>
      <c r="O128" s="15" t="n">
        <v>0.156462585034014</v>
      </c>
      <c r="P128" s="15"/>
      <c r="Q128" s="15" t="n">
        <v>0.185897435897436</v>
      </c>
      <c r="R128" s="15" t="n">
        <v>0.180790960451977</v>
      </c>
    </row>
    <row r="129">
      <c r="B129" t="s">
        <v>74</v>
      </c>
      <c r="C129" s="15" t="n">
        <v>0.176470588235294</v>
      </c>
      <c r="D129" s="15" t="n">
        <v>0.106194690265487</v>
      </c>
      <c r="E129" s="15" t="n">
        <v>0.202312138728324</v>
      </c>
      <c r="F129" s="15" t="n">
        <v>0.13265306122449</v>
      </c>
      <c r="G129" s="15" t="n">
        <v>0.238095238095238</v>
      </c>
      <c r="H129" s="15"/>
      <c r="I129" s="15" t="n">
        <v>0.166666666666667</v>
      </c>
      <c r="J129" s="15" t="n">
        <v>0.184848484848485</v>
      </c>
      <c r="K129" s="15"/>
      <c r="L129" s="15" t="n">
        <v>0.0892857142857143</v>
      </c>
      <c r="M129" s="15" t="n">
        <v>0.172727272727273</v>
      </c>
      <c r="N129" s="15" t="n">
        <v>0.232558139534884</v>
      </c>
      <c r="O129" s="15" t="n">
        <v>0.204081632653061</v>
      </c>
      <c r="P129" s="15"/>
      <c r="Q129" s="15" t="n">
        <v>0.237179487179487</v>
      </c>
      <c r="R129" s="15" t="n">
        <v>0.149717514124294</v>
      </c>
    </row>
    <row r="130">
      <c r="B130" t="s">
        <v>75</v>
      </c>
      <c r="C130" s="15" t="n">
        <v>0.166666666666667</v>
      </c>
      <c r="D130" s="15" t="n">
        <v>0.194690265486726</v>
      </c>
      <c r="E130" s="15" t="n">
        <v>0.161849710982659</v>
      </c>
      <c r="F130" s="15" t="n">
        <v>0.214285714285714</v>
      </c>
      <c r="G130" s="15" t="n">
        <v>0.111111111111111</v>
      </c>
      <c r="H130" s="15"/>
      <c r="I130" s="15" t="n">
        <v>0.189655172413793</v>
      </c>
      <c r="J130" s="15" t="n">
        <v>0.151515151515152</v>
      </c>
      <c r="K130" s="15"/>
      <c r="L130" s="15" t="n">
        <v>0.151785714285714</v>
      </c>
      <c r="M130" s="15" t="n">
        <v>0.2</v>
      </c>
      <c r="N130" s="15" t="n">
        <v>0.13953488372093</v>
      </c>
      <c r="O130" s="15" t="n">
        <v>0.17687074829932</v>
      </c>
      <c r="P130" s="15"/>
      <c r="Q130" s="15" t="n">
        <v>0.179487179487179</v>
      </c>
      <c r="R130" s="15" t="n">
        <v>0.161016949152542</v>
      </c>
    </row>
    <row r="131">
      <c r="B131" t="s">
        <v>76</v>
      </c>
      <c r="C131" s="15" t="n">
        <v>0.162745098039216</v>
      </c>
      <c r="D131" s="15" t="n">
        <v>0.0530973451327434</v>
      </c>
      <c r="E131" s="15" t="n">
        <v>0.196531791907514</v>
      </c>
      <c r="F131" s="15" t="n">
        <v>0.193877551020408</v>
      </c>
      <c r="G131" s="15" t="n">
        <v>0.19047619047619</v>
      </c>
      <c r="H131" s="15"/>
      <c r="I131" s="15" t="n">
        <v>0.166666666666667</v>
      </c>
      <c r="J131" s="15" t="n">
        <v>0.160606060606061</v>
      </c>
      <c r="K131" s="15"/>
      <c r="L131" s="15" t="n">
        <v>0.0803571428571429</v>
      </c>
      <c r="M131" s="15" t="n">
        <v>0.127272727272727</v>
      </c>
      <c r="N131" s="15" t="n">
        <v>0.232558139534884</v>
      </c>
      <c r="O131" s="15" t="n">
        <v>0.197278911564626</v>
      </c>
      <c r="P131" s="15"/>
      <c r="Q131" s="15" t="n">
        <v>0.185897435897436</v>
      </c>
      <c r="R131" s="15" t="n">
        <v>0.152542372881356</v>
      </c>
    </row>
    <row r="132">
      <c r="B132" t="s">
        <v>77</v>
      </c>
      <c r="C132" s="15" t="n">
        <v>0.129411764705882</v>
      </c>
      <c r="D132" s="15" t="n">
        <v>0.079646017699115</v>
      </c>
      <c r="E132" s="15" t="n">
        <v>0.132947976878613</v>
      </c>
      <c r="F132" s="15" t="n">
        <v>0.142857142857143</v>
      </c>
      <c r="G132" s="15" t="n">
        <v>0.158730158730159</v>
      </c>
      <c r="H132" s="15"/>
      <c r="I132" s="15" t="n">
        <v>0.132183908045977</v>
      </c>
      <c r="J132" s="15" t="n">
        <v>0.13030303030303</v>
      </c>
      <c r="K132" s="15"/>
      <c r="L132" s="15" t="n">
        <v>0.0714285714285714</v>
      </c>
      <c r="M132" s="15" t="n">
        <v>0.118181818181818</v>
      </c>
      <c r="N132" s="15" t="n">
        <v>0.193798449612403</v>
      </c>
      <c r="O132" s="15" t="n">
        <v>0.136054421768707</v>
      </c>
      <c r="P132" s="15"/>
      <c r="Q132" s="15" t="n">
        <v>0.153846153846154</v>
      </c>
      <c r="R132" s="15" t="n">
        <v>0.11864406779661</v>
      </c>
    </row>
    <row r="133">
      <c r="B133" t="s">
        <v>78</v>
      </c>
      <c r="C133" s="15" t="n">
        <v>0.127450980392157</v>
      </c>
      <c r="D133" s="15" t="n">
        <v>0.0973451327433628</v>
      </c>
      <c r="E133" s="15" t="n">
        <v>0.104046242774566</v>
      </c>
      <c r="F133" s="15" t="n">
        <v>0.173469387755102</v>
      </c>
      <c r="G133" s="15" t="n">
        <v>0.150793650793651</v>
      </c>
      <c r="H133" s="15"/>
      <c r="I133" s="15" t="n">
        <v>0.103448275862069</v>
      </c>
      <c r="J133" s="15" t="n">
        <v>0.133333333333333</v>
      </c>
      <c r="K133" s="15"/>
      <c r="L133" s="15" t="n">
        <v>0.133928571428571</v>
      </c>
      <c r="M133" s="15" t="n">
        <v>0.118181818181818</v>
      </c>
      <c r="N133" s="15" t="n">
        <v>0.0697674418604651</v>
      </c>
      <c r="O133" s="15" t="n">
        <v>0.156462585034014</v>
      </c>
      <c r="P133" s="15"/>
      <c r="Q133" s="15" t="n">
        <v>0.128205128205128</v>
      </c>
      <c r="R133" s="15" t="n">
        <v>0.127118644067797</v>
      </c>
    </row>
    <row r="134">
      <c r="B134" t="s">
        <v>79</v>
      </c>
      <c r="C134" s="15" t="n">
        <v>0.0529411764705882</v>
      </c>
      <c r="D134" s="15" t="n">
        <v>0.0353982300884956</v>
      </c>
      <c r="E134" s="15" t="n">
        <v>0.0346820809248555</v>
      </c>
      <c r="F134" s="15" t="n">
        <v>0.0714285714285714</v>
      </c>
      <c r="G134" s="15" t="n">
        <v>0.0793650793650794</v>
      </c>
      <c r="H134" s="15"/>
      <c r="I134" s="15" t="n">
        <v>0.0229885057471264</v>
      </c>
      <c r="J134" s="15" t="n">
        <v>0.0696969696969697</v>
      </c>
      <c r="K134" s="15"/>
      <c r="L134" s="15" t="n">
        <v>0.0357142857142857</v>
      </c>
      <c r="M134" s="15" t="n">
        <v>0.0363636363636364</v>
      </c>
      <c r="N134" s="15" t="n">
        <v>0.0387596899224806</v>
      </c>
      <c r="O134" s="15" t="n">
        <v>0.0952380952380952</v>
      </c>
      <c r="P134" s="15"/>
      <c r="Q134" s="15" t="n">
        <v>0.0256410256410256</v>
      </c>
      <c r="R134" s="15" t="n">
        <v>0.0649717514124294</v>
      </c>
    </row>
    <row r="135">
      <c r="B135" t="s">
        <v>80</v>
      </c>
      <c r="C135" s="15" t="n">
        <v>0.0294117647058824</v>
      </c>
      <c r="D135" s="15" t="n">
        <v>0.106194690265487</v>
      </c>
      <c r="E135" s="15" t="n">
        <v>0.00578034682080925</v>
      </c>
      <c r="F135" s="15" t="n">
        <v>0.0102040816326531</v>
      </c>
      <c r="G135" s="15" t="n">
        <v>0.00793650793650794</v>
      </c>
      <c r="H135" s="15"/>
      <c r="I135" s="15" t="n">
        <v>0.0229885057471264</v>
      </c>
      <c r="J135" s="15" t="n">
        <v>0.0333333333333333</v>
      </c>
      <c r="K135" s="15"/>
      <c r="L135" s="15" t="n">
        <v>0.107142857142857</v>
      </c>
      <c r="M135" s="15" t="n">
        <v>0.00909090909090909</v>
      </c>
      <c r="N135" s="15" t="n">
        <v>0</v>
      </c>
      <c r="O135" s="15" t="n">
        <v>0.00680272108843537</v>
      </c>
      <c r="P135" s="15"/>
      <c r="Q135" s="15" t="n">
        <v>0</v>
      </c>
      <c r="R135" s="15" t="n">
        <v>0.0423728813559322</v>
      </c>
    </row>
    <row r="136">
      <c r="B136" t="s">
        <v>81</v>
      </c>
      <c r="C136" s="15" t="n">
        <v>0.0274509803921569</v>
      </c>
      <c r="D136" s="15" t="n">
        <v>0.0530973451327434</v>
      </c>
      <c r="E136" s="15" t="n">
        <v>0.0173410404624277</v>
      </c>
      <c r="F136" s="15" t="n">
        <v>0</v>
      </c>
      <c r="G136" s="15" t="n">
        <v>0.0396825396825397</v>
      </c>
      <c r="H136" s="15"/>
      <c r="I136" s="15" t="n">
        <v>0.028735632183908</v>
      </c>
      <c r="J136" s="15" t="n">
        <v>0.0242424242424242</v>
      </c>
      <c r="K136" s="15"/>
      <c r="L136" s="15" t="n">
        <v>0.0535714285714286</v>
      </c>
      <c r="M136" s="15" t="n">
        <v>0.00909090909090909</v>
      </c>
      <c r="N136" s="15" t="n">
        <v>0.00775193798449612</v>
      </c>
      <c r="O136" s="15" t="n">
        <v>0.0408163265306122</v>
      </c>
      <c r="P136" s="15"/>
      <c r="Q136" s="15" t="n">
        <v>0.0192307692307692</v>
      </c>
      <c r="R136" s="15" t="n">
        <v>0.0310734463276836</v>
      </c>
    </row>
    <row r="137">
      <c r="C137" s="15"/>
      <c r="D137" s="15"/>
      <c r="E137" s="15"/>
      <c r="F137" s="15"/>
      <c r="G137" s="15"/>
      <c r="H137" s="15"/>
      <c r="I137" s="15"/>
      <c r="J137" s="15"/>
      <c r="K137" s="15"/>
      <c r="L137" s="15"/>
      <c r="M137" s="15"/>
      <c r="N137" s="15"/>
      <c r="O137" s="15"/>
      <c r="P137" s="15"/>
      <c r="Q137" s="15"/>
      <c r="R137" s="15"/>
    </row>
    <row r="138">
      <c r="B138" s="7" t="s">
        <v>94</v>
      </c>
      <c r="C138" s="15"/>
      <c r="D138" s="15"/>
      <c r="E138" s="15"/>
      <c r="F138" s="15"/>
      <c r="G138" s="15"/>
      <c r="H138" s="15"/>
      <c r="I138" s="15"/>
      <c r="J138" s="15"/>
      <c r="K138" s="15"/>
      <c r="L138" s="15"/>
      <c r="M138" s="15"/>
      <c r="N138" s="15"/>
      <c r="O138" s="15"/>
      <c r="P138" s="15"/>
      <c r="Q138" s="15"/>
      <c r="R138" s="15"/>
    </row>
    <row r="139">
      <c r="B139" s="25" t="s">
        <v>55</v>
      </c>
      <c r="C139" s="15"/>
      <c r="D139" s="15"/>
      <c r="E139" s="15"/>
      <c r="F139" s="15"/>
      <c r="G139" s="15"/>
      <c r="H139" s="15"/>
      <c r="I139" s="15"/>
      <c r="J139" s="15"/>
      <c r="K139" s="15"/>
      <c r="L139" s="15"/>
      <c r="M139" s="15"/>
      <c r="N139" s="15"/>
      <c r="O139" s="15"/>
      <c r="P139" s="15"/>
      <c r="Q139" s="15"/>
      <c r="R139" s="15"/>
    </row>
    <row r="140">
      <c r="B140" t="s">
        <v>83</v>
      </c>
      <c r="C140" s="15" t="n">
        <v>0.533333333333333</v>
      </c>
      <c r="D140" s="15" t="n">
        <v>0.336283185840708</v>
      </c>
      <c r="E140" s="15" t="n">
        <v>0.560693641618497</v>
      </c>
      <c r="F140" s="15" t="n">
        <v>0.602040816326531</v>
      </c>
      <c r="G140" s="15" t="n">
        <v>0.619047619047619</v>
      </c>
      <c r="H140" s="15"/>
      <c r="I140" s="15" t="n">
        <v>0.511494252873563</v>
      </c>
      <c r="J140" s="15" t="n">
        <v>0.545454545454545</v>
      </c>
      <c r="K140" s="15"/>
      <c r="L140" s="15" t="n">
        <v>0.4375</v>
      </c>
      <c r="M140" s="15" t="n">
        <v>0.545454545454545</v>
      </c>
      <c r="N140" s="15" t="n">
        <v>0.542635658914729</v>
      </c>
      <c r="O140" s="15" t="n">
        <v>0.591836734693878</v>
      </c>
      <c r="P140" s="15"/>
      <c r="Q140" s="15" t="n">
        <v>0.525641025641026</v>
      </c>
      <c r="R140" s="15" t="n">
        <v>0.536723163841808</v>
      </c>
    </row>
    <row r="141">
      <c r="B141" t="s">
        <v>84</v>
      </c>
      <c r="C141" s="15" t="n">
        <v>0.425490196078431</v>
      </c>
      <c r="D141" s="15" t="n">
        <v>0.424778761061947</v>
      </c>
      <c r="E141" s="15" t="n">
        <v>0.46242774566474</v>
      </c>
      <c r="F141" s="15" t="n">
        <v>0.428571428571429</v>
      </c>
      <c r="G141" s="15" t="n">
        <v>0.373015873015873</v>
      </c>
      <c r="H141" s="15"/>
      <c r="I141" s="15" t="n">
        <v>0.471264367816092</v>
      </c>
      <c r="J141" s="15" t="n">
        <v>0.406060606060606</v>
      </c>
      <c r="K141" s="15"/>
      <c r="L141" s="15" t="n">
        <v>0.4375</v>
      </c>
      <c r="M141" s="15" t="n">
        <v>0.463636363636364</v>
      </c>
      <c r="N141" s="15" t="n">
        <v>0.465116279069767</v>
      </c>
      <c r="O141" s="15" t="n">
        <v>0.353741496598639</v>
      </c>
      <c r="P141" s="15"/>
      <c r="Q141" s="15" t="n">
        <v>0.467948717948718</v>
      </c>
      <c r="R141" s="15" t="n">
        <v>0.406779661016949</v>
      </c>
    </row>
    <row r="142">
      <c r="B142" t="s">
        <v>85</v>
      </c>
      <c r="C142" s="15" t="n">
        <v>0.37843137254902</v>
      </c>
      <c r="D142" s="15" t="n">
        <v>0.256637168141593</v>
      </c>
      <c r="E142" s="15" t="n">
        <v>0.358381502890173</v>
      </c>
      <c r="F142" s="15" t="n">
        <v>0.459183673469388</v>
      </c>
      <c r="G142" s="15" t="n">
        <v>0.452380952380952</v>
      </c>
      <c r="H142" s="15"/>
      <c r="I142" s="15" t="n">
        <v>0.373563218390805</v>
      </c>
      <c r="J142" s="15" t="n">
        <v>0.378787878787879</v>
      </c>
      <c r="K142" s="15"/>
      <c r="L142" s="15" t="n">
        <v>0.258928571428571</v>
      </c>
      <c r="M142" s="15" t="n">
        <v>0.418181818181818</v>
      </c>
      <c r="N142" s="15" t="n">
        <v>0.372093023255814</v>
      </c>
      <c r="O142" s="15" t="n">
        <v>0.448979591836735</v>
      </c>
      <c r="P142" s="15"/>
      <c r="Q142" s="15" t="n">
        <v>0.442307692307692</v>
      </c>
      <c r="R142" s="15" t="n">
        <v>0.350282485875706</v>
      </c>
    </row>
    <row r="143">
      <c r="B143" t="s">
        <v>86</v>
      </c>
      <c r="C143" s="15" t="n">
        <v>0.364705882352941</v>
      </c>
      <c r="D143" s="15" t="n">
        <v>0.256637168141593</v>
      </c>
      <c r="E143" s="15" t="n">
        <v>0.450867052023121</v>
      </c>
      <c r="F143" s="15" t="n">
        <v>0.346938775510204</v>
      </c>
      <c r="G143" s="15" t="n">
        <v>0.357142857142857</v>
      </c>
      <c r="H143" s="15"/>
      <c r="I143" s="15" t="n">
        <v>0.402298850574713</v>
      </c>
      <c r="J143" s="15" t="n">
        <v>0.348484848484849</v>
      </c>
      <c r="K143" s="15"/>
      <c r="L143" s="15" t="n">
        <v>0.294642857142857</v>
      </c>
      <c r="M143" s="15" t="n">
        <v>0.472727272727273</v>
      </c>
      <c r="N143" s="15" t="n">
        <v>0.372093023255814</v>
      </c>
      <c r="O143" s="15" t="n">
        <v>0.346938775510204</v>
      </c>
      <c r="P143" s="15"/>
      <c r="Q143" s="15" t="n">
        <v>0.474358974358974</v>
      </c>
      <c r="R143" s="15" t="n">
        <v>0.31638418079096</v>
      </c>
    </row>
    <row r="144">
      <c r="B144" t="s">
        <v>87</v>
      </c>
      <c r="C144" s="15" t="n">
        <v>0.347058823529412</v>
      </c>
      <c r="D144" s="15" t="n">
        <v>0.292035398230089</v>
      </c>
      <c r="E144" s="15" t="n">
        <v>0.294797687861272</v>
      </c>
      <c r="F144" s="15" t="n">
        <v>0.357142857142857</v>
      </c>
      <c r="G144" s="15" t="n">
        <v>0.46031746031746</v>
      </c>
      <c r="H144" s="15"/>
      <c r="I144" s="15" t="n">
        <v>0.304597701149425</v>
      </c>
      <c r="J144" s="15" t="n">
        <v>0.375757575757576</v>
      </c>
      <c r="K144" s="15"/>
      <c r="L144" s="15" t="n">
        <v>0.258928571428571</v>
      </c>
      <c r="M144" s="15" t="n">
        <v>0.363636363636364</v>
      </c>
      <c r="N144" s="15" t="n">
        <v>0.333333333333333</v>
      </c>
      <c r="O144" s="15" t="n">
        <v>0.414965986394558</v>
      </c>
      <c r="P144" s="15"/>
      <c r="Q144" s="15" t="n">
        <v>0.397435897435897</v>
      </c>
      <c r="R144" s="15" t="n">
        <v>0.324858757062147</v>
      </c>
    </row>
    <row r="145">
      <c r="B145" t="s">
        <v>88</v>
      </c>
      <c r="C145" s="15" t="n">
        <v>0.327450980392157</v>
      </c>
      <c r="D145" s="15" t="n">
        <v>0.247787610619469</v>
      </c>
      <c r="E145" s="15" t="n">
        <v>0.439306358381503</v>
      </c>
      <c r="F145" s="15" t="n">
        <v>0.295918367346939</v>
      </c>
      <c r="G145" s="15" t="n">
        <v>0.26984126984127</v>
      </c>
      <c r="H145" s="15"/>
      <c r="I145" s="15" t="n">
        <v>0.413793103448276</v>
      </c>
      <c r="J145" s="15" t="n">
        <v>0.281818181818182</v>
      </c>
      <c r="K145" s="15"/>
      <c r="L145" s="15" t="n">
        <v>0.267857142857143</v>
      </c>
      <c r="M145" s="15" t="n">
        <v>0.354545454545455</v>
      </c>
      <c r="N145" s="15" t="n">
        <v>0.333333333333333</v>
      </c>
      <c r="O145" s="15" t="n">
        <v>0.36734693877551</v>
      </c>
      <c r="P145" s="15"/>
      <c r="Q145" s="15" t="n">
        <v>0.416666666666667</v>
      </c>
      <c r="R145" s="15" t="n">
        <v>0.288135593220339</v>
      </c>
    </row>
    <row r="146">
      <c r="B146" t="s">
        <v>89</v>
      </c>
      <c r="C146" s="15" t="n">
        <v>0.298039215686275</v>
      </c>
      <c r="D146" s="15" t="n">
        <v>0.0973451327433628</v>
      </c>
      <c r="E146" s="15" t="n">
        <v>0.341040462427746</v>
      </c>
      <c r="F146" s="15" t="n">
        <v>0.316326530612245</v>
      </c>
      <c r="G146" s="15" t="n">
        <v>0.404761904761905</v>
      </c>
      <c r="H146" s="15"/>
      <c r="I146" s="15" t="n">
        <v>0.293103448275862</v>
      </c>
      <c r="J146" s="15" t="n">
        <v>0.3</v>
      </c>
      <c r="K146" s="15"/>
      <c r="L146" s="15" t="n">
        <v>0.178571428571429</v>
      </c>
      <c r="M146" s="15" t="n">
        <v>0.254545454545455</v>
      </c>
      <c r="N146" s="15" t="n">
        <v>0.341085271317829</v>
      </c>
      <c r="O146" s="15" t="n">
        <v>0.394557823129252</v>
      </c>
      <c r="P146" s="15"/>
      <c r="Q146" s="15" t="n">
        <v>0.320512820512821</v>
      </c>
      <c r="R146" s="15" t="n">
        <v>0.288135593220339</v>
      </c>
    </row>
    <row r="147">
      <c r="B147" t="s">
        <v>90</v>
      </c>
      <c r="C147" s="15" t="n">
        <v>0.245098039215686</v>
      </c>
      <c r="D147" s="15" t="n">
        <v>0.20353982300885</v>
      </c>
      <c r="E147" s="15" t="n">
        <v>0.225433526011561</v>
      </c>
      <c r="F147" s="15" t="n">
        <v>0.224489795918367</v>
      </c>
      <c r="G147" s="15" t="n">
        <v>0.325396825396825</v>
      </c>
      <c r="H147" s="15"/>
      <c r="I147" s="15" t="n">
        <v>0.183908045977011</v>
      </c>
      <c r="J147" s="15" t="n">
        <v>0.272727272727273</v>
      </c>
      <c r="K147" s="15"/>
      <c r="L147" s="15" t="n">
        <v>0.1875</v>
      </c>
      <c r="M147" s="15" t="n">
        <v>0.263636363636364</v>
      </c>
      <c r="N147" s="15" t="n">
        <v>0.209302325581395</v>
      </c>
      <c r="O147" s="15" t="n">
        <v>0.299319727891156</v>
      </c>
      <c r="P147" s="15"/>
      <c r="Q147" s="15" t="n">
        <v>0.230769230769231</v>
      </c>
      <c r="R147" s="15" t="n">
        <v>0.251412429378531</v>
      </c>
    </row>
    <row r="148">
      <c r="B148" t="s">
        <v>91</v>
      </c>
      <c r="C148" s="15" t="n">
        <v>0.219607843137255</v>
      </c>
      <c r="D148" s="15" t="n">
        <v>0.0707964601769911</v>
      </c>
      <c r="E148" s="15" t="n">
        <v>0.208092485549133</v>
      </c>
      <c r="F148" s="15" t="n">
        <v>0.23469387755102</v>
      </c>
      <c r="G148" s="15" t="n">
        <v>0.357142857142857</v>
      </c>
      <c r="H148" s="15"/>
      <c r="I148" s="15" t="n">
        <v>0.206896551724138</v>
      </c>
      <c r="J148" s="15" t="n">
        <v>0.23030303030303</v>
      </c>
      <c r="K148" s="15"/>
      <c r="L148" s="15" t="n">
        <v>0.0714285714285714</v>
      </c>
      <c r="M148" s="15" t="n">
        <v>0.245454545454545</v>
      </c>
      <c r="N148" s="15" t="n">
        <v>0.232558139534884</v>
      </c>
      <c r="O148" s="15" t="n">
        <v>0.312925170068027</v>
      </c>
      <c r="P148" s="15"/>
      <c r="Q148" s="15" t="n">
        <v>0.282051282051282</v>
      </c>
      <c r="R148" s="15" t="n">
        <v>0.192090395480226</v>
      </c>
    </row>
    <row r="149">
      <c r="B149" t="s">
        <v>92</v>
      </c>
      <c r="C149" s="15" t="n">
        <v>0.205882352941176</v>
      </c>
      <c r="D149" s="15" t="n">
        <v>0.106194690265487</v>
      </c>
      <c r="E149" s="15" t="n">
        <v>0.236994219653179</v>
      </c>
      <c r="F149" s="15" t="n">
        <v>0.193877551020408</v>
      </c>
      <c r="G149" s="15" t="n">
        <v>0.261904761904762</v>
      </c>
      <c r="H149" s="15"/>
      <c r="I149" s="15" t="n">
        <v>0.189655172413793</v>
      </c>
      <c r="J149" s="15" t="n">
        <v>0.218181818181818</v>
      </c>
      <c r="K149" s="15"/>
      <c r="L149" s="15" t="n">
        <v>0.0982142857142857</v>
      </c>
      <c r="M149" s="15" t="n">
        <v>0.245454545454545</v>
      </c>
      <c r="N149" s="15" t="n">
        <v>0.193798449612403</v>
      </c>
      <c r="O149" s="15" t="n">
        <v>0.272108843537415</v>
      </c>
      <c r="P149" s="15"/>
      <c r="Q149" s="15" t="n">
        <v>0.262820512820513</v>
      </c>
      <c r="R149" s="15" t="n">
        <v>0.180790960451977</v>
      </c>
    </row>
    <row r="150">
      <c r="B150" t="s">
        <v>48</v>
      </c>
      <c r="C150" s="15" t="n">
        <v>0.0392156862745098</v>
      </c>
      <c r="D150" s="15" t="n">
        <v>0.106194690265487</v>
      </c>
      <c r="E150" s="15" t="n">
        <v>0.0173410404624277</v>
      </c>
      <c r="F150" s="15" t="n">
        <v>0.0102040816326531</v>
      </c>
      <c r="G150" s="15" t="n">
        <v>0.0317460317460317</v>
      </c>
      <c r="H150" s="15"/>
      <c r="I150" s="15" t="n">
        <v>0.028735632183908</v>
      </c>
      <c r="J150" s="15" t="n">
        <v>0.0424242424242424</v>
      </c>
      <c r="K150" s="15"/>
      <c r="L150" s="15" t="n">
        <v>0.0982142857142857</v>
      </c>
      <c r="M150" s="15" t="n">
        <v>0.00909090909090909</v>
      </c>
      <c r="N150" s="15" t="n">
        <v>0.0155038759689922</v>
      </c>
      <c r="O150" s="15" t="n">
        <v>0.0340136054421769</v>
      </c>
      <c r="P150" s="15"/>
      <c r="Q150" s="15" t="n">
        <v>0.00641025641025641</v>
      </c>
      <c r="R150" s="15" t="n">
        <v>0.0536723163841808</v>
      </c>
    </row>
    <row r="151">
      <c r="B151" t="s">
        <v>93</v>
      </c>
      <c r="C151" s="15" t="n">
        <v>0.00980392156862745</v>
      </c>
      <c r="D151" s="15" t="n">
        <v>0.0176991150442478</v>
      </c>
      <c r="E151" s="15" t="n">
        <v>0.00578034682080925</v>
      </c>
      <c r="F151" s="15" t="n">
        <v>0.0102040816326531</v>
      </c>
      <c r="G151" s="15" t="n">
        <v>0.00793650793650794</v>
      </c>
      <c r="H151" s="15"/>
      <c r="I151" s="15" t="n">
        <v>0.00574712643678161</v>
      </c>
      <c r="J151" s="15" t="n">
        <v>0.0121212121212121</v>
      </c>
      <c r="K151" s="15"/>
      <c r="L151" s="15" t="n">
        <v>0.0267857142857143</v>
      </c>
      <c r="M151" s="15" t="n">
        <v>0</v>
      </c>
      <c r="N151" s="15" t="n">
        <v>0</v>
      </c>
      <c r="O151" s="15" t="n">
        <v>0.0136054421768707</v>
      </c>
      <c r="P151" s="15"/>
      <c r="Q151" s="15" t="n">
        <v>0</v>
      </c>
      <c r="R151" s="15" t="n">
        <v>0.0141242937853107</v>
      </c>
    </row>
    <row r="152">
      <c r="C152" s="15"/>
      <c r="D152" s="15"/>
      <c r="E152" s="15"/>
      <c r="F152" s="15"/>
      <c r="G152" s="15"/>
      <c r="H152" s="15"/>
      <c r="I152" s="15"/>
      <c r="J152" s="15"/>
      <c r="K152" s="15"/>
      <c r="L152" s="15"/>
      <c r="M152" s="15"/>
      <c r="N152" s="15"/>
      <c r="O152" s="15"/>
      <c r="P152" s="15"/>
      <c r="Q152" s="15"/>
      <c r="R152" s="15"/>
    </row>
    <row r="153">
      <c r="B153" s="7" t="s">
        <v>110</v>
      </c>
      <c r="C153" s="15"/>
      <c r="D153" s="15"/>
      <c r="E153" s="15"/>
      <c r="F153" s="15"/>
      <c r="G153" s="15"/>
      <c r="H153" s="15"/>
      <c r="I153" s="15"/>
      <c r="J153" s="15"/>
      <c r="K153" s="15"/>
      <c r="L153" s="15"/>
      <c r="M153" s="15"/>
      <c r="N153" s="15"/>
      <c r="O153" s="15"/>
      <c r="P153" s="15"/>
      <c r="Q153" s="15"/>
      <c r="R153" s="15"/>
    </row>
    <row r="154">
      <c r="B154" s="25" t="s">
        <v>55</v>
      </c>
      <c r="C154" s="15"/>
      <c r="D154" s="15"/>
      <c r="E154" s="15"/>
      <c r="F154" s="15"/>
      <c r="G154" s="15"/>
      <c r="H154" s="15"/>
      <c r="I154" s="15"/>
      <c r="J154" s="15"/>
      <c r="K154" s="15"/>
      <c r="L154" s="15"/>
      <c r="M154" s="15"/>
      <c r="N154" s="15"/>
      <c r="O154" s="15"/>
      <c r="P154" s="15"/>
      <c r="Q154" s="15"/>
      <c r="R154" s="15"/>
    </row>
    <row r="155">
      <c r="B155" t="s">
        <v>95</v>
      </c>
      <c r="C155" s="15" t="n">
        <v>0.307843137254902</v>
      </c>
      <c r="D155" s="15" t="n">
        <v>0.31858407079646</v>
      </c>
      <c r="E155" s="15" t="n">
        <v>0.277456647398844</v>
      </c>
      <c r="F155" s="15" t="n">
        <v>0.336734693877551</v>
      </c>
      <c r="G155" s="15" t="n">
        <v>0.317460317460317</v>
      </c>
      <c r="H155" s="15"/>
      <c r="I155" s="15" t="n">
        <v>0.264367816091954</v>
      </c>
      <c r="J155" s="15" t="n">
        <v>0.327272727272727</v>
      </c>
      <c r="K155" s="15"/>
      <c r="L155" s="15" t="n">
        <v>0.357142857142857</v>
      </c>
      <c r="M155" s="15" t="n">
        <v>0.263636363636364</v>
      </c>
      <c r="N155" s="15" t="n">
        <v>0.302325581395349</v>
      </c>
      <c r="O155" s="15" t="n">
        <v>0.292517006802721</v>
      </c>
      <c r="P155" s="15"/>
      <c r="Q155" s="15" t="n">
        <v>0.275641025641026</v>
      </c>
      <c r="R155" s="15" t="n">
        <v>0.322033898305085</v>
      </c>
    </row>
    <row r="156">
      <c r="B156" t="s">
        <v>96</v>
      </c>
      <c r="C156" s="15" t="n">
        <v>0.207843137254902</v>
      </c>
      <c r="D156" s="15" t="n">
        <v>0.194690265486726</v>
      </c>
      <c r="E156" s="15" t="n">
        <v>0.242774566473988</v>
      </c>
      <c r="F156" s="15" t="n">
        <v>0.214285714285714</v>
      </c>
      <c r="G156" s="15" t="n">
        <v>0.166666666666667</v>
      </c>
      <c r="H156" s="15"/>
      <c r="I156" s="15" t="n">
        <v>0.247126436781609</v>
      </c>
      <c r="J156" s="15" t="n">
        <v>0.187878787878788</v>
      </c>
      <c r="K156" s="15"/>
      <c r="L156" s="15" t="n">
        <v>0.169642857142857</v>
      </c>
      <c r="M156" s="15" t="n">
        <v>0.263636363636364</v>
      </c>
      <c r="N156" s="15" t="n">
        <v>0.217054263565891</v>
      </c>
      <c r="O156" s="15" t="n">
        <v>0.19047619047619</v>
      </c>
      <c r="P156" s="15"/>
      <c r="Q156" s="15" t="n">
        <v>0.185897435897436</v>
      </c>
      <c r="R156" s="15" t="n">
        <v>0.217514124293785</v>
      </c>
    </row>
    <row r="157">
      <c r="B157" t="s">
        <v>97</v>
      </c>
      <c r="C157" s="15" t="n">
        <v>0.180392156862745</v>
      </c>
      <c r="D157" s="15" t="n">
        <v>0.176991150442478</v>
      </c>
      <c r="E157" s="15" t="n">
        <v>0.161849710982659</v>
      </c>
      <c r="F157" s="15" t="n">
        <v>0.204081632653061</v>
      </c>
      <c r="G157" s="15" t="n">
        <v>0.19047619047619</v>
      </c>
      <c r="H157" s="15"/>
      <c r="I157" s="15" t="n">
        <v>0.132183908045977</v>
      </c>
      <c r="J157" s="15" t="n">
        <v>0.206060606060606</v>
      </c>
      <c r="K157" s="15"/>
      <c r="L157" s="15" t="n">
        <v>0.160714285714286</v>
      </c>
      <c r="M157" s="15" t="n">
        <v>0.154545454545455</v>
      </c>
      <c r="N157" s="15" t="n">
        <v>0.209302325581395</v>
      </c>
      <c r="O157" s="15" t="n">
        <v>0.197278911564626</v>
      </c>
      <c r="P157" s="15"/>
      <c r="Q157" s="15" t="n">
        <v>0.179487179487179</v>
      </c>
      <c r="R157" s="15" t="n">
        <v>0.180790960451977</v>
      </c>
    </row>
    <row r="158">
      <c r="B158" t="s">
        <v>98</v>
      </c>
      <c r="C158" s="15" t="n">
        <v>0.147058823529412</v>
      </c>
      <c r="D158" s="15" t="n">
        <v>0.176991150442478</v>
      </c>
      <c r="E158" s="15" t="n">
        <v>0.132947976878613</v>
      </c>
      <c r="F158" s="15" t="n">
        <v>0.183673469387755</v>
      </c>
      <c r="G158" s="15" t="n">
        <v>0.111111111111111</v>
      </c>
      <c r="H158" s="15"/>
      <c r="I158" s="15" t="n">
        <v>0.160919540229885</v>
      </c>
      <c r="J158" s="15" t="n">
        <v>0.136363636363636</v>
      </c>
      <c r="K158" s="15"/>
      <c r="L158" s="15" t="n">
        <v>0.169642857142857</v>
      </c>
      <c r="M158" s="15" t="n">
        <v>0.190909090909091</v>
      </c>
      <c r="N158" s="15" t="n">
        <v>0.0930232558139535</v>
      </c>
      <c r="O158" s="15" t="n">
        <v>0.149659863945578</v>
      </c>
      <c r="P158" s="15"/>
      <c r="Q158" s="15" t="n">
        <v>0.134615384615385</v>
      </c>
      <c r="R158" s="15" t="n">
        <v>0.152542372881356</v>
      </c>
    </row>
    <row r="159">
      <c r="B159" t="s">
        <v>99</v>
      </c>
      <c r="C159" s="15" t="n">
        <v>0.133333333333333</v>
      </c>
      <c r="D159" s="15" t="n">
        <v>0.0707964601769911</v>
      </c>
      <c r="E159" s="15" t="n">
        <v>0.167630057803468</v>
      </c>
      <c r="F159" s="15" t="n">
        <v>0.0918367346938776</v>
      </c>
      <c r="G159" s="15" t="n">
        <v>0.174603174603175</v>
      </c>
      <c r="H159" s="15"/>
      <c r="I159" s="15" t="n">
        <v>0.195402298850575</v>
      </c>
      <c r="J159" s="15" t="n">
        <v>0.103030303030303</v>
      </c>
      <c r="K159" s="15"/>
      <c r="L159" s="15" t="n">
        <v>0.116071428571429</v>
      </c>
      <c r="M159" s="15" t="n">
        <v>0.145454545454545</v>
      </c>
      <c r="N159" s="15" t="n">
        <v>0.155038759689922</v>
      </c>
      <c r="O159" s="15" t="n">
        <v>0.129251700680272</v>
      </c>
      <c r="P159" s="15"/>
      <c r="Q159" s="15" t="n">
        <v>0.121794871794872</v>
      </c>
      <c r="R159" s="15" t="n">
        <v>0.138418079096045</v>
      </c>
    </row>
    <row r="160">
      <c r="B160" t="s">
        <v>100</v>
      </c>
      <c r="C160" s="15" t="n">
        <v>0.12156862745098</v>
      </c>
      <c r="D160" s="15" t="n">
        <v>0.106194690265487</v>
      </c>
      <c r="E160" s="15" t="n">
        <v>0.0809248554913295</v>
      </c>
      <c r="F160" s="15" t="n">
        <v>0.13265306122449</v>
      </c>
      <c r="G160" s="15" t="n">
        <v>0.182539682539683</v>
      </c>
      <c r="H160" s="15"/>
      <c r="I160" s="15" t="n">
        <v>0.0804597701149425</v>
      </c>
      <c r="J160" s="15" t="n">
        <v>0.139393939393939</v>
      </c>
      <c r="K160" s="15"/>
      <c r="L160" s="15" t="n">
        <v>0.0803571428571429</v>
      </c>
      <c r="M160" s="15" t="n">
        <v>0.118181818181818</v>
      </c>
      <c r="N160" s="15" t="n">
        <v>0.147286821705426</v>
      </c>
      <c r="O160" s="15" t="n">
        <v>0.136054421768707</v>
      </c>
      <c r="P160" s="15"/>
      <c r="Q160" s="15" t="n">
        <v>0.153846153846154</v>
      </c>
      <c r="R160" s="15" t="n">
        <v>0.107344632768362</v>
      </c>
    </row>
    <row r="161">
      <c r="B161" t="s">
        <v>101</v>
      </c>
      <c r="C161" s="15" t="n">
        <v>0.115686274509804</v>
      </c>
      <c r="D161" s="15" t="n">
        <v>0.0619469026548673</v>
      </c>
      <c r="E161" s="15" t="n">
        <v>0.161849710982659</v>
      </c>
      <c r="F161" s="15" t="n">
        <v>0.0816326530612245</v>
      </c>
      <c r="G161" s="15" t="n">
        <v>0.126984126984127</v>
      </c>
      <c r="H161" s="15"/>
      <c r="I161" s="15" t="n">
        <v>0.103448275862069</v>
      </c>
      <c r="J161" s="15" t="n">
        <v>0.121212121212121</v>
      </c>
      <c r="K161" s="15"/>
      <c r="L161" s="15" t="n">
        <v>0.0714285714285714</v>
      </c>
      <c r="M161" s="15" t="n">
        <v>0.127272727272727</v>
      </c>
      <c r="N161" s="15" t="n">
        <v>0.124031007751938</v>
      </c>
      <c r="O161" s="15" t="n">
        <v>0.142857142857143</v>
      </c>
      <c r="P161" s="15"/>
      <c r="Q161" s="15" t="n">
        <v>0.128205128205128</v>
      </c>
      <c r="R161" s="15" t="n">
        <v>0.110169491525424</v>
      </c>
    </row>
    <row r="162">
      <c r="B162" t="s">
        <v>102</v>
      </c>
      <c r="C162" s="15" t="n">
        <v>0.109803921568627</v>
      </c>
      <c r="D162" s="15" t="n">
        <v>0.0884955752212389</v>
      </c>
      <c r="E162" s="15" t="n">
        <v>0.132947976878613</v>
      </c>
      <c r="F162" s="15" t="n">
        <v>0.122448979591837</v>
      </c>
      <c r="G162" s="15" t="n">
        <v>0.0873015873015873</v>
      </c>
      <c r="H162" s="15"/>
      <c r="I162" s="15" t="n">
        <v>0.120689655172414</v>
      </c>
      <c r="J162" s="15" t="n">
        <v>0.106060606060606</v>
      </c>
      <c r="K162" s="15"/>
      <c r="L162" s="15" t="n">
        <v>0.0625</v>
      </c>
      <c r="M162" s="15" t="n">
        <v>0.145454545454545</v>
      </c>
      <c r="N162" s="15" t="n">
        <v>0.116279069767442</v>
      </c>
      <c r="O162" s="15" t="n">
        <v>0.115646258503401</v>
      </c>
      <c r="P162" s="15"/>
      <c r="Q162" s="15" t="n">
        <v>0.115384615384615</v>
      </c>
      <c r="R162" s="15" t="n">
        <v>0.107344632768362</v>
      </c>
    </row>
    <row r="163">
      <c r="B163" t="s">
        <v>103</v>
      </c>
      <c r="C163" s="15" t="n">
        <v>0.1</v>
      </c>
      <c r="D163" s="15" t="n">
        <v>0.0884955752212389</v>
      </c>
      <c r="E163" s="15" t="n">
        <v>0.109826589595376</v>
      </c>
      <c r="F163" s="15" t="n">
        <v>0.0714285714285714</v>
      </c>
      <c r="G163" s="15" t="n">
        <v>0.119047619047619</v>
      </c>
      <c r="H163" s="15"/>
      <c r="I163" s="15" t="n">
        <v>0.126436781609195</v>
      </c>
      <c r="J163" s="15" t="n">
        <v>0.0878787878787879</v>
      </c>
      <c r="K163" s="15"/>
      <c r="L163" s="15" t="n">
        <v>0.0982142857142857</v>
      </c>
      <c r="M163" s="15" t="n">
        <v>0.1</v>
      </c>
      <c r="N163" s="15" t="n">
        <v>0.0930232558139535</v>
      </c>
      <c r="O163" s="15" t="n">
        <v>0.102040816326531</v>
      </c>
      <c r="P163" s="15"/>
      <c r="Q163" s="15" t="n">
        <v>0.134615384615385</v>
      </c>
      <c r="R163" s="15" t="n">
        <v>0.0847457627118644</v>
      </c>
    </row>
    <row r="164">
      <c r="B164" t="s">
        <v>104</v>
      </c>
      <c r="C164" s="15" t="n">
        <v>0.0843137254901961</v>
      </c>
      <c r="D164" s="15" t="n">
        <v>0.079646017699115</v>
      </c>
      <c r="E164" s="15" t="n">
        <v>0.0982658959537572</v>
      </c>
      <c r="F164" s="15" t="n">
        <v>0.0714285714285714</v>
      </c>
      <c r="G164" s="15" t="n">
        <v>0.0793650793650794</v>
      </c>
      <c r="H164" s="15"/>
      <c r="I164" s="15" t="n">
        <v>0.0517241379310345</v>
      </c>
      <c r="J164" s="15" t="n">
        <v>0.103030303030303</v>
      </c>
      <c r="K164" s="15"/>
      <c r="L164" s="15" t="n">
        <v>0.0535714285714286</v>
      </c>
      <c r="M164" s="15" t="n">
        <v>0.127272727272727</v>
      </c>
      <c r="N164" s="15" t="n">
        <v>0.0930232558139535</v>
      </c>
      <c r="O164" s="15" t="n">
        <v>0.0612244897959184</v>
      </c>
      <c r="P164" s="15"/>
      <c r="Q164" s="15" t="n">
        <v>0.0961538461538462</v>
      </c>
      <c r="R164" s="15" t="n">
        <v>0.0790960451977401</v>
      </c>
    </row>
    <row r="165">
      <c r="B165" t="s">
        <v>105</v>
      </c>
      <c r="C165" s="15" t="n">
        <v>0.0803921568627451</v>
      </c>
      <c r="D165" s="15" t="n">
        <v>0.0530973451327434</v>
      </c>
      <c r="E165" s="15" t="n">
        <v>0.0635838150289017</v>
      </c>
      <c r="F165" s="15" t="n">
        <v>0.173469387755102</v>
      </c>
      <c r="G165" s="15" t="n">
        <v>0.0555555555555556</v>
      </c>
      <c r="H165" s="15"/>
      <c r="I165" s="15" t="n">
        <v>0.0689655172413793</v>
      </c>
      <c r="J165" s="15" t="n">
        <v>0.0878787878787879</v>
      </c>
      <c r="K165" s="15"/>
      <c r="L165" s="15" t="n">
        <v>0.0625</v>
      </c>
      <c r="M165" s="15" t="n">
        <v>0.0545454545454545</v>
      </c>
      <c r="N165" s="15" t="n">
        <v>0.116279069767442</v>
      </c>
      <c r="O165" s="15" t="n">
        <v>0.0884353741496599</v>
      </c>
      <c r="P165" s="15"/>
      <c r="Q165" s="15" t="n">
        <v>0.0897435897435897</v>
      </c>
      <c r="R165" s="15" t="n">
        <v>0.076271186440678</v>
      </c>
    </row>
    <row r="166">
      <c r="B166" t="s">
        <v>106</v>
      </c>
      <c r="C166" s="15" t="n">
        <v>0.0725490196078431</v>
      </c>
      <c r="D166" s="15" t="n">
        <v>0.0442477876106195</v>
      </c>
      <c r="E166" s="15" t="n">
        <v>0.0867052023121387</v>
      </c>
      <c r="F166" s="15" t="n">
        <v>0.0612244897959184</v>
      </c>
      <c r="G166" s="15" t="n">
        <v>0.0873015873015873</v>
      </c>
      <c r="H166" s="15"/>
      <c r="I166" s="15" t="n">
        <v>0.109195402298851</v>
      </c>
      <c r="J166" s="15" t="n">
        <v>0.0545454545454545</v>
      </c>
      <c r="K166" s="15"/>
      <c r="L166" s="15" t="n">
        <v>0.0357142857142857</v>
      </c>
      <c r="M166" s="15" t="n">
        <v>0.0909090909090909</v>
      </c>
      <c r="N166" s="15" t="n">
        <v>0.10077519379845</v>
      </c>
      <c r="O166" s="15" t="n">
        <v>0.0680272108843537</v>
      </c>
      <c r="P166" s="15"/>
      <c r="Q166" s="15" t="n">
        <v>0.102564102564103</v>
      </c>
      <c r="R166" s="15" t="n">
        <v>0.0593220338983051</v>
      </c>
    </row>
    <row r="167">
      <c r="B167" t="s">
        <v>107</v>
      </c>
      <c r="C167" s="15" t="n">
        <v>0.0549019607843137</v>
      </c>
      <c r="D167" s="15" t="n">
        <v>0.0353982300884956</v>
      </c>
      <c r="E167" s="15" t="n">
        <v>0.0404624277456647</v>
      </c>
      <c r="F167" s="15" t="n">
        <v>0.0714285714285714</v>
      </c>
      <c r="G167" s="15" t="n">
        <v>0.0793650793650794</v>
      </c>
      <c r="H167" s="15"/>
      <c r="I167" s="15" t="n">
        <v>0.0517241379310345</v>
      </c>
      <c r="J167" s="15" t="n">
        <v>0.0545454545454545</v>
      </c>
      <c r="K167" s="15"/>
      <c r="L167" s="15" t="n">
        <v>0.0446428571428571</v>
      </c>
      <c r="M167" s="15" t="n">
        <v>0.0454545454545455</v>
      </c>
      <c r="N167" s="15" t="n">
        <v>0.0542635658914729</v>
      </c>
      <c r="O167" s="15" t="n">
        <v>0.0680272108843537</v>
      </c>
      <c r="P167" s="15"/>
      <c r="Q167" s="15" t="n">
        <v>0.0897435897435897</v>
      </c>
      <c r="R167" s="15" t="n">
        <v>0.0395480225988701</v>
      </c>
    </row>
    <row r="168">
      <c r="B168" t="s">
        <v>108</v>
      </c>
      <c r="C168" s="15" t="n">
        <v>0.0450980392156863</v>
      </c>
      <c r="D168" s="15" t="n">
        <v>0.0442477876106195</v>
      </c>
      <c r="E168" s="15" t="n">
        <v>0.0578034682080925</v>
      </c>
      <c r="F168" s="15" t="n">
        <v>0.0408163265306122</v>
      </c>
      <c r="G168" s="15" t="n">
        <v>0.0317460317460317</v>
      </c>
      <c r="H168" s="15"/>
      <c r="I168" s="15" t="n">
        <v>0.0459770114942529</v>
      </c>
      <c r="J168" s="15" t="n">
        <v>0.0424242424242424</v>
      </c>
      <c r="K168" s="15"/>
      <c r="L168" s="15" t="n">
        <v>0.0446428571428571</v>
      </c>
      <c r="M168" s="15" t="n">
        <v>0.0545454545454545</v>
      </c>
      <c r="N168" s="15" t="n">
        <v>0.0310077519379845</v>
      </c>
      <c r="O168" s="15" t="n">
        <v>0.054421768707483</v>
      </c>
      <c r="P168" s="15"/>
      <c r="Q168" s="15" t="n">
        <v>0.0705128205128205</v>
      </c>
      <c r="R168" s="15" t="n">
        <v>0.0338983050847458</v>
      </c>
    </row>
    <row r="169">
      <c r="B169" t="s">
        <v>109</v>
      </c>
      <c r="C169" s="15" t="n">
        <v>0.0411764705882353</v>
      </c>
      <c r="D169" s="15" t="n">
        <v>0.0442477876106195</v>
      </c>
      <c r="E169" s="15" t="n">
        <v>0.046242774566474</v>
      </c>
      <c r="F169" s="15" t="n">
        <v>0.0306122448979592</v>
      </c>
      <c r="G169" s="15" t="n">
        <v>0.0396825396825397</v>
      </c>
      <c r="H169" s="15"/>
      <c r="I169" s="15" t="n">
        <v>0.0402298850574713</v>
      </c>
      <c r="J169" s="15" t="n">
        <v>0.0424242424242424</v>
      </c>
      <c r="K169" s="15"/>
      <c r="L169" s="15" t="n">
        <v>0.0357142857142857</v>
      </c>
      <c r="M169" s="15" t="n">
        <v>0.0272727272727273</v>
      </c>
      <c r="N169" s="15" t="n">
        <v>0.0465116279069767</v>
      </c>
      <c r="O169" s="15" t="n">
        <v>0.054421768707483</v>
      </c>
      <c r="P169" s="15"/>
      <c r="Q169" s="15" t="n">
        <v>0.0384615384615385</v>
      </c>
      <c r="R169" s="15" t="n">
        <v>0.0423728813559322</v>
      </c>
    </row>
    <row r="170">
      <c r="B170" t="s">
        <v>48</v>
      </c>
      <c r="C170" s="15" t="n">
        <v>0.0274509803921569</v>
      </c>
      <c r="D170" s="15" t="n">
        <v>0.0884955752212389</v>
      </c>
      <c r="E170" s="15" t="n">
        <v>0.00578034682080925</v>
      </c>
      <c r="F170" s="15" t="n">
        <v>0</v>
      </c>
      <c r="G170" s="15" t="n">
        <v>0.0238095238095238</v>
      </c>
      <c r="H170" s="15"/>
      <c r="I170" s="15" t="n">
        <v>0.028735632183908</v>
      </c>
      <c r="J170" s="15" t="n">
        <v>0.0272727272727273</v>
      </c>
      <c r="K170" s="15"/>
      <c r="L170" s="15" t="n">
        <v>0.0892857142857143</v>
      </c>
      <c r="M170" s="15" t="n">
        <v>0</v>
      </c>
      <c r="N170" s="15" t="n">
        <v>0</v>
      </c>
      <c r="O170" s="15" t="n">
        <v>0.0204081632653061</v>
      </c>
      <c r="P170" s="15"/>
      <c r="Q170" s="15" t="n">
        <v>0.00641025641025641</v>
      </c>
      <c r="R170" s="15" t="n">
        <v>0.0367231638418079</v>
      </c>
    </row>
    <row r="171">
      <c r="B171" t="s">
        <v>93</v>
      </c>
      <c r="C171" s="15" t="n">
        <v>0.0235294117647059</v>
      </c>
      <c r="D171" s="15" t="n">
        <v>0.0442477876106195</v>
      </c>
      <c r="E171" s="15" t="n">
        <v>0.0173410404624277</v>
      </c>
      <c r="F171" s="15" t="n">
        <v>0.0102040816326531</v>
      </c>
      <c r="G171" s="15" t="n">
        <v>0.0238095238095238</v>
      </c>
      <c r="H171" s="15"/>
      <c r="I171" s="15" t="n">
        <v>0.0229885057471264</v>
      </c>
      <c r="J171" s="15" t="n">
        <v>0.0242424242424242</v>
      </c>
      <c r="K171" s="15"/>
      <c r="L171" s="15" t="n">
        <v>0.0446428571428571</v>
      </c>
      <c r="M171" s="15" t="n">
        <v>0.00909090909090909</v>
      </c>
      <c r="N171" s="15" t="n">
        <v>0.0232558139534884</v>
      </c>
      <c r="O171" s="15" t="n">
        <v>0.0136054421768707</v>
      </c>
      <c r="P171" s="15"/>
      <c r="Q171" s="15" t="n">
        <v>0</v>
      </c>
      <c r="R171" s="15" t="n">
        <v>0.0338983050847458</v>
      </c>
    </row>
    <row r="172">
      <c r="C172" s="15"/>
      <c r="D172" s="15"/>
      <c r="E172" s="15"/>
      <c r="F172" s="15"/>
      <c r="G172" s="15"/>
      <c r="H172" s="15"/>
      <c r="I172" s="15"/>
      <c r="J172" s="15"/>
      <c r="K172" s="15"/>
      <c r="L172" s="15"/>
      <c r="M172" s="15"/>
      <c r="N172" s="15"/>
      <c r="O172" s="15"/>
      <c r="P172" s="15"/>
      <c r="Q172" s="15"/>
      <c r="R172" s="15"/>
    </row>
    <row r="173">
      <c r="B173" s="7" t="s">
        <v>115</v>
      </c>
      <c r="C173" s="15"/>
      <c r="D173" s="15"/>
      <c r="E173" s="15"/>
      <c r="F173" s="15"/>
      <c r="G173" s="15"/>
      <c r="H173" s="15"/>
      <c r="I173" s="15"/>
      <c r="J173" s="15"/>
      <c r="K173" s="15"/>
      <c r="L173" s="15"/>
      <c r="M173" s="15"/>
      <c r="N173" s="15"/>
      <c r="O173" s="15"/>
      <c r="P173" s="15"/>
      <c r="Q173" s="15"/>
      <c r="R173" s="15"/>
    </row>
    <row r="174">
      <c r="B174" s="25" t="s">
        <v>55</v>
      </c>
      <c r="C174" s="15"/>
      <c r="D174" s="15"/>
      <c r="E174" s="15"/>
      <c r="F174" s="15"/>
      <c r="G174" s="15"/>
      <c r="H174" s="15"/>
      <c r="I174" s="15"/>
      <c r="J174" s="15"/>
      <c r="K174" s="15"/>
      <c r="L174" s="15"/>
      <c r="M174" s="15"/>
      <c r="N174" s="15"/>
      <c r="O174" s="15"/>
      <c r="P174" s="15"/>
      <c r="Q174" s="15"/>
      <c r="R174" s="15"/>
    </row>
    <row r="175">
      <c r="B175" t="s">
        <v>111</v>
      </c>
      <c r="C175" s="15" t="n">
        <v>0.252941176470588</v>
      </c>
      <c r="D175" s="15" t="n">
        <v>0.15929203539823</v>
      </c>
      <c r="E175" s="15" t="n">
        <v>0.294797687861272</v>
      </c>
      <c r="F175" s="15" t="n">
        <v>0.306122448979592</v>
      </c>
      <c r="G175" s="15" t="n">
        <v>0.238095238095238</v>
      </c>
      <c r="H175" s="15"/>
      <c r="I175" s="15" t="n">
        <v>0.339080459770115</v>
      </c>
      <c r="J175" s="15" t="n">
        <v>0.203030303030303</v>
      </c>
      <c r="K175" s="15"/>
      <c r="L175" s="15" t="n">
        <v>0.1875</v>
      </c>
      <c r="M175" s="15" t="n">
        <v>0.272727272727273</v>
      </c>
      <c r="N175" s="15" t="n">
        <v>0.286821705426357</v>
      </c>
      <c r="O175" s="15" t="n">
        <v>0.27891156462585</v>
      </c>
      <c r="P175" s="15"/>
      <c r="Q175" s="15" t="n">
        <v>0.365384615384615</v>
      </c>
      <c r="R175" s="15" t="n">
        <v>0.203389830508475</v>
      </c>
    </row>
    <row r="176">
      <c r="B176" t="s">
        <v>112</v>
      </c>
      <c r="C176" s="15" t="n">
        <v>0.454901960784314</v>
      </c>
      <c r="D176" s="15" t="n">
        <v>0.415929203539823</v>
      </c>
      <c r="E176" s="15" t="n">
        <v>0.473988439306358</v>
      </c>
      <c r="F176" s="15" t="n">
        <v>0.510204081632653</v>
      </c>
      <c r="G176" s="15" t="n">
        <v>0.420634920634921</v>
      </c>
      <c r="H176" s="15"/>
      <c r="I176" s="15" t="n">
        <v>0.436781609195402</v>
      </c>
      <c r="J176" s="15" t="n">
        <v>0.46969696969697</v>
      </c>
      <c r="K176" s="15"/>
      <c r="L176" s="15" t="n">
        <v>0.366071428571429</v>
      </c>
      <c r="M176" s="15" t="n">
        <v>0.536363636363636</v>
      </c>
      <c r="N176" s="15" t="n">
        <v>0.496124031007752</v>
      </c>
      <c r="O176" s="15" t="n">
        <v>0.442176870748299</v>
      </c>
      <c r="P176" s="15"/>
      <c r="Q176" s="15" t="n">
        <v>0.403846153846154</v>
      </c>
      <c r="R176" s="15" t="n">
        <v>0.477401129943503</v>
      </c>
    </row>
    <row r="177">
      <c r="B177" t="s">
        <v>113</v>
      </c>
      <c r="C177" s="15" t="n">
        <v>0.225490196078431</v>
      </c>
      <c r="D177" s="15" t="n">
        <v>0.265486725663717</v>
      </c>
      <c r="E177" s="15" t="n">
        <v>0.202312138728324</v>
      </c>
      <c r="F177" s="15" t="n">
        <v>0.142857142857143</v>
      </c>
      <c r="G177" s="15" t="n">
        <v>0.285714285714286</v>
      </c>
      <c r="H177" s="15"/>
      <c r="I177" s="15" t="n">
        <v>0.172413793103448</v>
      </c>
      <c r="J177" s="15" t="n">
        <v>0.251515151515152</v>
      </c>
      <c r="K177" s="15"/>
      <c r="L177" s="15" t="n">
        <v>0.303571428571429</v>
      </c>
      <c r="M177" s="15" t="n">
        <v>0.154545454545455</v>
      </c>
      <c r="N177" s="15" t="n">
        <v>0.178294573643411</v>
      </c>
      <c r="O177" s="15" t="n">
        <v>0.238095238095238</v>
      </c>
      <c r="P177" s="15"/>
      <c r="Q177" s="15" t="n">
        <v>0.205128205128205</v>
      </c>
      <c r="R177" s="15" t="n">
        <v>0.234463276836158</v>
      </c>
    </row>
    <row r="178">
      <c r="B178" t="s">
        <v>114</v>
      </c>
      <c r="C178" s="15" t="n">
        <v>0.0450980392156863</v>
      </c>
      <c r="D178" s="15" t="n">
        <v>0.106194690265487</v>
      </c>
      <c r="E178" s="15" t="n">
        <v>0.0173410404624277</v>
      </c>
      <c r="F178" s="15" t="n">
        <v>0.0306122448979592</v>
      </c>
      <c r="G178" s="15" t="n">
        <v>0.0396825396825397</v>
      </c>
      <c r="H178" s="15"/>
      <c r="I178" s="15" t="n">
        <v>0.028735632183908</v>
      </c>
      <c r="J178" s="15" t="n">
        <v>0.0545454545454545</v>
      </c>
      <c r="K178" s="15"/>
      <c r="L178" s="15" t="n">
        <v>0.107142857142857</v>
      </c>
      <c r="M178" s="15" t="n">
        <v>0.0181818181818182</v>
      </c>
      <c r="N178" s="15" t="n">
        <v>0.0310077519379845</v>
      </c>
      <c r="O178" s="15" t="n">
        <v>0.0272108843537415</v>
      </c>
      <c r="P178" s="15"/>
      <c r="Q178" s="15" t="n">
        <v>0.0192307692307692</v>
      </c>
      <c r="R178" s="15" t="n">
        <v>0.0564971751412429</v>
      </c>
    </row>
    <row r="179">
      <c r="B179" t="s">
        <v>48</v>
      </c>
      <c r="C179" s="15" t="n">
        <v>0.0215686274509804</v>
      </c>
      <c r="D179" s="15" t="n">
        <v>0.0530973451327434</v>
      </c>
      <c r="E179" s="15" t="n">
        <v>0.0115606936416185</v>
      </c>
      <c r="F179" s="15" t="n">
        <v>0.0102040816326531</v>
      </c>
      <c r="G179" s="15" t="n">
        <v>0.0158730158730159</v>
      </c>
      <c r="H179" s="15"/>
      <c r="I179" s="15" t="n">
        <v>0.0229885057471264</v>
      </c>
      <c r="J179" s="15" t="n">
        <v>0.0212121212121212</v>
      </c>
      <c r="K179" s="15"/>
      <c r="L179" s="15" t="n">
        <v>0.0357142857142857</v>
      </c>
      <c r="M179" s="15" t="n">
        <v>0.0181818181818182</v>
      </c>
      <c r="N179" s="15" t="n">
        <v>0.00775193798449612</v>
      </c>
      <c r="O179" s="15" t="n">
        <v>0.0136054421768707</v>
      </c>
      <c r="P179" s="15"/>
      <c r="Q179" s="15" t="n">
        <v>0.00641025641025641</v>
      </c>
      <c r="R179" s="15" t="n">
        <v>0.0282485875706215</v>
      </c>
    </row>
    <row r="180">
      <c r="C180" s="15"/>
      <c r="D180" s="15"/>
      <c r="E180" s="15"/>
      <c r="F180" s="15"/>
      <c r="G180" s="15"/>
      <c r="H180" s="15"/>
      <c r="I180" s="15"/>
      <c r="J180" s="15"/>
      <c r="K180" s="15"/>
      <c r="L180" s="15"/>
      <c r="M180" s="15"/>
      <c r="N180" s="15"/>
      <c r="O180" s="15"/>
      <c r="P180" s="15"/>
      <c r="Q180" s="15"/>
      <c r="R180" s="15"/>
    </row>
    <row r="181">
      <c r="B181" s="7" t="s">
        <v>118</v>
      </c>
      <c r="C181" s="15"/>
      <c r="D181" s="15"/>
      <c r="E181" s="15"/>
      <c r="F181" s="15"/>
      <c r="G181" s="15"/>
      <c r="H181" s="15"/>
      <c r="I181" s="15"/>
      <c r="J181" s="15"/>
      <c r="K181" s="15"/>
      <c r="L181" s="15"/>
      <c r="M181" s="15"/>
      <c r="N181" s="15"/>
      <c r="O181" s="15"/>
      <c r="P181" s="15"/>
      <c r="Q181" s="15"/>
      <c r="R181" s="15"/>
    </row>
    <row r="182">
      <c r="B182" s="25" t="s">
        <v>55</v>
      </c>
      <c r="C182" s="15"/>
      <c r="D182" s="15"/>
      <c r="E182" s="15"/>
      <c r="F182" s="15"/>
      <c r="G182" s="15"/>
      <c r="H182" s="15"/>
      <c r="I182" s="15"/>
      <c r="J182" s="15"/>
      <c r="K182" s="15"/>
      <c r="L182" s="15"/>
      <c r="M182" s="15"/>
      <c r="N182" s="15"/>
      <c r="O182" s="15"/>
      <c r="P182" s="15"/>
      <c r="Q182" s="15"/>
      <c r="R182" s="15"/>
    </row>
    <row r="183">
      <c r="B183" t="s">
        <v>116</v>
      </c>
      <c r="C183" s="15" t="n">
        <v>0.749019607843137</v>
      </c>
      <c r="D183" s="15" t="n">
        <v>0.548672566371681</v>
      </c>
      <c r="E183" s="15" t="n">
        <v>0.826589595375723</v>
      </c>
      <c r="F183" s="15" t="n">
        <v>0.826530612244898</v>
      </c>
      <c r="G183" s="15" t="n">
        <v>0.761904761904762</v>
      </c>
      <c r="H183" s="15"/>
      <c r="I183" s="15" t="n">
        <v>0.775862068965517</v>
      </c>
      <c r="J183" s="15" t="n">
        <v>0.736363636363636</v>
      </c>
      <c r="K183" s="15"/>
      <c r="L183" s="15" t="n">
        <v>0.535714285714286</v>
      </c>
      <c r="M183" s="15" t="n">
        <v>0.827272727272727</v>
      </c>
      <c r="N183" s="15" t="n">
        <v>0.829457364341085</v>
      </c>
      <c r="O183" s="15" t="n">
        <v>0.80952380952381</v>
      </c>
      <c r="P183" s="15"/>
      <c r="Q183" s="15" t="n">
        <v>0.826923076923077</v>
      </c>
      <c r="R183" s="15" t="n">
        <v>0.714689265536723</v>
      </c>
    </row>
    <row r="184">
      <c r="B184" t="s">
        <v>117</v>
      </c>
      <c r="C184" s="15" t="n">
        <v>0.213725490196078</v>
      </c>
      <c r="D184" s="15" t="n">
        <v>0.389380530973451</v>
      </c>
      <c r="E184" s="15" t="n">
        <v>0.144508670520231</v>
      </c>
      <c r="F184" s="15" t="n">
        <v>0.153061224489796</v>
      </c>
      <c r="G184" s="15" t="n">
        <v>0.198412698412698</v>
      </c>
      <c r="H184" s="15"/>
      <c r="I184" s="15" t="n">
        <v>0.17816091954023</v>
      </c>
      <c r="J184" s="15" t="n">
        <v>0.23030303030303</v>
      </c>
      <c r="K184" s="15"/>
      <c r="L184" s="15" t="n">
        <v>0.401785714285714</v>
      </c>
      <c r="M184" s="15" t="n">
        <v>0.145454545454545</v>
      </c>
      <c r="N184" s="15" t="n">
        <v>0.162790697674419</v>
      </c>
      <c r="O184" s="15" t="n">
        <v>0.156462585034014</v>
      </c>
      <c r="P184" s="15"/>
      <c r="Q184" s="15" t="n">
        <v>0.147435897435897</v>
      </c>
      <c r="R184" s="15" t="n">
        <v>0.242937853107345</v>
      </c>
    </row>
    <row r="185">
      <c r="B185" t="s">
        <v>48</v>
      </c>
      <c r="C185" s="15" t="n">
        <v>0.0372549019607843</v>
      </c>
      <c r="D185" s="15" t="n">
        <v>0.0619469026548673</v>
      </c>
      <c r="E185" s="15" t="n">
        <v>0.0289017341040462</v>
      </c>
      <c r="F185" s="15" t="n">
        <v>0.0204081632653061</v>
      </c>
      <c r="G185" s="15" t="n">
        <v>0.0396825396825397</v>
      </c>
      <c r="H185" s="15"/>
      <c r="I185" s="15" t="n">
        <v>0.0459770114942529</v>
      </c>
      <c r="J185" s="15" t="n">
        <v>0.0333333333333333</v>
      </c>
      <c r="K185" s="15"/>
      <c r="L185" s="15" t="n">
        <v>0.0625</v>
      </c>
      <c r="M185" s="15" t="n">
        <v>0.0272727272727273</v>
      </c>
      <c r="N185" s="15" t="n">
        <v>0.00775193798449612</v>
      </c>
      <c r="O185" s="15" t="n">
        <v>0.0340136054421769</v>
      </c>
      <c r="P185" s="15"/>
      <c r="Q185" s="15" t="n">
        <v>0.0256410256410256</v>
      </c>
      <c r="R185" s="15" t="n">
        <v>0.0423728813559322</v>
      </c>
    </row>
    <row r="186">
      <c r="C186" s="15"/>
      <c r="D186" s="15"/>
      <c r="E186" s="15"/>
      <c r="F186" s="15"/>
      <c r="G186" s="15"/>
      <c r="H186" s="15"/>
      <c r="I186" s="15"/>
      <c r="J186" s="15"/>
      <c r="K186" s="15"/>
      <c r="L186" s="15"/>
      <c r="M186" s="15"/>
      <c r="N186" s="15"/>
      <c r="O186" s="15"/>
      <c r="P186" s="15"/>
      <c r="Q186" s="15"/>
      <c r="R186" s="15"/>
    </row>
    <row r="187">
      <c r="B187" s="7" t="s">
        <v>135</v>
      </c>
      <c r="C187" s="15"/>
      <c r="D187" s="15"/>
      <c r="E187" s="15"/>
      <c r="F187" s="15"/>
      <c r="G187" s="15"/>
      <c r="H187" s="15"/>
      <c r="I187" s="15"/>
      <c r="J187" s="15"/>
      <c r="K187" s="15"/>
      <c r="L187" s="15"/>
      <c r="M187" s="15"/>
      <c r="N187" s="15"/>
      <c r="O187" s="15"/>
      <c r="P187" s="15"/>
      <c r="Q187" s="15"/>
      <c r="R187" s="15"/>
    </row>
    <row r="188">
      <c r="B188" s="25" t="s">
        <v>55</v>
      </c>
      <c r="C188" s="15"/>
      <c r="D188" s="15"/>
      <c r="E188" s="15"/>
      <c r="F188" s="15"/>
      <c r="G188" s="15"/>
      <c r="H188" s="15"/>
      <c r="I188" s="15"/>
      <c r="J188" s="15"/>
      <c r="K188" s="15"/>
      <c r="L188" s="15"/>
      <c r="M188" s="15"/>
      <c r="N188" s="15"/>
      <c r="O188" s="15"/>
      <c r="P188" s="15"/>
      <c r="Q188" s="15"/>
      <c r="R188" s="15"/>
    </row>
    <row r="189">
      <c r="B189" t="s">
        <v>130</v>
      </c>
      <c r="C189" s="15" t="n">
        <v>0.305882352941176</v>
      </c>
      <c r="D189" s="15" t="n">
        <v>0.168141592920354</v>
      </c>
      <c r="E189" s="15" t="n">
        <v>0.323699421965318</v>
      </c>
      <c r="F189" s="15" t="n">
        <v>0.357142857142857</v>
      </c>
      <c r="G189" s="15" t="n">
        <v>0.365079365079365</v>
      </c>
      <c r="H189" s="15"/>
      <c r="I189" s="15" t="n">
        <v>0.333333333333333</v>
      </c>
      <c r="J189" s="15" t="n">
        <v>0.293939393939394</v>
      </c>
      <c r="K189" s="15"/>
      <c r="L189" s="15" t="n">
        <v>0.205357142857143</v>
      </c>
      <c r="M189" s="15" t="n">
        <v>0.3</v>
      </c>
      <c r="N189" s="15" t="n">
        <v>0.356589147286822</v>
      </c>
      <c r="O189" s="15" t="n">
        <v>0.36734693877551</v>
      </c>
      <c r="P189" s="15"/>
      <c r="Q189" s="15" t="n">
        <v>1</v>
      </c>
      <c r="R189" s="15" t="n">
        <v>0</v>
      </c>
    </row>
    <row r="190">
      <c r="B190" t="s">
        <v>131</v>
      </c>
      <c r="C190" s="15" t="n">
        <v>0.16078431372549</v>
      </c>
      <c r="D190" s="15" t="n">
        <v>0.123893805309735</v>
      </c>
      <c r="E190" s="15" t="n">
        <v>0.248554913294798</v>
      </c>
      <c r="F190" s="15" t="n">
        <v>0.122448979591837</v>
      </c>
      <c r="G190" s="15" t="n">
        <v>0.103174603174603</v>
      </c>
      <c r="H190" s="15"/>
      <c r="I190" s="15" t="n">
        <v>0.21264367816092</v>
      </c>
      <c r="J190" s="15" t="n">
        <v>0.133333333333333</v>
      </c>
      <c r="K190" s="15"/>
      <c r="L190" s="15" t="n">
        <v>0.107142857142857</v>
      </c>
      <c r="M190" s="15" t="n">
        <v>0.236363636363636</v>
      </c>
      <c r="N190" s="15" t="n">
        <v>0.209302325581395</v>
      </c>
      <c r="O190" s="15" t="n">
        <v>0.108843537414966</v>
      </c>
      <c r="P190" s="15"/>
      <c r="Q190" s="15" t="n">
        <v>0</v>
      </c>
      <c r="R190" s="15" t="n">
        <v>0.231638418079096</v>
      </c>
    </row>
    <row r="191">
      <c r="B191" t="s">
        <v>132</v>
      </c>
      <c r="C191" s="15" t="n">
        <v>0.311764705882353</v>
      </c>
      <c r="D191" s="15" t="n">
        <v>0.292035398230089</v>
      </c>
      <c r="E191" s="15" t="n">
        <v>0.323699421965318</v>
      </c>
      <c r="F191" s="15" t="n">
        <v>0.336734693877551</v>
      </c>
      <c r="G191" s="15" t="n">
        <v>0.293650793650794</v>
      </c>
      <c r="H191" s="15"/>
      <c r="I191" s="15" t="n">
        <v>0.241379310344828</v>
      </c>
      <c r="J191" s="15" t="n">
        <v>0.345454545454545</v>
      </c>
      <c r="K191" s="15"/>
      <c r="L191" s="15" t="n">
        <v>0.303571428571429</v>
      </c>
      <c r="M191" s="15" t="n">
        <v>0.281818181818182</v>
      </c>
      <c r="N191" s="15" t="n">
        <v>0.294573643410853</v>
      </c>
      <c r="O191" s="15" t="n">
        <v>0.36734693877551</v>
      </c>
      <c r="P191" s="15"/>
      <c r="Q191" s="15" t="n">
        <v>0</v>
      </c>
      <c r="R191" s="15" t="n">
        <v>0.449152542372881</v>
      </c>
    </row>
    <row r="192">
      <c r="B192" t="s">
        <v>133</v>
      </c>
      <c r="C192" s="15" t="n">
        <v>0.198039215686275</v>
      </c>
      <c r="D192" s="15" t="n">
        <v>0.398230088495575</v>
      </c>
      <c r="E192" s="15" t="n">
        <v>0.0751445086705202</v>
      </c>
      <c r="F192" s="15" t="n">
        <v>0.173469387755102</v>
      </c>
      <c r="G192" s="15" t="n">
        <v>0.206349206349206</v>
      </c>
      <c r="H192" s="15"/>
      <c r="I192" s="15" t="n">
        <v>0.183908045977011</v>
      </c>
      <c r="J192" s="15" t="n">
        <v>0.206060606060606</v>
      </c>
      <c r="K192" s="15"/>
      <c r="L192" s="15" t="n">
        <v>0.357142857142857</v>
      </c>
      <c r="M192" s="15" t="n">
        <v>0.163636363636364</v>
      </c>
      <c r="N192" s="15" t="n">
        <v>0.124031007751938</v>
      </c>
      <c r="O192" s="15" t="n">
        <v>0.129251700680272</v>
      </c>
      <c r="P192" s="15"/>
      <c r="Q192" s="15" t="n">
        <v>0</v>
      </c>
      <c r="R192" s="15" t="n">
        <v>0.285310734463277</v>
      </c>
    </row>
    <row r="193">
      <c r="B193" t="s">
        <v>48</v>
      </c>
      <c r="C193" s="15" t="n">
        <v>0.0235294117647059</v>
      </c>
      <c r="D193" s="15" t="n">
        <v>0.0176991150442478</v>
      </c>
      <c r="E193" s="15" t="n">
        <v>0.0289017341040462</v>
      </c>
      <c r="F193" s="15" t="n">
        <v>0.0102040816326531</v>
      </c>
      <c r="G193" s="15" t="n">
        <v>0.0317460317460317</v>
      </c>
      <c r="H193" s="15"/>
      <c r="I193" s="15" t="n">
        <v>0.028735632183908</v>
      </c>
      <c r="J193" s="15" t="n">
        <v>0.0212121212121212</v>
      </c>
      <c r="K193" s="15"/>
      <c r="L193" s="15" t="n">
        <v>0.0267857142857143</v>
      </c>
      <c r="M193" s="15" t="n">
        <v>0.0181818181818182</v>
      </c>
      <c r="N193" s="15" t="n">
        <v>0.0155038759689922</v>
      </c>
      <c r="O193" s="15" t="n">
        <v>0.0272108843537415</v>
      </c>
      <c r="P193" s="15"/>
      <c r="Q193" s="15" t="n">
        <v>0</v>
      </c>
      <c r="R193" s="15" t="n">
        <v>0.0338983050847458</v>
      </c>
    </row>
    <row r="194">
      <c r="C194" s="15"/>
      <c r="D194" s="15"/>
      <c r="E194" s="15"/>
      <c r="F194" s="15"/>
      <c r="G194" s="15"/>
      <c r="H194" s="15"/>
      <c r="I194" s="15"/>
      <c r="J194" s="15"/>
      <c r="K194" s="15"/>
      <c r="L194" s="15"/>
      <c r="M194" s="15"/>
      <c r="N194" s="15"/>
      <c r="O194" s="15"/>
      <c r="P194" s="15"/>
      <c r="Q194" s="15"/>
      <c r="R194" s="15"/>
    </row>
    <row r="195">
      <c r="B195" s="7" t="s">
        <v>136</v>
      </c>
      <c r="C195" s="15"/>
      <c r="D195" s="15"/>
      <c r="E195" s="15"/>
      <c r="F195" s="15"/>
      <c r="G195" s="15"/>
      <c r="H195" s="15"/>
      <c r="I195" s="15"/>
      <c r="J195" s="15"/>
      <c r="K195" s="15"/>
      <c r="L195" s="15"/>
      <c r="M195" s="15"/>
      <c r="N195" s="15"/>
      <c r="O195" s="15"/>
      <c r="P195" s="15"/>
      <c r="Q195" s="15"/>
      <c r="R195" s="15"/>
    </row>
    <row r="196">
      <c r="B196" s="25" t="s">
        <v>55</v>
      </c>
      <c r="C196" s="15"/>
      <c r="D196" s="15"/>
      <c r="E196" s="15"/>
      <c r="F196" s="15"/>
      <c r="G196" s="15"/>
      <c r="H196" s="15"/>
      <c r="I196" s="15"/>
      <c r="J196" s="15"/>
      <c r="K196" s="15"/>
      <c r="L196" s="15"/>
      <c r="M196" s="15"/>
      <c r="N196" s="15"/>
      <c r="O196" s="15"/>
      <c r="P196" s="15"/>
      <c r="Q196" s="15"/>
      <c r="R196" s="15"/>
    </row>
    <row r="197">
      <c r="B197" t="s">
        <v>130</v>
      </c>
      <c r="C197" s="15" t="n">
        <v>0.392156862745098</v>
      </c>
      <c r="D197" s="15" t="n">
        <v>0.212389380530973</v>
      </c>
      <c r="E197" s="15" t="n">
        <v>0.479768786127168</v>
      </c>
      <c r="F197" s="15" t="n">
        <v>0.459183673469388</v>
      </c>
      <c r="G197" s="15" t="n">
        <v>0.380952380952381</v>
      </c>
      <c r="H197" s="15"/>
      <c r="I197" s="15" t="n">
        <v>0.442528735632184</v>
      </c>
      <c r="J197" s="15" t="n">
        <v>0.366666666666667</v>
      </c>
      <c r="K197" s="15"/>
      <c r="L197" s="15" t="n">
        <v>0.232142857142857</v>
      </c>
      <c r="M197" s="15" t="n">
        <v>0.427272727272727</v>
      </c>
      <c r="N197" s="15" t="n">
        <v>0.503875968992248</v>
      </c>
      <c r="O197" s="15" t="n">
        <v>0.421768707482993</v>
      </c>
      <c r="P197" s="15"/>
      <c r="Q197" s="15" t="n">
        <v>0.628205128205128</v>
      </c>
      <c r="R197" s="15" t="n">
        <v>0.288135593220339</v>
      </c>
    </row>
    <row r="198">
      <c r="B198" t="s">
        <v>131</v>
      </c>
      <c r="C198" s="15" t="n">
        <v>0.17843137254902</v>
      </c>
      <c r="D198" s="15" t="n">
        <v>0.123893805309735</v>
      </c>
      <c r="E198" s="15" t="n">
        <v>0.179190751445087</v>
      </c>
      <c r="F198" s="15" t="n">
        <v>0.204081632653061</v>
      </c>
      <c r="G198" s="15" t="n">
        <v>0.206349206349206</v>
      </c>
      <c r="H198" s="15"/>
      <c r="I198" s="15" t="n">
        <v>0.206896551724138</v>
      </c>
      <c r="J198" s="15" t="n">
        <v>0.163636363636364</v>
      </c>
      <c r="K198" s="15"/>
      <c r="L198" s="15" t="n">
        <v>0.142857142857143</v>
      </c>
      <c r="M198" s="15" t="n">
        <v>0.2</v>
      </c>
      <c r="N198" s="15" t="n">
        <v>0.186046511627907</v>
      </c>
      <c r="O198" s="15" t="n">
        <v>0.17687074829932</v>
      </c>
      <c r="P198" s="15"/>
      <c r="Q198" s="15" t="n">
        <v>0.179487179487179</v>
      </c>
      <c r="R198" s="15" t="n">
        <v>0.177966101694915</v>
      </c>
    </row>
    <row r="199">
      <c r="B199" t="s">
        <v>132</v>
      </c>
      <c r="C199" s="15" t="n">
        <v>0.284313725490196</v>
      </c>
      <c r="D199" s="15" t="n">
        <v>0.36283185840708</v>
      </c>
      <c r="E199" s="15" t="n">
        <v>0.248554913294798</v>
      </c>
      <c r="F199" s="15" t="n">
        <v>0.244897959183673</v>
      </c>
      <c r="G199" s="15" t="n">
        <v>0.293650793650794</v>
      </c>
      <c r="H199" s="15"/>
      <c r="I199" s="15" t="n">
        <v>0.218390804597701</v>
      </c>
      <c r="J199" s="15" t="n">
        <v>0.318181818181818</v>
      </c>
      <c r="K199" s="15"/>
      <c r="L199" s="15" t="n">
        <v>0.330357142857143</v>
      </c>
      <c r="M199" s="15" t="n">
        <v>0.263636363636364</v>
      </c>
      <c r="N199" s="15" t="n">
        <v>0.255813953488372</v>
      </c>
      <c r="O199" s="15" t="n">
        <v>0.306122448979592</v>
      </c>
      <c r="P199" s="15"/>
      <c r="Q199" s="15" t="n">
        <v>0.153846153846154</v>
      </c>
      <c r="R199" s="15" t="n">
        <v>0.34180790960452</v>
      </c>
    </row>
    <row r="200">
      <c r="B200" t="s">
        <v>133</v>
      </c>
      <c r="C200" s="15" t="n">
        <v>0.125490196078431</v>
      </c>
      <c r="D200" s="15" t="n">
        <v>0.265486725663717</v>
      </c>
      <c r="E200" s="15" t="n">
        <v>0.0809248554913295</v>
      </c>
      <c r="F200" s="15" t="n">
        <v>0.0714285714285714</v>
      </c>
      <c r="G200" s="15" t="n">
        <v>0.103174603174603</v>
      </c>
      <c r="H200" s="15"/>
      <c r="I200" s="15" t="n">
        <v>0.120689655172414</v>
      </c>
      <c r="J200" s="15" t="n">
        <v>0.127272727272727</v>
      </c>
      <c r="K200" s="15"/>
      <c r="L200" s="15" t="n">
        <v>0.267857142857143</v>
      </c>
      <c r="M200" s="15" t="n">
        <v>0.0909090909090909</v>
      </c>
      <c r="N200" s="15" t="n">
        <v>0.0465116279069767</v>
      </c>
      <c r="O200" s="15" t="n">
        <v>0.0748299319727891</v>
      </c>
      <c r="P200" s="15"/>
      <c r="Q200" s="15" t="n">
        <v>0.032051282051282</v>
      </c>
      <c r="R200" s="15" t="n">
        <v>0.166666666666667</v>
      </c>
    </row>
    <row r="201">
      <c r="B201" t="s">
        <v>48</v>
      </c>
      <c r="C201" s="15" t="n">
        <v>0.0196078431372549</v>
      </c>
      <c r="D201" s="15" t="n">
        <v>0.0353982300884956</v>
      </c>
      <c r="E201" s="15" t="n">
        <v>0.0115606936416185</v>
      </c>
      <c r="F201" s="15" t="n">
        <v>0.0204081632653061</v>
      </c>
      <c r="G201" s="15" t="n">
        <v>0.0158730158730159</v>
      </c>
      <c r="H201" s="15"/>
      <c r="I201" s="15" t="n">
        <v>0.0114942528735632</v>
      </c>
      <c r="J201" s="15" t="n">
        <v>0.0242424242424242</v>
      </c>
      <c r="K201" s="15"/>
      <c r="L201" s="15" t="n">
        <v>0.0267857142857143</v>
      </c>
      <c r="M201" s="15" t="n">
        <v>0.0181818181818182</v>
      </c>
      <c r="N201" s="15" t="n">
        <v>0.00775193798449612</v>
      </c>
      <c r="O201" s="15" t="n">
        <v>0.0204081632653061</v>
      </c>
      <c r="P201" s="15"/>
      <c r="Q201" s="15" t="n">
        <v>0.00641025641025641</v>
      </c>
      <c r="R201" s="15" t="n">
        <v>0.0254237288135593</v>
      </c>
    </row>
    <row r="202">
      <c r="C202" s="15"/>
      <c r="D202" s="15"/>
      <c r="E202" s="15"/>
      <c r="F202" s="15"/>
      <c r="G202" s="15"/>
      <c r="H202" s="15"/>
      <c r="I202" s="15"/>
      <c r="J202" s="15"/>
      <c r="K202" s="15"/>
      <c r="L202" s="15"/>
      <c r="M202" s="15"/>
      <c r="N202" s="15"/>
      <c r="O202" s="15"/>
      <c r="P202" s="15"/>
      <c r="Q202" s="15"/>
      <c r="R202" s="15"/>
    </row>
    <row r="203">
      <c r="B203" s="7" t="s">
        <v>137</v>
      </c>
      <c r="C203" s="15"/>
      <c r="D203" s="15"/>
      <c r="E203" s="15"/>
      <c r="F203" s="15"/>
      <c r="G203" s="15"/>
      <c r="H203" s="15"/>
      <c r="I203" s="15"/>
      <c r="J203" s="15"/>
      <c r="K203" s="15"/>
      <c r="L203" s="15"/>
      <c r="M203" s="15"/>
      <c r="N203" s="15"/>
      <c r="O203" s="15"/>
      <c r="P203" s="15"/>
      <c r="Q203" s="15"/>
      <c r="R203" s="15"/>
    </row>
    <row r="204">
      <c r="B204" s="25" t="s">
        <v>55</v>
      </c>
      <c r="C204" s="15"/>
      <c r="D204" s="15"/>
      <c r="E204" s="15"/>
      <c r="F204" s="15"/>
      <c r="G204" s="15"/>
      <c r="H204" s="15"/>
      <c r="I204" s="15"/>
      <c r="J204" s="15"/>
      <c r="K204" s="15"/>
      <c r="L204" s="15"/>
      <c r="M204" s="15"/>
      <c r="N204" s="15"/>
      <c r="O204" s="15"/>
      <c r="P204" s="15"/>
      <c r="Q204" s="15"/>
      <c r="R204" s="15"/>
    </row>
    <row r="205">
      <c r="B205" t="s">
        <v>130</v>
      </c>
      <c r="C205" s="15" t="n">
        <v>0.217647058823529</v>
      </c>
      <c r="D205" s="15" t="n">
        <v>0.150442477876106</v>
      </c>
      <c r="E205" s="15" t="n">
        <v>0.294797687861272</v>
      </c>
      <c r="F205" s="15" t="n">
        <v>0.163265306122449</v>
      </c>
      <c r="G205" s="15" t="n">
        <v>0.214285714285714</v>
      </c>
      <c r="H205" s="15"/>
      <c r="I205" s="15" t="n">
        <v>0.298850574712644</v>
      </c>
      <c r="J205" s="15" t="n">
        <v>0.175757575757576</v>
      </c>
      <c r="K205" s="15"/>
      <c r="L205" s="15" t="n">
        <v>0.142857142857143</v>
      </c>
      <c r="M205" s="15" t="n">
        <v>0.272727272727273</v>
      </c>
      <c r="N205" s="15" t="n">
        <v>0.27906976744186</v>
      </c>
      <c r="O205" s="15" t="n">
        <v>0.19047619047619</v>
      </c>
      <c r="P205" s="15"/>
      <c r="Q205" s="15" t="n">
        <v>0.378205128205128</v>
      </c>
      <c r="R205" s="15" t="n">
        <v>0.146892655367232</v>
      </c>
    </row>
    <row r="206">
      <c r="B206" t="s">
        <v>131</v>
      </c>
      <c r="C206" s="15" t="n">
        <v>0.158823529411765</v>
      </c>
      <c r="D206" s="15" t="n">
        <v>0.123893805309735</v>
      </c>
      <c r="E206" s="15" t="n">
        <v>0.196531791907514</v>
      </c>
      <c r="F206" s="15" t="n">
        <v>0.193877551020408</v>
      </c>
      <c r="G206" s="15" t="n">
        <v>0.111111111111111</v>
      </c>
      <c r="H206" s="15"/>
      <c r="I206" s="15" t="n">
        <v>0.264367816091954</v>
      </c>
      <c r="J206" s="15" t="n">
        <v>0.103030303030303</v>
      </c>
      <c r="K206" s="15"/>
      <c r="L206" s="15" t="n">
        <v>0.214285714285714</v>
      </c>
      <c r="M206" s="15" t="n">
        <v>0.209090909090909</v>
      </c>
      <c r="N206" s="15" t="n">
        <v>0.155038759689922</v>
      </c>
      <c r="O206" s="15" t="n">
        <v>0.0952380952380952</v>
      </c>
      <c r="P206" s="15"/>
      <c r="Q206" s="15" t="n">
        <v>0.262820512820513</v>
      </c>
      <c r="R206" s="15" t="n">
        <v>0.112994350282486</v>
      </c>
    </row>
    <row r="207">
      <c r="B207" t="s">
        <v>132</v>
      </c>
      <c r="C207" s="15" t="n">
        <v>0.301960784313725</v>
      </c>
      <c r="D207" s="15" t="n">
        <v>0.283185840707965</v>
      </c>
      <c r="E207" s="15" t="n">
        <v>0.277456647398844</v>
      </c>
      <c r="F207" s="15" t="n">
        <v>0.387755102040816</v>
      </c>
      <c r="G207" s="15" t="n">
        <v>0.285714285714286</v>
      </c>
      <c r="H207" s="15"/>
      <c r="I207" s="15" t="n">
        <v>0.258620689655172</v>
      </c>
      <c r="J207" s="15" t="n">
        <v>0.321212121212121</v>
      </c>
      <c r="K207" s="15"/>
      <c r="L207" s="15" t="n">
        <v>0.196428571428571</v>
      </c>
      <c r="M207" s="15" t="n">
        <v>0.3</v>
      </c>
      <c r="N207" s="15" t="n">
        <v>0.372093023255814</v>
      </c>
      <c r="O207" s="15" t="n">
        <v>0.333333333333333</v>
      </c>
      <c r="P207" s="15"/>
      <c r="Q207" s="15" t="n">
        <v>0.217948717948718</v>
      </c>
      <c r="R207" s="15" t="n">
        <v>0.338983050847458</v>
      </c>
    </row>
    <row r="208">
      <c r="B208" t="s">
        <v>133</v>
      </c>
      <c r="C208" s="15" t="n">
        <v>0.286274509803922</v>
      </c>
      <c r="D208" s="15" t="n">
        <v>0.407079646017699</v>
      </c>
      <c r="E208" s="15" t="n">
        <v>0.190751445086705</v>
      </c>
      <c r="F208" s="15" t="n">
        <v>0.224489795918367</v>
      </c>
      <c r="G208" s="15" t="n">
        <v>0.357142857142857</v>
      </c>
      <c r="H208" s="15"/>
      <c r="I208" s="15" t="n">
        <v>0.155172413793103</v>
      </c>
      <c r="J208" s="15" t="n">
        <v>0.357575757575758</v>
      </c>
      <c r="K208" s="15"/>
      <c r="L208" s="15" t="n">
        <v>0.410714285714286</v>
      </c>
      <c r="M208" s="15" t="n">
        <v>0.190909090909091</v>
      </c>
      <c r="N208" s="15" t="n">
        <v>0.170542635658915</v>
      </c>
      <c r="O208" s="15" t="n">
        <v>0.340136054421769</v>
      </c>
      <c r="P208" s="15"/>
      <c r="Q208" s="15" t="n">
        <v>0.128205128205128</v>
      </c>
      <c r="R208" s="15" t="n">
        <v>0.355932203389831</v>
      </c>
    </row>
    <row r="209">
      <c r="B209" t="s">
        <v>48</v>
      </c>
      <c r="C209" s="15" t="n">
        <v>0.0352941176470588</v>
      </c>
      <c r="D209" s="15" t="n">
        <v>0.0353982300884956</v>
      </c>
      <c r="E209" s="15" t="n">
        <v>0.0404624277456647</v>
      </c>
      <c r="F209" s="15" t="n">
        <v>0.0306122448979592</v>
      </c>
      <c r="G209" s="15" t="n">
        <v>0.0317460317460317</v>
      </c>
      <c r="H209" s="15"/>
      <c r="I209" s="15" t="n">
        <v>0.0229885057471264</v>
      </c>
      <c r="J209" s="15" t="n">
        <v>0.0424242424242424</v>
      </c>
      <c r="K209" s="15"/>
      <c r="L209" s="15" t="n">
        <v>0.0357142857142857</v>
      </c>
      <c r="M209" s="15" t="n">
        <v>0.0272727272727273</v>
      </c>
      <c r="N209" s="15" t="n">
        <v>0.0232558139534884</v>
      </c>
      <c r="O209" s="15" t="n">
        <v>0.0408163265306122</v>
      </c>
      <c r="P209" s="15"/>
      <c r="Q209" s="15" t="n">
        <v>0.0128205128205128</v>
      </c>
      <c r="R209" s="15" t="n">
        <v>0.0451977401129944</v>
      </c>
    </row>
    <row r="210">
      <c r="C210" s="15"/>
      <c r="D210" s="15"/>
      <c r="E210" s="15"/>
      <c r="F210" s="15"/>
      <c r="G210" s="15"/>
      <c r="H210" s="15"/>
      <c r="I210" s="15"/>
      <c r="J210" s="15"/>
      <c r="K210" s="15"/>
      <c r="L210" s="15"/>
      <c r="M210" s="15"/>
      <c r="N210" s="15"/>
      <c r="O210" s="15"/>
      <c r="P210" s="15"/>
      <c r="Q210" s="15"/>
      <c r="R210" s="15"/>
    </row>
    <row r="211">
      <c r="B211" s="7" t="s">
        <v>138</v>
      </c>
      <c r="C211" s="15"/>
      <c r="D211" s="15"/>
      <c r="E211" s="15"/>
      <c r="F211" s="15"/>
      <c r="G211" s="15"/>
      <c r="H211" s="15"/>
      <c r="I211" s="15"/>
      <c r="J211" s="15"/>
      <c r="K211" s="15"/>
      <c r="L211" s="15"/>
      <c r="M211" s="15"/>
      <c r="N211" s="15"/>
      <c r="O211" s="15"/>
      <c r="P211" s="15"/>
      <c r="Q211" s="15"/>
      <c r="R211" s="15"/>
    </row>
    <row r="212">
      <c r="B212" s="25" t="s">
        <v>55</v>
      </c>
      <c r="C212" s="15"/>
      <c r="D212" s="15"/>
      <c r="E212" s="15"/>
      <c r="F212" s="15"/>
      <c r="G212" s="15"/>
      <c r="H212" s="15"/>
      <c r="I212" s="15"/>
      <c r="J212" s="15"/>
      <c r="K212" s="15"/>
      <c r="L212" s="15"/>
      <c r="M212" s="15"/>
      <c r="N212" s="15"/>
      <c r="O212" s="15"/>
      <c r="P212" s="15"/>
      <c r="Q212" s="15"/>
      <c r="R212" s="15"/>
    </row>
    <row r="213">
      <c r="B213" t="s">
        <v>130</v>
      </c>
      <c r="C213" s="15" t="n">
        <v>0.249019607843137</v>
      </c>
      <c r="D213" s="15" t="n">
        <v>0.132743362831858</v>
      </c>
      <c r="E213" s="15" t="n">
        <v>0.271676300578035</v>
      </c>
      <c r="F213" s="15" t="n">
        <v>0.26530612244898</v>
      </c>
      <c r="G213" s="15" t="n">
        <v>0.30952380952381</v>
      </c>
      <c r="H213" s="15"/>
      <c r="I213" s="15" t="n">
        <v>0.310344827586207</v>
      </c>
      <c r="J213" s="15" t="n">
        <v>0.212121212121212</v>
      </c>
      <c r="K213" s="15"/>
      <c r="L213" s="15" t="n">
        <v>0.169642857142857</v>
      </c>
      <c r="M213" s="15" t="n">
        <v>0.263636363636364</v>
      </c>
      <c r="N213" s="15" t="n">
        <v>0.286821705426357</v>
      </c>
      <c r="O213" s="15" t="n">
        <v>0.285714285714286</v>
      </c>
      <c r="P213" s="15"/>
      <c r="Q213" s="15" t="n">
        <v>0.378205128205128</v>
      </c>
      <c r="R213" s="15" t="n">
        <v>0.192090395480226</v>
      </c>
    </row>
    <row r="214">
      <c r="B214" t="s">
        <v>131</v>
      </c>
      <c r="C214" s="15" t="n">
        <v>0.176470588235294</v>
      </c>
      <c r="D214" s="15" t="n">
        <v>0.115044247787611</v>
      </c>
      <c r="E214" s="15" t="n">
        <v>0.219653179190751</v>
      </c>
      <c r="F214" s="15" t="n">
        <v>0.214285714285714</v>
      </c>
      <c r="G214" s="15" t="n">
        <v>0.142857142857143</v>
      </c>
      <c r="H214" s="15"/>
      <c r="I214" s="15" t="n">
        <v>0.241379310344828</v>
      </c>
      <c r="J214" s="15" t="n">
        <v>0.145454545454545</v>
      </c>
      <c r="K214" s="15"/>
      <c r="L214" s="15" t="n">
        <v>0.142857142857143</v>
      </c>
      <c r="M214" s="15" t="n">
        <v>0.254545454545455</v>
      </c>
      <c r="N214" s="15" t="n">
        <v>0.186046511627907</v>
      </c>
      <c r="O214" s="15" t="n">
        <v>0.149659863945578</v>
      </c>
      <c r="P214" s="15"/>
      <c r="Q214" s="15" t="n">
        <v>0.288461538461538</v>
      </c>
      <c r="R214" s="15" t="n">
        <v>0.127118644067797</v>
      </c>
    </row>
    <row r="215">
      <c r="B215" t="s">
        <v>132</v>
      </c>
      <c r="C215" s="15" t="n">
        <v>0.294117647058824</v>
      </c>
      <c r="D215" s="15" t="n">
        <v>0.256637168141593</v>
      </c>
      <c r="E215" s="15" t="n">
        <v>0.335260115606936</v>
      </c>
      <c r="F215" s="15" t="n">
        <v>0.255102040816327</v>
      </c>
      <c r="G215" s="15" t="n">
        <v>0.301587301587302</v>
      </c>
      <c r="H215" s="15"/>
      <c r="I215" s="15" t="n">
        <v>0.28735632183908</v>
      </c>
      <c r="J215" s="15" t="n">
        <v>0.296969696969697</v>
      </c>
      <c r="K215" s="15"/>
      <c r="L215" s="15" t="n">
        <v>0.294642857142857</v>
      </c>
      <c r="M215" s="15" t="n">
        <v>0.245454545454545</v>
      </c>
      <c r="N215" s="15" t="n">
        <v>0.341085271317829</v>
      </c>
      <c r="O215" s="15" t="n">
        <v>0.299319727891156</v>
      </c>
      <c r="P215" s="15"/>
      <c r="Q215" s="15" t="n">
        <v>0.211538461538462</v>
      </c>
      <c r="R215" s="15" t="n">
        <v>0.330508474576271</v>
      </c>
    </row>
    <row r="216">
      <c r="B216" t="s">
        <v>133</v>
      </c>
      <c r="C216" s="15" t="n">
        <v>0.249019607843137</v>
      </c>
      <c r="D216" s="15" t="n">
        <v>0.442477876106195</v>
      </c>
      <c r="E216" s="15" t="n">
        <v>0.138728323699422</v>
      </c>
      <c r="F216" s="15" t="n">
        <v>0.26530612244898</v>
      </c>
      <c r="G216" s="15" t="n">
        <v>0.214285714285714</v>
      </c>
      <c r="H216" s="15"/>
      <c r="I216" s="15" t="n">
        <v>0.132183908045977</v>
      </c>
      <c r="J216" s="15" t="n">
        <v>0.312121212121212</v>
      </c>
      <c r="K216" s="15"/>
      <c r="L216" s="15" t="n">
        <v>0.357142857142857</v>
      </c>
      <c r="M216" s="15" t="n">
        <v>0.2</v>
      </c>
      <c r="N216" s="15" t="n">
        <v>0.162790697674419</v>
      </c>
      <c r="O216" s="15" t="n">
        <v>0.231292517006803</v>
      </c>
      <c r="P216" s="15"/>
      <c r="Q216" s="15" t="n">
        <v>0.121794871794872</v>
      </c>
      <c r="R216" s="15" t="n">
        <v>0.305084745762712</v>
      </c>
    </row>
    <row r="217">
      <c r="B217" t="s">
        <v>48</v>
      </c>
      <c r="C217" s="15" t="n">
        <v>0.0313725490196078</v>
      </c>
      <c r="D217" s="15" t="n">
        <v>0.0530973451327434</v>
      </c>
      <c r="E217" s="15" t="n">
        <v>0.0346820809248555</v>
      </c>
      <c r="F217" s="15" t="n">
        <v>0</v>
      </c>
      <c r="G217" s="15" t="n">
        <v>0.0317460317460317</v>
      </c>
      <c r="H217" s="15"/>
      <c r="I217" s="15" t="n">
        <v>0.028735632183908</v>
      </c>
      <c r="J217" s="15" t="n">
        <v>0.0333333333333333</v>
      </c>
      <c r="K217" s="15"/>
      <c r="L217" s="15" t="n">
        <v>0.0357142857142857</v>
      </c>
      <c r="M217" s="15" t="n">
        <v>0.0363636363636364</v>
      </c>
      <c r="N217" s="15" t="n">
        <v>0.0232558139534884</v>
      </c>
      <c r="O217" s="15" t="n">
        <v>0.0340136054421769</v>
      </c>
      <c r="P217" s="15"/>
      <c r="Q217" s="15" t="n">
        <v>0</v>
      </c>
      <c r="R217" s="15" t="n">
        <v>0.0451977401129944</v>
      </c>
    </row>
    <row r="218">
      <c r="C218" s="15"/>
      <c r="D218" s="15"/>
      <c r="E218" s="15"/>
      <c r="F218" s="15"/>
      <c r="G218" s="15"/>
      <c r="H218" s="15"/>
      <c r="I218" s="15"/>
      <c r="J218" s="15"/>
      <c r="K218" s="15"/>
      <c r="L218" s="15"/>
      <c r="M218" s="15"/>
      <c r="N218" s="15"/>
      <c r="O218" s="15"/>
      <c r="P218" s="15"/>
      <c r="Q218" s="15"/>
      <c r="R218" s="15"/>
    </row>
    <row r="219">
      <c r="B219" s="7" t="s">
        <v>139</v>
      </c>
      <c r="C219" s="15"/>
      <c r="D219" s="15"/>
      <c r="E219" s="15"/>
      <c r="F219" s="15"/>
      <c r="G219" s="15"/>
      <c r="H219" s="15"/>
      <c r="I219" s="15"/>
      <c r="J219" s="15"/>
      <c r="K219" s="15"/>
      <c r="L219" s="15"/>
      <c r="M219" s="15"/>
      <c r="N219" s="15"/>
      <c r="O219" s="15"/>
      <c r="P219" s="15"/>
      <c r="Q219" s="15"/>
      <c r="R219" s="15"/>
    </row>
    <row r="220">
      <c r="B220" s="25" t="s">
        <v>55</v>
      </c>
      <c r="C220" s="15"/>
      <c r="D220" s="15"/>
      <c r="E220" s="15"/>
      <c r="F220" s="15"/>
      <c r="G220" s="15"/>
      <c r="H220" s="15"/>
      <c r="I220" s="15"/>
      <c r="J220" s="15"/>
      <c r="K220" s="15"/>
      <c r="L220" s="15"/>
      <c r="M220" s="15"/>
      <c r="N220" s="15"/>
      <c r="O220" s="15"/>
      <c r="P220" s="15"/>
      <c r="Q220" s="15"/>
      <c r="R220" s="15"/>
    </row>
    <row r="221">
      <c r="B221" t="s">
        <v>130</v>
      </c>
      <c r="C221" s="15" t="n">
        <v>0.258823529411765</v>
      </c>
      <c r="D221" s="15" t="n">
        <v>0.212389380530973</v>
      </c>
      <c r="E221" s="15" t="n">
        <v>0.323699421965318</v>
      </c>
      <c r="F221" s="15" t="n">
        <v>0.275510204081633</v>
      </c>
      <c r="G221" s="15" t="n">
        <v>0.198412698412698</v>
      </c>
      <c r="H221" s="15"/>
      <c r="I221" s="15" t="n">
        <v>0.350574712643678</v>
      </c>
      <c r="J221" s="15" t="n">
        <v>0.212121212121212</v>
      </c>
      <c r="K221" s="15"/>
      <c r="L221" s="15" t="n">
        <v>0.241071428571429</v>
      </c>
      <c r="M221" s="15" t="n">
        <v>0.345454545454545</v>
      </c>
      <c r="N221" s="15" t="n">
        <v>0.271317829457364</v>
      </c>
      <c r="O221" s="15" t="n">
        <v>0.217687074829932</v>
      </c>
      <c r="P221" s="15"/>
      <c r="Q221" s="15" t="n">
        <v>0.33974358974359</v>
      </c>
      <c r="R221" s="15" t="n">
        <v>0.22316384180791</v>
      </c>
    </row>
    <row r="222">
      <c r="B222" t="s">
        <v>131</v>
      </c>
      <c r="C222" s="15" t="n">
        <v>0.147058823529412</v>
      </c>
      <c r="D222" s="15" t="n">
        <v>0.176991150442478</v>
      </c>
      <c r="E222" s="15" t="n">
        <v>0.132947976878613</v>
      </c>
      <c r="F222" s="15" t="n">
        <v>0.153061224489796</v>
      </c>
      <c r="G222" s="15" t="n">
        <v>0.134920634920635</v>
      </c>
      <c r="H222" s="15"/>
      <c r="I222" s="15" t="n">
        <v>0.183908045977011</v>
      </c>
      <c r="J222" s="15" t="n">
        <v>0.124242424242424</v>
      </c>
      <c r="K222" s="15"/>
      <c r="L222" s="15" t="n">
        <v>0.151785714285714</v>
      </c>
      <c r="M222" s="15" t="n">
        <v>0.163636363636364</v>
      </c>
      <c r="N222" s="15" t="n">
        <v>0.186046511627907</v>
      </c>
      <c r="O222" s="15" t="n">
        <v>0.108843537414966</v>
      </c>
      <c r="P222" s="15"/>
      <c r="Q222" s="15" t="n">
        <v>0.230769230769231</v>
      </c>
      <c r="R222" s="15" t="n">
        <v>0.110169491525424</v>
      </c>
    </row>
    <row r="223">
      <c r="B223" t="s">
        <v>132</v>
      </c>
      <c r="C223" s="15" t="n">
        <v>0.315686274509804</v>
      </c>
      <c r="D223" s="15" t="n">
        <v>0.292035398230089</v>
      </c>
      <c r="E223" s="15" t="n">
        <v>0.300578034682081</v>
      </c>
      <c r="F223" s="15" t="n">
        <v>0.326530612244898</v>
      </c>
      <c r="G223" s="15" t="n">
        <v>0.349206349206349</v>
      </c>
      <c r="H223" s="15"/>
      <c r="I223" s="15" t="n">
        <v>0.252873563218391</v>
      </c>
      <c r="J223" s="15" t="n">
        <v>0.348484848484849</v>
      </c>
      <c r="K223" s="15"/>
      <c r="L223" s="15" t="n">
        <v>0.303571428571429</v>
      </c>
      <c r="M223" s="15" t="n">
        <v>0.254545454545455</v>
      </c>
      <c r="N223" s="15" t="n">
        <v>0.372093023255814</v>
      </c>
      <c r="O223" s="15" t="n">
        <v>0.333333333333333</v>
      </c>
      <c r="P223" s="15"/>
      <c r="Q223" s="15" t="n">
        <v>0.275641025641026</v>
      </c>
      <c r="R223" s="15" t="n">
        <v>0.333333333333333</v>
      </c>
    </row>
    <row r="224">
      <c r="B224" t="s">
        <v>133</v>
      </c>
      <c r="C224" s="15" t="n">
        <v>0.247058823529412</v>
      </c>
      <c r="D224" s="15" t="n">
        <v>0.300884955752212</v>
      </c>
      <c r="E224" s="15" t="n">
        <v>0.208092485549133</v>
      </c>
      <c r="F224" s="15" t="n">
        <v>0.224489795918367</v>
      </c>
      <c r="G224" s="15" t="n">
        <v>0.26984126984127</v>
      </c>
      <c r="H224" s="15"/>
      <c r="I224" s="15" t="n">
        <v>0.195402298850575</v>
      </c>
      <c r="J224" s="15" t="n">
        <v>0.275757575757576</v>
      </c>
      <c r="K224" s="15"/>
      <c r="L224" s="15" t="n">
        <v>0.285714285714286</v>
      </c>
      <c r="M224" s="15" t="n">
        <v>0.2</v>
      </c>
      <c r="N224" s="15" t="n">
        <v>0.155038759689922</v>
      </c>
      <c r="O224" s="15" t="n">
        <v>0.299319727891156</v>
      </c>
      <c r="P224" s="15"/>
      <c r="Q224" s="15" t="n">
        <v>0.147435897435897</v>
      </c>
      <c r="R224" s="15" t="n">
        <v>0.290960451977401</v>
      </c>
    </row>
    <row r="225">
      <c r="B225" t="s">
        <v>48</v>
      </c>
      <c r="C225" s="15" t="n">
        <v>0.0313725490196078</v>
      </c>
      <c r="D225" s="15" t="n">
        <v>0.0176991150442478</v>
      </c>
      <c r="E225" s="15" t="n">
        <v>0.0346820809248555</v>
      </c>
      <c r="F225" s="15" t="n">
        <v>0.0204081632653061</v>
      </c>
      <c r="G225" s="15" t="n">
        <v>0.0476190476190476</v>
      </c>
      <c r="H225" s="15"/>
      <c r="I225" s="15" t="n">
        <v>0.0172413793103448</v>
      </c>
      <c r="J225" s="15" t="n">
        <v>0.0393939393939394</v>
      </c>
      <c r="K225" s="15"/>
      <c r="L225" s="15" t="n">
        <v>0.0178571428571429</v>
      </c>
      <c r="M225" s="15" t="n">
        <v>0.0363636363636364</v>
      </c>
      <c r="N225" s="15" t="n">
        <v>0.0155038759689922</v>
      </c>
      <c r="O225" s="15" t="n">
        <v>0.0408163265306122</v>
      </c>
      <c r="P225" s="15"/>
      <c r="Q225" s="15" t="n">
        <v>0.00641025641025641</v>
      </c>
      <c r="R225" s="15" t="n">
        <v>0.0423728813559322</v>
      </c>
    </row>
    <row r="226">
      <c r="C226" s="15"/>
      <c r="D226" s="15"/>
      <c r="E226" s="15"/>
      <c r="F226" s="15"/>
      <c r="G226" s="15"/>
      <c r="H226" s="15"/>
      <c r="I226" s="15"/>
      <c r="J226" s="15"/>
      <c r="K226" s="15"/>
      <c r="L226" s="15"/>
      <c r="M226" s="15"/>
      <c r="N226" s="15"/>
      <c r="O226" s="15"/>
      <c r="P226" s="15"/>
      <c r="Q226" s="15"/>
      <c r="R226" s="15"/>
    </row>
    <row r="227">
      <c r="B227" s="7" t="s">
        <v>140</v>
      </c>
      <c r="C227" s="15"/>
      <c r="D227" s="15"/>
      <c r="E227" s="15"/>
      <c r="F227" s="15"/>
      <c r="G227" s="15"/>
      <c r="H227" s="15"/>
      <c r="I227" s="15"/>
      <c r="J227" s="15"/>
      <c r="K227" s="15"/>
      <c r="L227" s="15"/>
      <c r="M227" s="15"/>
      <c r="N227" s="15"/>
      <c r="O227" s="15"/>
      <c r="P227" s="15"/>
      <c r="Q227" s="15"/>
      <c r="R227" s="15"/>
    </row>
    <row r="228">
      <c r="B228" s="25" t="s">
        <v>55</v>
      </c>
      <c r="C228" s="15"/>
      <c r="D228" s="15"/>
      <c r="E228" s="15"/>
      <c r="F228" s="15"/>
      <c r="G228" s="15"/>
      <c r="H228" s="15"/>
      <c r="I228" s="15"/>
      <c r="J228" s="15"/>
      <c r="K228" s="15"/>
      <c r="L228" s="15"/>
      <c r="M228" s="15"/>
      <c r="N228" s="15"/>
      <c r="O228" s="15"/>
      <c r="P228" s="15"/>
      <c r="Q228" s="15"/>
      <c r="R228" s="15"/>
    </row>
    <row r="229">
      <c r="B229" t="s">
        <v>130</v>
      </c>
      <c r="C229" s="15" t="n">
        <v>0.168627450980392</v>
      </c>
      <c r="D229" s="15" t="n">
        <v>0.115044247787611</v>
      </c>
      <c r="E229" s="15" t="n">
        <v>0.190751445086705</v>
      </c>
      <c r="F229" s="15" t="n">
        <v>0.153061224489796</v>
      </c>
      <c r="G229" s="15" t="n">
        <v>0.198412698412698</v>
      </c>
      <c r="H229" s="15"/>
      <c r="I229" s="15" t="n">
        <v>0.241379310344828</v>
      </c>
      <c r="J229" s="15" t="n">
        <v>0.13030303030303</v>
      </c>
      <c r="K229" s="15"/>
      <c r="L229" s="15" t="n">
        <v>0.116071428571429</v>
      </c>
      <c r="M229" s="15" t="n">
        <v>0.236363636363636</v>
      </c>
      <c r="N229" s="15" t="n">
        <v>0.193798449612403</v>
      </c>
      <c r="O229" s="15" t="n">
        <v>0.149659863945578</v>
      </c>
      <c r="P229" s="15"/>
      <c r="Q229" s="15" t="n">
        <v>0.352564102564103</v>
      </c>
      <c r="R229" s="15" t="n">
        <v>0.0875706214689266</v>
      </c>
    </row>
    <row r="230">
      <c r="B230" t="s">
        <v>131</v>
      </c>
      <c r="C230" s="15" t="n">
        <v>0.117647058823529</v>
      </c>
      <c r="D230" s="15" t="n">
        <v>0.0619469026548673</v>
      </c>
      <c r="E230" s="15" t="n">
        <v>0.132947976878613</v>
      </c>
      <c r="F230" s="15" t="n">
        <v>0.13265306122449</v>
      </c>
      <c r="G230" s="15" t="n">
        <v>0.134920634920635</v>
      </c>
      <c r="H230" s="15"/>
      <c r="I230" s="15" t="n">
        <v>0.155172413793103</v>
      </c>
      <c r="J230" s="15" t="n">
        <v>0.096969696969697</v>
      </c>
      <c r="K230" s="15"/>
      <c r="L230" s="15" t="n">
        <v>0.0625</v>
      </c>
      <c r="M230" s="15" t="n">
        <v>0.2</v>
      </c>
      <c r="N230" s="15" t="n">
        <v>0.147286821705426</v>
      </c>
      <c r="O230" s="15" t="n">
        <v>0.0816326530612245</v>
      </c>
      <c r="P230" s="15"/>
      <c r="Q230" s="15" t="n">
        <v>0.185897435897436</v>
      </c>
      <c r="R230" s="15" t="n">
        <v>0.0875706214689266</v>
      </c>
    </row>
    <row r="231">
      <c r="B231" t="s">
        <v>132</v>
      </c>
      <c r="C231" s="15" t="n">
        <v>0.286274509803922</v>
      </c>
      <c r="D231" s="15" t="n">
        <v>0.194690265486726</v>
      </c>
      <c r="E231" s="15" t="n">
        <v>0.364161849710983</v>
      </c>
      <c r="F231" s="15" t="n">
        <v>0.306122448979592</v>
      </c>
      <c r="G231" s="15" t="n">
        <v>0.246031746031746</v>
      </c>
      <c r="H231" s="15"/>
      <c r="I231" s="15" t="n">
        <v>0.293103448275862</v>
      </c>
      <c r="J231" s="15" t="n">
        <v>0.284848484848485</v>
      </c>
      <c r="K231" s="15"/>
      <c r="L231" s="15" t="n">
        <v>0.223214285714286</v>
      </c>
      <c r="M231" s="15" t="n">
        <v>0.245454545454545</v>
      </c>
      <c r="N231" s="15" t="n">
        <v>0.333333333333333</v>
      </c>
      <c r="O231" s="15" t="n">
        <v>0.346938775510204</v>
      </c>
      <c r="P231" s="15"/>
      <c r="Q231" s="15" t="n">
        <v>0.288461538461538</v>
      </c>
      <c r="R231" s="15" t="n">
        <v>0.285310734463277</v>
      </c>
    </row>
    <row r="232">
      <c r="B232" t="s">
        <v>133</v>
      </c>
      <c r="C232" s="15" t="n">
        <v>0.392156862745098</v>
      </c>
      <c r="D232" s="15" t="n">
        <v>0.575221238938053</v>
      </c>
      <c r="E232" s="15" t="n">
        <v>0.271676300578035</v>
      </c>
      <c r="F232" s="15" t="n">
        <v>0.377551020408163</v>
      </c>
      <c r="G232" s="15" t="n">
        <v>0.404761904761905</v>
      </c>
      <c r="H232" s="15"/>
      <c r="I232" s="15" t="n">
        <v>0.281609195402299</v>
      </c>
      <c r="J232" s="15" t="n">
        <v>0.448484848484848</v>
      </c>
      <c r="K232" s="15"/>
      <c r="L232" s="15" t="n">
        <v>0.553571428571429</v>
      </c>
      <c r="M232" s="15" t="n">
        <v>0.272727272727273</v>
      </c>
      <c r="N232" s="15" t="n">
        <v>0.310077519379845</v>
      </c>
      <c r="O232" s="15" t="n">
        <v>0.387755102040816</v>
      </c>
      <c r="P232" s="15"/>
      <c r="Q232" s="15" t="n">
        <v>0.153846153846154</v>
      </c>
      <c r="R232" s="15" t="n">
        <v>0.497175141242938</v>
      </c>
    </row>
    <row r="233">
      <c r="B233" t="s">
        <v>48</v>
      </c>
      <c r="C233" s="15" t="n">
        <v>0.0352941176470588</v>
      </c>
      <c r="D233" s="15" t="n">
        <v>0.0530973451327434</v>
      </c>
      <c r="E233" s="15" t="n">
        <v>0.0404624277456647</v>
      </c>
      <c r="F233" s="15" t="n">
        <v>0.0306122448979592</v>
      </c>
      <c r="G233" s="15" t="n">
        <v>0.0158730158730159</v>
      </c>
      <c r="H233" s="15"/>
      <c r="I233" s="15" t="n">
        <v>0.028735632183908</v>
      </c>
      <c r="J233" s="15" t="n">
        <v>0.0393939393939394</v>
      </c>
      <c r="K233" s="15"/>
      <c r="L233" s="15" t="n">
        <v>0.0446428571428571</v>
      </c>
      <c r="M233" s="15" t="n">
        <v>0.0454545454545455</v>
      </c>
      <c r="N233" s="15" t="n">
        <v>0.0155038759689922</v>
      </c>
      <c r="O233" s="15" t="n">
        <v>0.0340136054421769</v>
      </c>
      <c r="P233" s="15"/>
      <c r="Q233" s="15" t="n">
        <v>0.0192307692307692</v>
      </c>
      <c r="R233" s="15" t="n">
        <v>0.0423728813559322</v>
      </c>
    </row>
    <row r="234">
      <c r="C234" s="15"/>
      <c r="D234" s="15"/>
      <c r="E234" s="15"/>
      <c r="F234" s="15"/>
      <c r="G234" s="15"/>
      <c r="H234" s="15"/>
      <c r="I234" s="15"/>
      <c r="J234" s="15"/>
      <c r="K234" s="15"/>
      <c r="L234" s="15"/>
      <c r="M234" s="15"/>
      <c r="N234" s="15"/>
      <c r="O234" s="15"/>
      <c r="P234" s="15"/>
      <c r="Q234" s="15"/>
      <c r="R234" s="15"/>
    </row>
    <row r="235">
      <c r="B235" s="7" t="s">
        <v>141</v>
      </c>
      <c r="C235" s="15"/>
      <c r="D235" s="15"/>
      <c r="E235" s="15"/>
      <c r="F235" s="15"/>
      <c r="G235" s="15"/>
      <c r="H235" s="15"/>
      <c r="I235" s="15"/>
      <c r="J235" s="15"/>
      <c r="K235" s="15"/>
      <c r="L235" s="15"/>
      <c r="M235" s="15"/>
      <c r="N235" s="15"/>
      <c r="O235" s="15"/>
      <c r="P235" s="15"/>
      <c r="Q235" s="15"/>
      <c r="R235" s="15"/>
    </row>
    <row r="236">
      <c r="B236" s="25" t="s">
        <v>55</v>
      </c>
      <c r="C236" s="15"/>
      <c r="D236" s="15"/>
      <c r="E236" s="15"/>
      <c r="F236" s="15"/>
      <c r="G236" s="15"/>
      <c r="H236" s="15"/>
      <c r="I236" s="15"/>
      <c r="J236" s="15"/>
      <c r="K236" s="15"/>
      <c r="L236" s="15"/>
      <c r="M236" s="15"/>
      <c r="N236" s="15"/>
      <c r="O236" s="15"/>
      <c r="P236" s="15"/>
      <c r="Q236" s="15"/>
      <c r="R236" s="15"/>
    </row>
    <row r="237">
      <c r="B237" t="s">
        <v>130</v>
      </c>
      <c r="C237" s="15" t="n">
        <v>0.398039215686274</v>
      </c>
      <c r="D237" s="15" t="n">
        <v>0.15929203539823</v>
      </c>
      <c r="E237" s="15" t="n">
        <v>0.473988439306358</v>
      </c>
      <c r="F237" s="15" t="n">
        <v>0.428571428571429</v>
      </c>
      <c r="G237" s="15" t="n">
        <v>0.484126984126984</v>
      </c>
      <c r="H237" s="15"/>
      <c r="I237" s="15" t="n">
        <v>0.367816091954023</v>
      </c>
      <c r="J237" s="15" t="n">
        <v>0.418181818181818</v>
      </c>
      <c r="K237" s="15"/>
      <c r="L237" s="15" t="n">
        <v>0.232142857142857</v>
      </c>
      <c r="M237" s="15" t="n">
        <v>0.372727272727273</v>
      </c>
      <c r="N237" s="15" t="n">
        <v>0.472868217054264</v>
      </c>
      <c r="O237" s="15" t="n">
        <v>0.496598639455782</v>
      </c>
      <c r="P237" s="15"/>
      <c r="Q237" s="15" t="n">
        <v>0.583333333333333</v>
      </c>
      <c r="R237" s="15" t="n">
        <v>0.31638418079096</v>
      </c>
    </row>
    <row r="238">
      <c r="B238" t="s">
        <v>131</v>
      </c>
      <c r="C238" s="15" t="n">
        <v>0.184313725490196</v>
      </c>
      <c r="D238" s="15" t="n">
        <v>0.141592920353982</v>
      </c>
      <c r="E238" s="15" t="n">
        <v>0.213872832369942</v>
      </c>
      <c r="F238" s="15" t="n">
        <v>0.224489795918367</v>
      </c>
      <c r="G238" s="15" t="n">
        <v>0.150793650793651</v>
      </c>
      <c r="H238" s="15"/>
      <c r="I238" s="15" t="n">
        <v>0.218390804597701</v>
      </c>
      <c r="J238" s="15" t="n">
        <v>0.16969696969697</v>
      </c>
      <c r="K238" s="15"/>
      <c r="L238" s="15" t="n">
        <v>0.169642857142857</v>
      </c>
      <c r="M238" s="15" t="n">
        <v>0.190909090909091</v>
      </c>
      <c r="N238" s="15" t="n">
        <v>0.217054263565891</v>
      </c>
      <c r="O238" s="15" t="n">
        <v>0.17687074829932</v>
      </c>
      <c r="P238" s="15"/>
      <c r="Q238" s="15" t="n">
        <v>0.179487179487179</v>
      </c>
      <c r="R238" s="15" t="n">
        <v>0.186440677966102</v>
      </c>
    </row>
    <row r="239">
      <c r="B239" t="s">
        <v>132</v>
      </c>
      <c r="C239" s="15" t="n">
        <v>0.266666666666667</v>
      </c>
      <c r="D239" s="15" t="n">
        <v>0.309734513274336</v>
      </c>
      <c r="E239" s="15" t="n">
        <v>0.236994219653179</v>
      </c>
      <c r="F239" s="15" t="n">
        <v>0.255102040816327</v>
      </c>
      <c r="G239" s="15" t="n">
        <v>0.277777777777778</v>
      </c>
      <c r="H239" s="15"/>
      <c r="I239" s="15" t="n">
        <v>0.275862068965517</v>
      </c>
      <c r="J239" s="15" t="n">
        <v>0.254545454545455</v>
      </c>
      <c r="K239" s="15"/>
      <c r="L239" s="15" t="n">
        <v>0.241071428571429</v>
      </c>
      <c r="M239" s="15" t="n">
        <v>0.3</v>
      </c>
      <c r="N239" s="15" t="n">
        <v>0.27906976744186</v>
      </c>
      <c r="O239" s="15" t="n">
        <v>0.26530612244898</v>
      </c>
      <c r="P239" s="15"/>
      <c r="Q239" s="15" t="n">
        <v>0.211538461538462</v>
      </c>
      <c r="R239" s="15" t="n">
        <v>0.290960451977401</v>
      </c>
    </row>
    <row r="240">
      <c r="B240" t="s">
        <v>133</v>
      </c>
      <c r="C240" s="15" t="n">
        <v>0.137254901960784</v>
      </c>
      <c r="D240" s="15" t="n">
        <v>0.36283185840708</v>
      </c>
      <c r="E240" s="15" t="n">
        <v>0.0635838150289017</v>
      </c>
      <c r="F240" s="15" t="n">
        <v>0.0714285714285714</v>
      </c>
      <c r="G240" s="15" t="n">
        <v>0.0873015873015873</v>
      </c>
      <c r="H240" s="15"/>
      <c r="I240" s="15" t="n">
        <v>0.132183908045977</v>
      </c>
      <c r="J240" s="15" t="n">
        <v>0.139393939393939</v>
      </c>
      <c r="K240" s="15"/>
      <c r="L240" s="15" t="n">
        <v>0.339285714285714</v>
      </c>
      <c r="M240" s="15" t="n">
        <v>0.118181818181818</v>
      </c>
      <c r="N240" s="15" t="n">
        <v>0.0232558139534884</v>
      </c>
      <c r="O240" s="15" t="n">
        <v>0.054421768707483</v>
      </c>
      <c r="P240" s="15"/>
      <c r="Q240" s="15" t="n">
        <v>0.0192307692307692</v>
      </c>
      <c r="R240" s="15" t="n">
        <v>0.189265536723164</v>
      </c>
    </row>
    <row r="241">
      <c r="B241" t="s">
        <v>48</v>
      </c>
      <c r="C241" s="15" t="n">
        <v>0.0137254901960784</v>
      </c>
      <c r="D241" s="15" t="n">
        <v>0.0265486725663717</v>
      </c>
      <c r="E241" s="15" t="n">
        <v>0.0115606936416185</v>
      </c>
      <c r="F241" s="15" t="n">
        <v>0.0204081632653061</v>
      </c>
      <c r="G241" s="15" t="n">
        <v>0</v>
      </c>
      <c r="H241" s="15"/>
      <c r="I241" s="15" t="n">
        <v>0.00574712643678161</v>
      </c>
      <c r="J241" s="15" t="n">
        <v>0.0181818181818182</v>
      </c>
      <c r="K241" s="15"/>
      <c r="L241" s="15" t="n">
        <v>0.0178571428571429</v>
      </c>
      <c r="M241" s="15" t="n">
        <v>0.0181818181818182</v>
      </c>
      <c r="N241" s="15" t="n">
        <v>0.00775193798449612</v>
      </c>
      <c r="O241" s="15" t="n">
        <v>0.00680272108843537</v>
      </c>
      <c r="P241" s="15"/>
      <c r="Q241" s="15" t="n">
        <v>0.00641025641025641</v>
      </c>
      <c r="R241" s="15" t="n">
        <v>0.0169491525423729</v>
      </c>
    </row>
    <row r="242">
      <c r="C242" s="15"/>
      <c r="D242" s="15"/>
      <c r="E242" s="15"/>
      <c r="F242" s="15"/>
      <c r="G242" s="15"/>
      <c r="H242" s="15"/>
      <c r="I242" s="15"/>
      <c r="J242" s="15"/>
      <c r="K242" s="15"/>
      <c r="L242" s="15"/>
      <c r="M242" s="15"/>
      <c r="N242" s="15"/>
      <c r="O242" s="15"/>
      <c r="P242" s="15"/>
      <c r="Q242" s="15"/>
      <c r="R242" s="15"/>
    </row>
    <row r="243">
      <c r="B243" s="7" t="s">
        <v>142</v>
      </c>
      <c r="C243" s="15"/>
      <c r="D243" s="15"/>
      <c r="E243" s="15"/>
      <c r="F243" s="15"/>
      <c r="G243" s="15"/>
      <c r="H243" s="15"/>
      <c r="I243" s="15"/>
      <c r="J243" s="15"/>
      <c r="K243" s="15"/>
      <c r="L243" s="15"/>
      <c r="M243" s="15"/>
      <c r="N243" s="15"/>
      <c r="O243" s="15"/>
      <c r="P243" s="15"/>
      <c r="Q243" s="15"/>
      <c r="R243" s="15"/>
    </row>
    <row r="244">
      <c r="B244" s="25" t="s">
        <v>55</v>
      </c>
      <c r="C244" s="15"/>
      <c r="D244" s="15"/>
      <c r="E244" s="15"/>
      <c r="F244" s="15"/>
      <c r="G244" s="15"/>
      <c r="H244" s="15"/>
      <c r="I244" s="15"/>
      <c r="J244" s="15"/>
      <c r="K244" s="15"/>
      <c r="L244" s="15"/>
      <c r="M244" s="15"/>
      <c r="N244" s="15"/>
      <c r="O244" s="15"/>
      <c r="P244" s="15"/>
      <c r="Q244" s="15"/>
      <c r="R244" s="15"/>
    </row>
    <row r="245">
      <c r="B245" t="s">
        <v>130</v>
      </c>
      <c r="C245" s="15" t="n">
        <v>0.386274509803922</v>
      </c>
      <c r="D245" s="15" t="n">
        <v>0.141592920353982</v>
      </c>
      <c r="E245" s="15" t="n">
        <v>0.433526011560694</v>
      </c>
      <c r="F245" s="15" t="n">
        <v>0.459183673469388</v>
      </c>
      <c r="G245" s="15" t="n">
        <v>0.484126984126984</v>
      </c>
      <c r="H245" s="15"/>
      <c r="I245" s="15" t="n">
        <v>0.413793103448276</v>
      </c>
      <c r="J245" s="15" t="n">
        <v>0.375757575757576</v>
      </c>
      <c r="K245" s="15"/>
      <c r="L245" s="15" t="n">
        <v>0.1875</v>
      </c>
      <c r="M245" s="15" t="n">
        <v>0.390909090909091</v>
      </c>
      <c r="N245" s="15" t="n">
        <v>0.472868217054264</v>
      </c>
      <c r="O245" s="15" t="n">
        <v>0.476190476190476</v>
      </c>
      <c r="P245" s="15"/>
      <c r="Q245" s="15" t="n">
        <v>0.538461538461538</v>
      </c>
      <c r="R245" s="15" t="n">
        <v>0.319209039548023</v>
      </c>
    </row>
    <row r="246">
      <c r="B246" t="s">
        <v>131</v>
      </c>
      <c r="C246" s="15" t="n">
        <v>0.196078431372549</v>
      </c>
      <c r="D246" s="15" t="n">
        <v>0.185840707964602</v>
      </c>
      <c r="E246" s="15" t="n">
        <v>0.225433526011561</v>
      </c>
      <c r="F246" s="15" t="n">
        <v>0.173469387755102</v>
      </c>
      <c r="G246" s="15" t="n">
        <v>0.182539682539683</v>
      </c>
      <c r="H246" s="15"/>
      <c r="I246" s="15" t="n">
        <v>0.206896551724138</v>
      </c>
      <c r="J246" s="15" t="n">
        <v>0.187878787878788</v>
      </c>
      <c r="K246" s="15"/>
      <c r="L246" s="15" t="n">
        <v>0.160714285714286</v>
      </c>
      <c r="M246" s="15" t="n">
        <v>0.272727272727273</v>
      </c>
      <c r="N246" s="15" t="n">
        <v>0.232558139534884</v>
      </c>
      <c r="O246" s="15" t="n">
        <v>0.136054421768707</v>
      </c>
      <c r="P246" s="15"/>
      <c r="Q246" s="15" t="n">
        <v>0.192307692307692</v>
      </c>
      <c r="R246" s="15" t="n">
        <v>0.19774011299435</v>
      </c>
    </row>
    <row r="247">
      <c r="B247" t="s">
        <v>132</v>
      </c>
      <c r="C247" s="15" t="n">
        <v>0.313725490196078</v>
      </c>
      <c r="D247" s="15" t="n">
        <v>0.424778761061947</v>
      </c>
      <c r="E247" s="15" t="n">
        <v>0.271676300578035</v>
      </c>
      <c r="F247" s="15" t="n">
        <v>0.295918367346939</v>
      </c>
      <c r="G247" s="15" t="n">
        <v>0.285714285714286</v>
      </c>
      <c r="H247" s="15"/>
      <c r="I247" s="15" t="n">
        <v>0.275862068965517</v>
      </c>
      <c r="J247" s="15" t="n">
        <v>0.33030303030303</v>
      </c>
      <c r="K247" s="15"/>
      <c r="L247" s="15" t="n">
        <v>0.401785714285714</v>
      </c>
      <c r="M247" s="15" t="n">
        <v>0.272727272727273</v>
      </c>
      <c r="N247" s="15" t="n">
        <v>0.263565891472868</v>
      </c>
      <c r="O247" s="15" t="n">
        <v>0.333333333333333</v>
      </c>
      <c r="P247" s="15"/>
      <c r="Q247" s="15" t="n">
        <v>0.224358974358974</v>
      </c>
      <c r="R247" s="15" t="n">
        <v>0.353107344632768</v>
      </c>
    </row>
    <row r="248">
      <c r="B248" t="s">
        <v>133</v>
      </c>
      <c r="C248" s="15" t="n">
        <v>0.0882352941176471</v>
      </c>
      <c r="D248" s="15" t="n">
        <v>0.212389380530973</v>
      </c>
      <c r="E248" s="15" t="n">
        <v>0.0578034682080925</v>
      </c>
      <c r="F248" s="15" t="n">
        <v>0.0510204081632653</v>
      </c>
      <c r="G248" s="15" t="n">
        <v>0.0476190476190476</v>
      </c>
      <c r="H248" s="15"/>
      <c r="I248" s="15" t="n">
        <v>0.0919540229885057</v>
      </c>
      <c r="J248" s="15" t="n">
        <v>0.0878787878787879</v>
      </c>
      <c r="K248" s="15"/>
      <c r="L248" s="15" t="n">
        <v>0.223214285714286</v>
      </c>
      <c r="M248" s="15" t="n">
        <v>0.0363636363636364</v>
      </c>
      <c r="N248" s="15" t="n">
        <v>0.0310077519379845</v>
      </c>
      <c r="O248" s="15" t="n">
        <v>0.0476190476190476</v>
      </c>
      <c r="P248" s="15"/>
      <c r="Q248" s="15" t="n">
        <v>0.0384615384615385</v>
      </c>
      <c r="R248" s="15" t="n">
        <v>0.110169491525424</v>
      </c>
    </row>
    <row r="249">
      <c r="B249" t="s">
        <v>48</v>
      </c>
      <c r="C249" s="15" t="n">
        <v>0.0156862745098039</v>
      </c>
      <c r="D249" s="15" t="n">
        <v>0.0353982300884956</v>
      </c>
      <c r="E249" s="15" t="n">
        <v>0.0115606936416185</v>
      </c>
      <c r="F249" s="15" t="n">
        <v>0.0204081632653061</v>
      </c>
      <c r="G249" s="15" t="n">
        <v>0</v>
      </c>
      <c r="H249" s="15"/>
      <c r="I249" s="15" t="n">
        <v>0.0114942528735632</v>
      </c>
      <c r="J249" s="15" t="n">
        <v>0.0181818181818182</v>
      </c>
      <c r="K249" s="15"/>
      <c r="L249" s="15" t="n">
        <v>0.0267857142857143</v>
      </c>
      <c r="M249" s="15" t="n">
        <v>0.0272727272727273</v>
      </c>
      <c r="N249" s="15" t="n">
        <v>0</v>
      </c>
      <c r="O249" s="15" t="n">
        <v>0.00680272108843537</v>
      </c>
      <c r="P249" s="15"/>
      <c r="Q249" s="15" t="n">
        <v>0.00641025641025641</v>
      </c>
      <c r="R249" s="15" t="n">
        <v>0.019774011299435</v>
      </c>
    </row>
    <row r="250">
      <c r="C250" s="15"/>
      <c r="D250" s="15"/>
      <c r="E250" s="15"/>
      <c r="F250" s="15"/>
      <c r="G250" s="15"/>
      <c r="H250" s="15"/>
      <c r="I250" s="15"/>
      <c r="J250" s="15"/>
      <c r="K250" s="15"/>
      <c r="L250" s="15"/>
      <c r="M250" s="15"/>
      <c r="N250" s="15"/>
      <c r="O250" s="15"/>
      <c r="P250" s="15"/>
      <c r="Q250" s="15"/>
      <c r="R250" s="15"/>
    </row>
    <row r="251">
      <c r="B251" s="7" t="s">
        <v>143</v>
      </c>
      <c r="C251" s="15"/>
      <c r="D251" s="15"/>
      <c r="E251" s="15"/>
      <c r="F251" s="15"/>
      <c r="G251" s="15"/>
      <c r="H251" s="15"/>
      <c r="I251" s="15"/>
      <c r="J251" s="15"/>
      <c r="K251" s="15"/>
      <c r="L251" s="15"/>
      <c r="M251" s="15"/>
      <c r="N251" s="15"/>
      <c r="O251" s="15"/>
      <c r="P251" s="15"/>
      <c r="Q251" s="15"/>
      <c r="R251" s="15"/>
    </row>
    <row r="252">
      <c r="B252" s="25" t="s">
        <v>55</v>
      </c>
      <c r="C252" s="15"/>
      <c r="D252" s="15"/>
      <c r="E252" s="15"/>
      <c r="F252" s="15"/>
      <c r="G252" s="15"/>
      <c r="H252" s="15"/>
      <c r="I252" s="15"/>
      <c r="J252" s="15"/>
      <c r="K252" s="15"/>
      <c r="L252" s="15"/>
      <c r="M252" s="15"/>
      <c r="N252" s="15"/>
      <c r="O252" s="15"/>
      <c r="P252" s="15"/>
      <c r="Q252" s="15"/>
      <c r="R252" s="15"/>
    </row>
    <row r="253">
      <c r="B253" t="s">
        <v>130</v>
      </c>
      <c r="C253" s="15" t="n">
        <v>0.396078431372549</v>
      </c>
      <c r="D253" s="15" t="n">
        <v>0.424778761061947</v>
      </c>
      <c r="E253" s="15" t="n">
        <v>0.421965317919075</v>
      </c>
      <c r="F253" s="15" t="n">
        <v>0.275510204081633</v>
      </c>
      <c r="G253" s="15" t="n">
        <v>0.428571428571429</v>
      </c>
      <c r="H253" s="15"/>
      <c r="I253" s="15" t="n">
        <v>0.396551724137931</v>
      </c>
      <c r="J253" s="15" t="n">
        <v>0.4</v>
      </c>
      <c r="K253" s="15"/>
      <c r="L253" s="15" t="n">
        <v>0.321428571428571</v>
      </c>
      <c r="M253" s="15" t="n">
        <v>0.454545454545455</v>
      </c>
      <c r="N253" s="15" t="n">
        <v>0.449612403100775</v>
      </c>
      <c r="O253" s="15" t="n">
        <v>0.387755102040816</v>
      </c>
      <c r="P253" s="15"/>
      <c r="Q253" s="15" t="n">
        <v>0.448717948717949</v>
      </c>
      <c r="R253" s="15" t="n">
        <v>0.372881355932203</v>
      </c>
    </row>
    <row r="254">
      <c r="B254" t="s">
        <v>131</v>
      </c>
      <c r="C254" s="15" t="n">
        <v>0.219607843137255</v>
      </c>
      <c r="D254" s="15" t="n">
        <v>0.185840707964602</v>
      </c>
      <c r="E254" s="15" t="n">
        <v>0.242774566473988</v>
      </c>
      <c r="F254" s="15" t="n">
        <v>0.316326530612245</v>
      </c>
      <c r="G254" s="15" t="n">
        <v>0.142857142857143</v>
      </c>
      <c r="H254" s="15"/>
      <c r="I254" s="15" t="n">
        <v>0.270114942528736</v>
      </c>
      <c r="J254" s="15" t="n">
        <v>0.190909090909091</v>
      </c>
      <c r="K254" s="15"/>
      <c r="L254" s="15" t="n">
        <v>0.214285714285714</v>
      </c>
      <c r="M254" s="15" t="n">
        <v>0.281818181818182</v>
      </c>
      <c r="N254" s="15" t="n">
        <v>0.24031007751938</v>
      </c>
      <c r="O254" s="15" t="n">
        <v>0.163265306122449</v>
      </c>
      <c r="P254" s="15"/>
      <c r="Q254" s="15" t="n">
        <v>0.269230769230769</v>
      </c>
      <c r="R254" s="15" t="n">
        <v>0.19774011299435</v>
      </c>
    </row>
    <row r="255">
      <c r="B255" t="s">
        <v>132</v>
      </c>
      <c r="C255" s="15" t="n">
        <v>0.309803921568627</v>
      </c>
      <c r="D255" s="15" t="n">
        <v>0.309734513274336</v>
      </c>
      <c r="E255" s="15" t="n">
        <v>0.265895953757225</v>
      </c>
      <c r="F255" s="15" t="n">
        <v>0.336734693877551</v>
      </c>
      <c r="G255" s="15" t="n">
        <v>0.349206349206349</v>
      </c>
      <c r="H255" s="15"/>
      <c r="I255" s="15" t="n">
        <v>0.252873563218391</v>
      </c>
      <c r="J255" s="15" t="n">
        <v>0.339393939393939</v>
      </c>
      <c r="K255" s="15"/>
      <c r="L255" s="15" t="n">
        <v>0.357142857142857</v>
      </c>
      <c r="M255" s="15" t="n">
        <v>0.218181818181818</v>
      </c>
      <c r="N255" s="15" t="n">
        <v>0.255813953488372</v>
      </c>
      <c r="O255" s="15" t="n">
        <v>0.387755102040816</v>
      </c>
      <c r="P255" s="15"/>
      <c r="Q255" s="15" t="n">
        <v>0.25</v>
      </c>
      <c r="R255" s="15" t="n">
        <v>0.336158192090395</v>
      </c>
    </row>
    <row r="256">
      <c r="B256" t="s">
        <v>133</v>
      </c>
      <c r="C256" s="15" t="n">
        <v>0.0588235294117647</v>
      </c>
      <c r="D256" s="15" t="n">
        <v>0.0530973451327434</v>
      </c>
      <c r="E256" s="15" t="n">
        <v>0.0520231213872832</v>
      </c>
      <c r="F256" s="15" t="n">
        <v>0.0612244897959184</v>
      </c>
      <c r="G256" s="15" t="n">
        <v>0.0714285714285714</v>
      </c>
      <c r="H256" s="15"/>
      <c r="I256" s="15" t="n">
        <v>0.0689655172413793</v>
      </c>
      <c r="J256" s="15" t="n">
        <v>0.0515151515151515</v>
      </c>
      <c r="K256" s="15"/>
      <c r="L256" s="15" t="n">
        <v>0.0803571428571429</v>
      </c>
      <c r="M256" s="15" t="n">
        <v>0.0363636363636364</v>
      </c>
      <c r="N256" s="15" t="n">
        <v>0.0465116279069767</v>
      </c>
      <c r="O256" s="15" t="n">
        <v>0.0476190476190476</v>
      </c>
      <c r="P256" s="15"/>
      <c r="Q256" s="15" t="n">
        <v>0.032051282051282</v>
      </c>
      <c r="R256" s="15" t="n">
        <v>0.0706214689265537</v>
      </c>
    </row>
    <row r="257">
      <c r="B257" t="s">
        <v>48</v>
      </c>
      <c r="C257" s="15" t="n">
        <v>0.0156862745098039</v>
      </c>
      <c r="D257" s="15" t="n">
        <v>0.0265486725663717</v>
      </c>
      <c r="E257" s="15" t="n">
        <v>0.0173410404624277</v>
      </c>
      <c r="F257" s="15" t="n">
        <v>0.0102040816326531</v>
      </c>
      <c r="G257" s="15" t="n">
        <v>0.00793650793650794</v>
      </c>
      <c r="H257" s="15"/>
      <c r="I257" s="15" t="n">
        <v>0.0114942528735632</v>
      </c>
      <c r="J257" s="15" t="n">
        <v>0.0181818181818182</v>
      </c>
      <c r="K257" s="15"/>
      <c r="L257" s="15" t="n">
        <v>0.0267857142857143</v>
      </c>
      <c r="M257" s="15" t="n">
        <v>0.00909090909090909</v>
      </c>
      <c r="N257" s="15" t="n">
        <v>0.00775193798449612</v>
      </c>
      <c r="O257" s="15" t="n">
        <v>0.0136054421768707</v>
      </c>
      <c r="P257" s="15"/>
      <c r="Q257" s="15" t="n">
        <v>0</v>
      </c>
      <c r="R257" s="15" t="n">
        <v>0.0225988700564972</v>
      </c>
    </row>
    <row r="258">
      <c r="C258" s="15"/>
      <c r="D258" s="15"/>
      <c r="E258" s="15"/>
      <c r="F258" s="15"/>
      <c r="G258" s="15"/>
      <c r="H258" s="15"/>
      <c r="I258" s="15"/>
      <c r="J258" s="15"/>
      <c r="K258" s="15"/>
      <c r="L258" s="15"/>
      <c r="M258" s="15"/>
      <c r="N258" s="15"/>
      <c r="O258" s="15"/>
      <c r="P258" s="15"/>
      <c r="Q258" s="15"/>
      <c r="R258" s="15"/>
    </row>
    <row r="259">
      <c r="B259" s="7" t="s">
        <v>144</v>
      </c>
      <c r="C259" s="15"/>
      <c r="D259" s="15"/>
      <c r="E259" s="15"/>
      <c r="F259" s="15"/>
      <c r="G259" s="15"/>
      <c r="H259" s="15"/>
      <c r="I259" s="15"/>
      <c r="J259" s="15"/>
      <c r="K259" s="15"/>
      <c r="L259" s="15"/>
      <c r="M259" s="15"/>
      <c r="N259" s="15"/>
      <c r="O259" s="15"/>
      <c r="P259" s="15"/>
      <c r="Q259" s="15"/>
      <c r="R259" s="15"/>
    </row>
    <row r="260">
      <c r="B260" s="25" t="s">
        <v>55</v>
      </c>
      <c r="C260" s="15"/>
      <c r="D260" s="15"/>
      <c r="E260" s="15"/>
      <c r="F260" s="15"/>
      <c r="G260" s="15"/>
      <c r="H260" s="15"/>
      <c r="I260" s="15"/>
      <c r="J260" s="15"/>
      <c r="K260" s="15"/>
      <c r="L260" s="15"/>
      <c r="M260" s="15"/>
      <c r="N260" s="15"/>
      <c r="O260" s="15"/>
      <c r="P260" s="15"/>
      <c r="Q260" s="15"/>
      <c r="R260" s="15"/>
    </row>
    <row r="261">
      <c r="B261" t="s">
        <v>130</v>
      </c>
      <c r="C261" s="15" t="n">
        <v>0.096078431372549</v>
      </c>
      <c r="D261" s="15" t="n">
        <v>0.079646017699115</v>
      </c>
      <c r="E261" s="15" t="n">
        <v>0.121387283236994</v>
      </c>
      <c r="F261" s="15" t="n">
        <v>0.0714285714285714</v>
      </c>
      <c r="G261" s="15" t="n">
        <v>0.0952380952380952</v>
      </c>
      <c r="H261" s="15"/>
      <c r="I261" s="15" t="n">
        <v>0.155172413793103</v>
      </c>
      <c r="J261" s="15" t="n">
        <v>0.0666666666666667</v>
      </c>
      <c r="K261" s="15"/>
      <c r="L261" s="15" t="n">
        <v>0.0892857142857143</v>
      </c>
      <c r="M261" s="15" t="n">
        <v>0.118181818181818</v>
      </c>
      <c r="N261" s="15" t="n">
        <v>0.116279069767442</v>
      </c>
      <c r="O261" s="15" t="n">
        <v>0.0748299319727891</v>
      </c>
      <c r="P261" s="15"/>
      <c r="Q261" s="15" t="n">
        <v>0.211538461538462</v>
      </c>
      <c r="R261" s="15" t="n">
        <v>0.0451977401129944</v>
      </c>
    </row>
    <row r="262">
      <c r="B262" t="s">
        <v>131</v>
      </c>
      <c r="C262" s="15" t="n">
        <v>0.127450980392157</v>
      </c>
      <c r="D262" s="15" t="n">
        <v>0.106194690265487</v>
      </c>
      <c r="E262" s="15" t="n">
        <v>0.15606936416185</v>
      </c>
      <c r="F262" s="15" t="n">
        <v>0.122448979591837</v>
      </c>
      <c r="G262" s="15" t="n">
        <v>0.111111111111111</v>
      </c>
      <c r="H262" s="15"/>
      <c r="I262" s="15" t="n">
        <v>0.172413793103448</v>
      </c>
      <c r="J262" s="15" t="n">
        <v>0.103030303030303</v>
      </c>
      <c r="K262" s="15"/>
      <c r="L262" s="15" t="n">
        <v>0.0982142857142857</v>
      </c>
      <c r="M262" s="15" t="n">
        <v>0.190909090909091</v>
      </c>
      <c r="N262" s="15" t="n">
        <v>0.13953488372093</v>
      </c>
      <c r="O262" s="15" t="n">
        <v>0.102040816326531</v>
      </c>
      <c r="P262" s="15"/>
      <c r="Q262" s="15" t="n">
        <v>0.198717948717949</v>
      </c>
      <c r="R262" s="15" t="n">
        <v>0.096045197740113</v>
      </c>
    </row>
    <row r="263">
      <c r="B263" t="s">
        <v>132</v>
      </c>
      <c r="C263" s="15" t="n">
        <v>0.235294117647059</v>
      </c>
      <c r="D263" s="15" t="n">
        <v>0.123893805309735</v>
      </c>
      <c r="E263" s="15" t="n">
        <v>0.317919075144509</v>
      </c>
      <c r="F263" s="15" t="n">
        <v>0.255102040816327</v>
      </c>
      <c r="G263" s="15" t="n">
        <v>0.206349206349206</v>
      </c>
      <c r="H263" s="15"/>
      <c r="I263" s="15" t="n">
        <v>0.281609195402299</v>
      </c>
      <c r="J263" s="15" t="n">
        <v>0.209090909090909</v>
      </c>
      <c r="K263" s="15"/>
      <c r="L263" s="15" t="n">
        <v>0.232142857142857</v>
      </c>
      <c r="M263" s="15" t="n">
        <v>0.272727272727273</v>
      </c>
      <c r="N263" s="15" t="n">
        <v>0.263565891472868</v>
      </c>
      <c r="O263" s="15" t="n">
        <v>0.204081632653061</v>
      </c>
      <c r="P263" s="15"/>
      <c r="Q263" s="15" t="n">
        <v>0.256410256410256</v>
      </c>
      <c r="R263" s="15" t="n">
        <v>0.225988700564972</v>
      </c>
    </row>
    <row r="264">
      <c r="B264" t="s">
        <v>133</v>
      </c>
      <c r="C264" s="15" t="n">
        <v>0.505882352941176</v>
      </c>
      <c r="D264" s="15" t="n">
        <v>0.663716814159292</v>
      </c>
      <c r="E264" s="15" t="n">
        <v>0.364161849710983</v>
      </c>
      <c r="F264" s="15" t="n">
        <v>0.520408163265306</v>
      </c>
      <c r="G264" s="15" t="n">
        <v>0.547619047619048</v>
      </c>
      <c r="H264" s="15"/>
      <c r="I264" s="15" t="n">
        <v>0.362068965517241</v>
      </c>
      <c r="J264" s="15" t="n">
        <v>0.581818181818182</v>
      </c>
      <c r="K264" s="15"/>
      <c r="L264" s="15" t="n">
        <v>0.553571428571429</v>
      </c>
      <c r="M264" s="15" t="n">
        <v>0.372727272727273</v>
      </c>
      <c r="N264" s="15" t="n">
        <v>0.457364341085271</v>
      </c>
      <c r="O264" s="15" t="n">
        <v>0.585034013605442</v>
      </c>
      <c r="P264" s="15"/>
      <c r="Q264" s="15" t="n">
        <v>0.326923076923077</v>
      </c>
      <c r="R264" s="15" t="n">
        <v>0.584745762711864</v>
      </c>
    </row>
    <row r="265">
      <c r="B265" t="s">
        <v>48</v>
      </c>
      <c r="C265" s="15" t="n">
        <v>0.0352941176470588</v>
      </c>
      <c r="D265" s="15" t="n">
        <v>0.0265486725663717</v>
      </c>
      <c r="E265" s="15" t="n">
        <v>0.0404624277456647</v>
      </c>
      <c r="F265" s="15" t="n">
        <v>0.0306122448979592</v>
      </c>
      <c r="G265" s="15" t="n">
        <v>0.0396825396825397</v>
      </c>
      <c r="H265" s="15"/>
      <c r="I265" s="15" t="n">
        <v>0.028735632183908</v>
      </c>
      <c r="J265" s="15" t="n">
        <v>0.0393939393939394</v>
      </c>
      <c r="K265" s="15"/>
      <c r="L265" s="15" t="n">
        <v>0.0267857142857143</v>
      </c>
      <c r="M265" s="15" t="n">
        <v>0.0454545454545455</v>
      </c>
      <c r="N265" s="15" t="n">
        <v>0.0232558139534884</v>
      </c>
      <c r="O265" s="15" t="n">
        <v>0.0340136054421769</v>
      </c>
      <c r="P265" s="15"/>
      <c r="Q265" s="15" t="n">
        <v>0.00641025641025641</v>
      </c>
      <c r="R265" s="15" t="n">
        <v>0.0480225988700565</v>
      </c>
    </row>
    <row r="266">
      <c r="C266" s="15"/>
      <c r="D266" s="15"/>
      <c r="E266" s="15"/>
      <c r="F266" s="15"/>
      <c r="G266" s="15"/>
      <c r="H266" s="15"/>
      <c r="I266" s="15"/>
      <c r="J266" s="15"/>
      <c r="K266" s="15"/>
      <c r="L266" s="15"/>
      <c r="M266" s="15"/>
      <c r="N266" s="15"/>
      <c r="O266" s="15"/>
      <c r="P266" s="15"/>
      <c r="Q266" s="15"/>
      <c r="R266" s="15"/>
    </row>
    <row r="267">
      <c r="B267" s="7" t="s">
        <v>145</v>
      </c>
      <c r="C267" s="15"/>
      <c r="D267" s="15"/>
      <c r="E267" s="15"/>
      <c r="F267" s="15"/>
      <c r="G267" s="15"/>
      <c r="H267" s="15"/>
      <c r="I267" s="15"/>
      <c r="J267" s="15"/>
      <c r="K267" s="15"/>
      <c r="L267" s="15"/>
      <c r="M267" s="15"/>
      <c r="N267" s="15"/>
      <c r="O267" s="15"/>
      <c r="P267" s="15"/>
      <c r="Q267" s="15"/>
      <c r="R267" s="15"/>
    </row>
    <row r="268">
      <c r="B268" s="25" t="s">
        <v>55</v>
      </c>
      <c r="C268" s="15"/>
      <c r="D268" s="15"/>
      <c r="E268" s="15"/>
      <c r="F268" s="15"/>
      <c r="G268" s="15"/>
      <c r="H268" s="15"/>
      <c r="I268" s="15"/>
      <c r="J268" s="15"/>
      <c r="K268" s="15"/>
      <c r="L268" s="15"/>
      <c r="M268" s="15"/>
      <c r="N268" s="15"/>
      <c r="O268" s="15"/>
      <c r="P268" s="15"/>
      <c r="Q268" s="15"/>
      <c r="R268" s="15"/>
    </row>
    <row r="269">
      <c r="B269" t="s">
        <v>130</v>
      </c>
      <c r="C269" s="15" t="n">
        <v>0.107843137254902</v>
      </c>
      <c r="D269" s="15" t="n">
        <v>0.0707964601769911</v>
      </c>
      <c r="E269" s="15" t="n">
        <v>0.121387283236994</v>
      </c>
      <c r="F269" s="15" t="n">
        <v>0.0612244897959184</v>
      </c>
      <c r="G269" s="15" t="n">
        <v>0.158730158730159</v>
      </c>
      <c r="H269" s="15"/>
      <c r="I269" s="15" t="n">
        <v>0.160919540229885</v>
      </c>
      <c r="J269" s="15" t="n">
        <v>0.0757575757575758</v>
      </c>
      <c r="K269" s="15"/>
      <c r="L269" s="15" t="n">
        <v>0.0714285714285714</v>
      </c>
      <c r="M269" s="15" t="n">
        <v>0.127272727272727</v>
      </c>
      <c r="N269" s="15" t="n">
        <v>0.10077519379845</v>
      </c>
      <c r="O269" s="15" t="n">
        <v>0.136054421768707</v>
      </c>
      <c r="P269" s="15"/>
      <c r="Q269" s="15" t="n">
        <v>0.217948717948718</v>
      </c>
      <c r="R269" s="15" t="n">
        <v>0.0593220338983051</v>
      </c>
    </row>
    <row r="270">
      <c r="B270" t="s">
        <v>131</v>
      </c>
      <c r="C270" s="15" t="n">
        <v>0.105882352941176</v>
      </c>
      <c r="D270" s="15" t="n">
        <v>0.0619469026548673</v>
      </c>
      <c r="E270" s="15" t="n">
        <v>0.15028901734104</v>
      </c>
      <c r="F270" s="15" t="n">
        <v>0.112244897959184</v>
      </c>
      <c r="G270" s="15" t="n">
        <v>0.0793650793650794</v>
      </c>
      <c r="H270" s="15"/>
      <c r="I270" s="15" t="n">
        <v>0.14367816091954</v>
      </c>
      <c r="J270" s="15" t="n">
        <v>0.0878787878787879</v>
      </c>
      <c r="K270" s="15"/>
      <c r="L270" s="15" t="n">
        <v>0.142857142857143</v>
      </c>
      <c r="M270" s="15" t="n">
        <v>0.181818181818182</v>
      </c>
      <c r="N270" s="15" t="n">
        <v>0.0852713178294574</v>
      </c>
      <c r="O270" s="15" t="n">
        <v>0.0476190476190476</v>
      </c>
      <c r="P270" s="15"/>
      <c r="Q270" s="15" t="n">
        <v>0.173076923076923</v>
      </c>
      <c r="R270" s="15" t="n">
        <v>0.076271186440678</v>
      </c>
    </row>
    <row r="271">
      <c r="B271" t="s">
        <v>132</v>
      </c>
      <c r="C271" s="15" t="n">
        <v>0.254901960784314</v>
      </c>
      <c r="D271" s="15" t="n">
        <v>0.132743362831858</v>
      </c>
      <c r="E271" s="15" t="n">
        <v>0.323699421965318</v>
      </c>
      <c r="F271" s="15" t="n">
        <v>0.285714285714286</v>
      </c>
      <c r="G271" s="15" t="n">
        <v>0.246031746031746</v>
      </c>
      <c r="H271" s="15"/>
      <c r="I271" s="15" t="n">
        <v>0.310344827586207</v>
      </c>
      <c r="J271" s="15" t="n">
        <v>0.227272727272727</v>
      </c>
      <c r="K271" s="15"/>
      <c r="L271" s="15" t="n">
        <v>0.160714285714286</v>
      </c>
      <c r="M271" s="15" t="n">
        <v>0.363636363636364</v>
      </c>
      <c r="N271" s="15" t="n">
        <v>0.27906976744186</v>
      </c>
      <c r="O271" s="15" t="n">
        <v>0.244897959183673</v>
      </c>
      <c r="P271" s="15"/>
      <c r="Q271" s="15" t="n">
        <v>0.282051282051282</v>
      </c>
      <c r="R271" s="15" t="n">
        <v>0.242937853107345</v>
      </c>
    </row>
    <row r="272">
      <c r="B272" t="s">
        <v>133</v>
      </c>
      <c r="C272" s="15" t="n">
        <v>0.501960784313725</v>
      </c>
      <c r="D272" s="15" t="n">
        <v>0.690265486725664</v>
      </c>
      <c r="E272" s="15" t="n">
        <v>0.369942196531792</v>
      </c>
      <c r="F272" s="15" t="n">
        <v>0.530612244897959</v>
      </c>
      <c r="G272" s="15" t="n">
        <v>0.492063492063492</v>
      </c>
      <c r="H272" s="15"/>
      <c r="I272" s="15" t="n">
        <v>0.362068965517241</v>
      </c>
      <c r="J272" s="15" t="n">
        <v>0.575757575757576</v>
      </c>
      <c r="K272" s="15"/>
      <c r="L272" s="15" t="n">
        <v>0.598214285714286</v>
      </c>
      <c r="M272" s="15" t="n">
        <v>0.290909090909091</v>
      </c>
      <c r="N272" s="15" t="n">
        <v>0.503875968992248</v>
      </c>
      <c r="O272" s="15" t="n">
        <v>0.54421768707483</v>
      </c>
      <c r="P272" s="15"/>
      <c r="Q272" s="15" t="n">
        <v>0.314102564102564</v>
      </c>
      <c r="R272" s="15" t="n">
        <v>0.584745762711864</v>
      </c>
    </row>
    <row r="273">
      <c r="B273" t="s">
        <v>48</v>
      </c>
      <c r="C273" s="15" t="n">
        <v>0.0294117647058824</v>
      </c>
      <c r="D273" s="15" t="n">
        <v>0.0442477876106195</v>
      </c>
      <c r="E273" s="15" t="n">
        <v>0.0346820809248555</v>
      </c>
      <c r="F273" s="15" t="n">
        <v>0.0102040816326531</v>
      </c>
      <c r="G273" s="15" t="n">
        <v>0.0238095238095238</v>
      </c>
      <c r="H273" s="15"/>
      <c r="I273" s="15" t="n">
        <v>0.0229885057471264</v>
      </c>
      <c r="J273" s="15" t="n">
        <v>0.0333333333333333</v>
      </c>
      <c r="K273" s="15"/>
      <c r="L273" s="15" t="n">
        <v>0.0267857142857143</v>
      </c>
      <c r="M273" s="15" t="n">
        <v>0.0363636363636364</v>
      </c>
      <c r="N273" s="15" t="n">
        <v>0.0310077519379845</v>
      </c>
      <c r="O273" s="15" t="n">
        <v>0.0272108843537415</v>
      </c>
      <c r="P273" s="15"/>
      <c r="Q273" s="15" t="n">
        <v>0.0128205128205128</v>
      </c>
      <c r="R273" s="15" t="n">
        <v>0.0367231638418079</v>
      </c>
    </row>
    <row r="274">
      <c r="C274" s="15"/>
      <c r="D274" s="15"/>
      <c r="E274" s="15"/>
      <c r="F274" s="15"/>
      <c r="G274" s="15"/>
      <c r="H274" s="15"/>
      <c r="I274" s="15"/>
      <c r="J274" s="15"/>
      <c r="K274" s="15"/>
      <c r="L274" s="15"/>
      <c r="M274" s="15"/>
      <c r="N274" s="15"/>
      <c r="O274" s="15"/>
      <c r="P274" s="15"/>
      <c r="Q274" s="15"/>
      <c r="R274" s="15"/>
    </row>
    <row r="275">
      <c r="B275" s="7" t="s">
        <v>151</v>
      </c>
      <c r="C275" s="15"/>
      <c r="D275" s="15"/>
      <c r="E275" s="15"/>
      <c r="F275" s="15"/>
      <c r="G275" s="15"/>
      <c r="H275" s="15"/>
      <c r="I275" s="15"/>
      <c r="J275" s="15"/>
      <c r="K275" s="15"/>
      <c r="L275" s="15"/>
      <c r="M275" s="15"/>
      <c r="N275" s="15"/>
      <c r="O275" s="15"/>
      <c r="P275" s="15"/>
      <c r="Q275" s="15"/>
      <c r="R275" s="15"/>
    </row>
    <row r="276">
      <c r="B276" s="25" t="s">
        <v>55</v>
      </c>
      <c r="C276" s="15"/>
      <c r="D276" s="15"/>
      <c r="E276" s="15"/>
      <c r="F276" s="15"/>
      <c r="G276" s="15"/>
      <c r="H276" s="15"/>
      <c r="I276" s="15"/>
      <c r="J276" s="15"/>
      <c r="K276" s="15"/>
      <c r="L276" s="15"/>
      <c r="M276" s="15"/>
      <c r="N276" s="15"/>
      <c r="O276" s="15"/>
      <c r="P276" s="15"/>
      <c r="Q276" s="15"/>
      <c r="R276" s="15"/>
    </row>
    <row r="277">
      <c r="B277" t="s">
        <v>146</v>
      </c>
      <c r="C277" s="15" t="n">
        <v>0.705882352941177</v>
      </c>
      <c r="D277" s="15" t="n">
        <v>0.504424778761062</v>
      </c>
      <c r="E277" s="15" t="n">
        <v>0.763005780346821</v>
      </c>
      <c r="F277" s="15" t="n">
        <v>0.693877551020408</v>
      </c>
      <c r="G277" s="15" t="n">
        <v>0.817460317460317</v>
      </c>
      <c r="H277" s="15"/>
      <c r="I277" s="15" t="n">
        <v>0.683908045977011</v>
      </c>
      <c r="J277" s="15" t="n">
        <v>0.721212121212121</v>
      </c>
      <c r="K277" s="15"/>
      <c r="L277" s="15" t="n">
        <v>0.508928571428571</v>
      </c>
      <c r="M277" s="15" t="n">
        <v>0.7</v>
      </c>
      <c r="N277" s="15" t="n">
        <v>0.775193798449612</v>
      </c>
      <c r="O277" s="15" t="n">
        <v>0.816326530612245</v>
      </c>
      <c r="P277" s="15"/>
      <c r="Q277" s="15" t="n">
        <v>0.794871794871795</v>
      </c>
      <c r="R277" s="15" t="n">
        <v>0.666666666666667</v>
      </c>
    </row>
    <row r="278">
      <c r="B278" t="s">
        <v>147</v>
      </c>
      <c r="C278" s="15" t="n">
        <v>0.315686274509804</v>
      </c>
      <c r="D278" s="15" t="n">
        <v>0.327433628318584</v>
      </c>
      <c r="E278" s="15" t="n">
        <v>0.341040462427746</v>
      </c>
      <c r="F278" s="15" t="n">
        <v>0.295918367346939</v>
      </c>
      <c r="G278" s="15" t="n">
        <v>0.285714285714286</v>
      </c>
      <c r="H278" s="15"/>
      <c r="I278" s="15" t="n">
        <v>0.362068965517241</v>
      </c>
      <c r="J278" s="15" t="n">
        <v>0.290909090909091</v>
      </c>
      <c r="K278" s="15"/>
      <c r="L278" s="15" t="n">
        <v>0.366071428571429</v>
      </c>
      <c r="M278" s="15" t="n">
        <v>0.345454545454545</v>
      </c>
      <c r="N278" s="15" t="n">
        <v>0.302325581395349</v>
      </c>
      <c r="O278" s="15" t="n">
        <v>0.285714285714286</v>
      </c>
      <c r="P278" s="15"/>
      <c r="Q278" s="15" t="n">
        <v>0.33974358974359</v>
      </c>
      <c r="R278" s="15" t="n">
        <v>0.305084745762712</v>
      </c>
    </row>
    <row r="279">
      <c r="B279" t="s">
        <v>148</v>
      </c>
      <c r="C279" s="15" t="n">
        <v>0.219607843137255</v>
      </c>
      <c r="D279" s="15" t="n">
        <v>0.283185840707965</v>
      </c>
      <c r="E279" s="15" t="n">
        <v>0.219653179190751</v>
      </c>
      <c r="F279" s="15" t="n">
        <v>0.173469387755102</v>
      </c>
      <c r="G279" s="15" t="n">
        <v>0.198412698412698</v>
      </c>
      <c r="H279" s="15"/>
      <c r="I279" s="15" t="n">
        <v>0.252873563218391</v>
      </c>
      <c r="J279" s="15" t="n">
        <v>0.196969696969697</v>
      </c>
      <c r="K279" s="15"/>
      <c r="L279" s="15" t="n">
        <v>0.25</v>
      </c>
      <c r="M279" s="15" t="n">
        <v>0.318181818181818</v>
      </c>
      <c r="N279" s="15" t="n">
        <v>0.209302325581395</v>
      </c>
      <c r="O279" s="15" t="n">
        <v>0.136054421768707</v>
      </c>
      <c r="P279" s="15"/>
      <c r="Q279" s="15" t="n">
        <v>0.275641025641026</v>
      </c>
      <c r="R279" s="15" t="n">
        <v>0.194915254237288</v>
      </c>
    </row>
    <row r="280">
      <c r="B280" t="s">
        <v>149</v>
      </c>
      <c r="C280" s="15" t="n">
        <v>0.0980392156862745</v>
      </c>
      <c r="D280" s="15" t="n">
        <v>0.115044247787611</v>
      </c>
      <c r="E280" s="15" t="n">
        <v>0.104046242774566</v>
      </c>
      <c r="F280" s="15" t="n">
        <v>0.0714285714285714</v>
      </c>
      <c r="G280" s="15" t="n">
        <v>0.0952380952380952</v>
      </c>
      <c r="H280" s="15"/>
      <c r="I280" s="15" t="n">
        <v>0.109195402298851</v>
      </c>
      <c r="J280" s="15" t="n">
        <v>0.0939393939393939</v>
      </c>
      <c r="K280" s="15"/>
      <c r="L280" s="15" t="n">
        <v>0.125</v>
      </c>
      <c r="M280" s="15" t="n">
        <v>0.1</v>
      </c>
      <c r="N280" s="15" t="n">
        <v>0.10077519379845</v>
      </c>
      <c r="O280" s="15" t="n">
        <v>0.0748299319727891</v>
      </c>
      <c r="P280" s="15"/>
      <c r="Q280" s="15" t="n">
        <v>0.166666666666667</v>
      </c>
      <c r="R280" s="15" t="n">
        <v>0.0677966101694915</v>
      </c>
    </row>
    <row r="281">
      <c r="B281" t="s">
        <v>48</v>
      </c>
      <c r="C281" s="15" t="n">
        <v>0.0156862745098039</v>
      </c>
      <c r="D281" s="15" t="n">
        <v>0.0176991150442478</v>
      </c>
      <c r="E281" s="15" t="n">
        <v>0.00578034682080925</v>
      </c>
      <c r="F281" s="15" t="n">
        <v>0.0204081632653061</v>
      </c>
      <c r="G281" s="15" t="n">
        <v>0.0238095238095238</v>
      </c>
      <c r="H281" s="15"/>
      <c r="I281" s="15" t="n">
        <v>0.0114942528735632</v>
      </c>
      <c r="J281" s="15" t="n">
        <v>0.0181818181818182</v>
      </c>
      <c r="K281" s="15"/>
      <c r="L281" s="15" t="n">
        <v>0.0178571428571429</v>
      </c>
      <c r="M281" s="15" t="n">
        <v>0.00909090909090909</v>
      </c>
      <c r="N281" s="15" t="n">
        <v>0</v>
      </c>
      <c r="O281" s="15" t="n">
        <v>0.0204081632653061</v>
      </c>
      <c r="P281" s="15"/>
      <c r="Q281" s="15" t="n">
        <v>0.0128205128205128</v>
      </c>
      <c r="R281" s="15" t="n">
        <v>0.0169491525423729</v>
      </c>
    </row>
    <row r="282">
      <c r="B282" t="s">
        <v>150</v>
      </c>
      <c r="C282" s="15" t="n">
        <v>0.00196078431372549</v>
      </c>
      <c r="D282" s="15" t="n">
        <v>0</v>
      </c>
      <c r="E282" s="15" t="n">
        <v>0</v>
      </c>
      <c r="F282" s="15" t="n">
        <v>0.0102040816326531</v>
      </c>
      <c r="G282" s="15" t="n">
        <v>0</v>
      </c>
      <c r="H282" s="15"/>
      <c r="I282" s="15" t="n">
        <v>0</v>
      </c>
      <c r="J282" s="15" t="n">
        <v>0.00303030303030303</v>
      </c>
      <c r="K282" s="15"/>
      <c r="L282" s="15" t="n">
        <v>0</v>
      </c>
      <c r="M282" s="15" t="n">
        <v>0</v>
      </c>
      <c r="N282" s="15" t="n">
        <v>0</v>
      </c>
      <c r="O282" s="15" t="n">
        <v>0.00680272108843537</v>
      </c>
      <c r="P282" s="15"/>
      <c r="Q282" s="15" t="n">
        <v>0</v>
      </c>
      <c r="R282" s="15" t="n">
        <v>0.00282485875706215</v>
      </c>
    </row>
    <row r="283">
      <c r="C283" s="15"/>
      <c r="D283" s="15"/>
      <c r="E283" s="15"/>
      <c r="F283" s="15"/>
      <c r="G283" s="15"/>
      <c r="H283" s="15"/>
      <c r="I283" s="15"/>
      <c r="J283" s="15"/>
      <c r="K283" s="15"/>
      <c r="L283" s="15"/>
      <c r="M283" s="15"/>
      <c r="N283" s="15"/>
      <c r="O283" s="15"/>
      <c r="P283" s="15"/>
      <c r="Q283" s="15"/>
      <c r="R283" s="15"/>
    </row>
    <row r="284">
      <c r="B284" s="7" t="s">
        <v>168</v>
      </c>
      <c r="C284" s="15"/>
      <c r="D284" s="15"/>
      <c r="E284" s="15"/>
      <c r="F284" s="15"/>
      <c r="G284" s="15"/>
      <c r="H284" s="15"/>
      <c r="I284" s="15"/>
      <c r="J284" s="15"/>
      <c r="K284" s="15"/>
      <c r="L284" s="15"/>
      <c r="M284" s="15"/>
      <c r="N284" s="15"/>
      <c r="O284" s="15"/>
      <c r="P284" s="15"/>
      <c r="Q284" s="15"/>
      <c r="R284" s="15"/>
    </row>
    <row r="285">
      <c r="B285" s="25" t="s">
        <v>55</v>
      </c>
      <c r="C285" s="15"/>
      <c r="D285" s="15"/>
      <c r="E285" s="15"/>
      <c r="F285" s="15"/>
      <c r="G285" s="15"/>
      <c r="H285" s="15"/>
      <c r="I285" s="15"/>
      <c r="J285" s="15"/>
      <c r="K285" s="15"/>
      <c r="L285" s="15"/>
      <c r="M285" s="15"/>
      <c r="N285" s="15"/>
      <c r="O285" s="15"/>
      <c r="P285" s="15"/>
      <c r="Q285" s="15"/>
      <c r="R285" s="15"/>
    </row>
    <row r="286">
      <c r="B286" t="s">
        <v>163</v>
      </c>
      <c r="C286" s="15" t="n">
        <v>0.372549019607843</v>
      </c>
      <c r="D286" s="15" t="n">
        <v>0.212389380530973</v>
      </c>
      <c r="E286" s="15" t="n">
        <v>0.421965317919075</v>
      </c>
      <c r="F286" s="15" t="n">
        <v>0.469387755102041</v>
      </c>
      <c r="G286" s="15" t="n">
        <v>0.373015873015873</v>
      </c>
      <c r="H286" s="15"/>
      <c r="I286" s="15" t="n">
        <v>0.379310344827586</v>
      </c>
      <c r="J286" s="15" t="n">
        <v>0.36969696969697</v>
      </c>
      <c r="K286" s="15"/>
      <c r="L286" s="15" t="n">
        <v>0.267857142857143</v>
      </c>
      <c r="M286" s="15" t="n">
        <v>0.436363636363636</v>
      </c>
      <c r="N286" s="15" t="n">
        <v>0.403100775193798</v>
      </c>
      <c r="O286" s="15" t="n">
        <v>0.401360544217687</v>
      </c>
      <c r="P286" s="15"/>
      <c r="Q286" s="15" t="n">
        <v>0.57051282051282</v>
      </c>
      <c r="R286" s="15" t="n">
        <v>0.285310734463277</v>
      </c>
    </row>
    <row r="287">
      <c r="B287" t="s">
        <v>164</v>
      </c>
      <c r="C287" s="15" t="n">
        <v>0.349019607843137</v>
      </c>
      <c r="D287" s="15" t="n">
        <v>0.256637168141593</v>
      </c>
      <c r="E287" s="15" t="n">
        <v>0.404624277456647</v>
      </c>
      <c r="F287" s="15" t="n">
        <v>0.357142857142857</v>
      </c>
      <c r="G287" s="15" t="n">
        <v>0.349206349206349</v>
      </c>
      <c r="H287" s="15"/>
      <c r="I287" s="15" t="n">
        <v>0.316091954022989</v>
      </c>
      <c r="J287" s="15" t="n">
        <v>0.363636363636364</v>
      </c>
      <c r="K287" s="15"/>
      <c r="L287" s="15" t="n">
        <v>0.267857142857143</v>
      </c>
      <c r="M287" s="15" t="n">
        <v>0.309090909090909</v>
      </c>
      <c r="N287" s="15" t="n">
        <v>0.418604651162791</v>
      </c>
      <c r="O287" s="15" t="n">
        <v>0.374149659863946</v>
      </c>
      <c r="P287" s="15"/>
      <c r="Q287" s="15" t="n">
        <v>0.294871794871795</v>
      </c>
      <c r="R287" s="15" t="n">
        <v>0.372881355932203</v>
      </c>
    </row>
    <row r="288">
      <c r="B288" t="s">
        <v>165</v>
      </c>
      <c r="C288" s="15" t="n">
        <v>0.2</v>
      </c>
      <c r="D288" s="15" t="n">
        <v>0.309734513274336</v>
      </c>
      <c r="E288" s="15" t="n">
        <v>0.144508670520231</v>
      </c>
      <c r="F288" s="15" t="n">
        <v>0.13265306122449</v>
      </c>
      <c r="G288" s="15" t="n">
        <v>0.23015873015873</v>
      </c>
      <c r="H288" s="15"/>
      <c r="I288" s="15" t="n">
        <v>0.235632183908046</v>
      </c>
      <c r="J288" s="15" t="n">
        <v>0.184848484848485</v>
      </c>
      <c r="K288" s="15"/>
      <c r="L288" s="15" t="n">
        <v>0.258928571428571</v>
      </c>
      <c r="M288" s="15" t="n">
        <v>0.218181818181818</v>
      </c>
      <c r="N288" s="15" t="n">
        <v>0.170542635658915</v>
      </c>
      <c r="O288" s="15" t="n">
        <v>0.163265306122449</v>
      </c>
      <c r="P288" s="15"/>
      <c r="Q288" s="15" t="n">
        <v>0.108974358974359</v>
      </c>
      <c r="R288" s="15" t="n">
        <v>0.240112994350282</v>
      </c>
    </row>
    <row r="289">
      <c r="B289" t="s">
        <v>166</v>
      </c>
      <c r="C289" s="15" t="n">
        <v>0.0568627450980392</v>
      </c>
      <c r="D289" s="15" t="n">
        <v>0.194690265486726</v>
      </c>
      <c r="E289" s="15" t="n">
        <v>0.0173410404624277</v>
      </c>
      <c r="F289" s="15" t="n">
        <v>0.0102040816326531</v>
      </c>
      <c r="G289" s="15" t="n">
        <v>0.0238095238095238</v>
      </c>
      <c r="H289" s="15"/>
      <c r="I289" s="15" t="n">
        <v>0.0574712643678161</v>
      </c>
      <c r="J289" s="15" t="n">
        <v>0.0575757575757576</v>
      </c>
      <c r="K289" s="15"/>
      <c r="L289" s="15" t="n">
        <v>0.1875</v>
      </c>
      <c r="M289" s="15" t="n">
        <v>0.0181818181818182</v>
      </c>
      <c r="N289" s="15" t="n">
        <v>0.00775193798449612</v>
      </c>
      <c r="O289" s="15" t="n">
        <v>0.0272108843537415</v>
      </c>
      <c r="P289" s="15"/>
      <c r="Q289" s="15" t="n">
        <v>0.0128205128205128</v>
      </c>
      <c r="R289" s="15" t="n">
        <v>0.076271186440678</v>
      </c>
    </row>
    <row r="290">
      <c r="B290" t="s">
        <v>48</v>
      </c>
      <c r="C290" s="15" t="n">
        <v>0.0215686274509804</v>
      </c>
      <c r="D290" s="15" t="n">
        <v>0.0265486725663717</v>
      </c>
      <c r="E290" s="15" t="n">
        <v>0.0115606936416185</v>
      </c>
      <c r="F290" s="15" t="n">
        <v>0.0306122448979592</v>
      </c>
      <c r="G290" s="15" t="n">
        <v>0.0238095238095238</v>
      </c>
      <c r="H290" s="15"/>
      <c r="I290" s="15" t="n">
        <v>0.0114942528735632</v>
      </c>
      <c r="J290" s="15" t="n">
        <v>0.0242424242424242</v>
      </c>
      <c r="K290" s="15"/>
      <c r="L290" s="15" t="n">
        <v>0.0178571428571429</v>
      </c>
      <c r="M290" s="15" t="n">
        <v>0.0181818181818182</v>
      </c>
      <c r="N290" s="15" t="n">
        <v>0</v>
      </c>
      <c r="O290" s="15" t="n">
        <v>0.0340136054421769</v>
      </c>
      <c r="P290" s="15"/>
      <c r="Q290" s="15" t="n">
        <v>0.0128205128205128</v>
      </c>
      <c r="R290" s="15" t="n">
        <v>0.0254237288135593</v>
      </c>
    </row>
    <row r="291">
      <c r="C291" s="15"/>
      <c r="D291" s="15"/>
      <c r="E291" s="15"/>
      <c r="F291" s="15"/>
      <c r="G291" s="15"/>
      <c r="H291" s="15"/>
      <c r="I291" s="15"/>
      <c r="J291" s="15"/>
      <c r="K291" s="15"/>
      <c r="L291" s="15"/>
      <c r="M291" s="15"/>
      <c r="N291" s="15"/>
      <c r="O291" s="15"/>
      <c r="P291" s="15"/>
      <c r="Q291" s="15"/>
      <c r="R291" s="15"/>
    </row>
    <row r="292">
      <c r="B292" s="7" t="s">
        <v>169</v>
      </c>
      <c r="C292" s="15"/>
      <c r="D292" s="15"/>
      <c r="E292" s="15"/>
      <c r="F292" s="15"/>
      <c r="G292" s="15"/>
      <c r="H292" s="15"/>
      <c r="I292" s="15"/>
      <c r="J292" s="15"/>
      <c r="K292" s="15"/>
      <c r="L292" s="15"/>
      <c r="M292" s="15"/>
      <c r="N292" s="15"/>
      <c r="O292" s="15"/>
      <c r="P292" s="15"/>
      <c r="Q292" s="15"/>
      <c r="R292" s="15"/>
    </row>
    <row r="293">
      <c r="B293" s="25" t="s">
        <v>55</v>
      </c>
      <c r="C293" s="15"/>
      <c r="D293" s="15"/>
      <c r="E293" s="15"/>
      <c r="F293" s="15"/>
      <c r="G293" s="15"/>
      <c r="H293" s="15"/>
      <c r="I293" s="15"/>
      <c r="J293" s="15"/>
      <c r="K293" s="15"/>
      <c r="L293" s="15"/>
      <c r="M293" s="15"/>
      <c r="N293" s="15"/>
      <c r="O293" s="15"/>
      <c r="P293" s="15"/>
      <c r="Q293" s="15"/>
      <c r="R293" s="15"/>
    </row>
    <row r="294">
      <c r="B294" t="s">
        <v>163</v>
      </c>
      <c r="C294" s="15" t="n">
        <v>0.456862745098039</v>
      </c>
      <c r="D294" s="15" t="n">
        <v>0.283185840707965</v>
      </c>
      <c r="E294" s="15" t="n">
        <v>0.508670520231214</v>
      </c>
      <c r="F294" s="15" t="n">
        <v>0.510204081632653</v>
      </c>
      <c r="G294" s="15" t="n">
        <v>0.5</v>
      </c>
      <c r="H294" s="15"/>
      <c r="I294" s="15" t="n">
        <v>0.46551724137931</v>
      </c>
      <c r="J294" s="15" t="n">
        <v>0.454545454545455</v>
      </c>
      <c r="K294" s="15"/>
      <c r="L294" s="15" t="n">
        <v>0.267857142857143</v>
      </c>
      <c r="M294" s="15" t="n">
        <v>0.581818181818182</v>
      </c>
      <c r="N294" s="15" t="n">
        <v>0.496124031007752</v>
      </c>
      <c r="O294" s="15" t="n">
        <v>0.476190476190476</v>
      </c>
      <c r="P294" s="15"/>
      <c r="Q294" s="15" t="n">
        <v>0.621794871794872</v>
      </c>
      <c r="R294" s="15" t="n">
        <v>0.384180790960452</v>
      </c>
    </row>
    <row r="295">
      <c r="B295" t="s">
        <v>164</v>
      </c>
      <c r="C295" s="15" t="n">
        <v>0.298039215686275</v>
      </c>
      <c r="D295" s="15" t="n">
        <v>0.230088495575221</v>
      </c>
      <c r="E295" s="15" t="n">
        <v>0.329479768786127</v>
      </c>
      <c r="F295" s="15" t="n">
        <v>0.316326530612245</v>
      </c>
      <c r="G295" s="15" t="n">
        <v>0.301587301587302</v>
      </c>
      <c r="H295" s="15"/>
      <c r="I295" s="15" t="n">
        <v>0.316091954022989</v>
      </c>
      <c r="J295" s="15" t="n">
        <v>0.284848484848485</v>
      </c>
      <c r="K295" s="15"/>
      <c r="L295" s="15" t="n">
        <v>0.267857142857143</v>
      </c>
      <c r="M295" s="15" t="n">
        <v>0.272727272727273</v>
      </c>
      <c r="N295" s="15" t="n">
        <v>0.341085271317829</v>
      </c>
      <c r="O295" s="15" t="n">
        <v>0.299319727891156</v>
      </c>
      <c r="P295" s="15"/>
      <c r="Q295" s="15" t="n">
        <v>0.262820512820513</v>
      </c>
      <c r="R295" s="15" t="n">
        <v>0.313559322033898</v>
      </c>
    </row>
    <row r="296">
      <c r="B296" t="s">
        <v>165</v>
      </c>
      <c r="C296" s="15" t="n">
        <v>0.117647058823529</v>
      </c>
      <c r="D296" s="15" t="n">
        <v>0.194690265486726</v>
      </c>
      <c r="E296" s="15" t="n">
        <v>0.092485549132948</v>
      </c>
      <c r="F296" s="15" t="n">
        <v>0.0714285714285714</v>
      </c>
      <c r="G296" s="15" t="n">
        <v>0.119047619047619</v>
      </c>
      <c r="H296" s="15"/>
      <c r="I296" s="15" t="n">
        <v>0.114942528735632</v>
      </c>
      <c r="J296" s="15" t="n">
        <v>0.121212121212121</v>
      </c>
      <c r="K296" s="15"/>
      <c r="L296" s="15" t="n">
        <v>0.223214285714286</v>
      </c>
      <c r="M296" s="15" t="n">
        <v>0.1</v>
      </c>
      <c r="N296" s="15" t="n">
        <v>0.10077519379845</v>
      </c>
      <c r="O296" s="15" t="n">
        <v>0.0748299319727891</v>
      </c>
      <c r="P296" s="15"/>
      <c r="Q296" s="15" t="n">
        <v>0.0769230769230769</v>
      </c>
      <c r="R296" s="15" t="n">
        <v>0.135593220338983</v>
      </c>
    </row>
    <row r="297">
      <c r="B297" t="s">
        <v>166</v>
      </c>
      <c r="C297" s="15" t="n">
        <v>0.111764705882353</v>
      </c>
      <c r="D297" s="15" t="n">
        <v>0.274336283185841</v>
      </c>
      <c r="E297" s="15" t="n">
        <v>0.0578034682080925</v>
      </c>
      <c r="F297" s="15" t="n">
        <v>0.0714285714285714</v>
      </c>
      <c r="G297" s="15" t="n">
        <v>0.0714285714285714</v>
      </c>
      <c r="H297" s="15"/>
      <c r="I297" s="15" t="n">
        <v>0.0977011494252874</v>
      </c>
      <c r="J297" s="15" t="n">
        <v>0.121212121212121</v>
      </c>
      <c r="K297" s="15"/>
      <c r="L297" s="15" t="n">
        <v>0.232142857142857</v>
      </c>
      <c r="M297" s="15" t="n">
        <v>0.0363636363636364</v>
      </c>
      <c r="N297" s="15" t="n">
        <v>0.0542635658914729</v>
      </c>
      <c r="O297" s="15" t="n">
        <v>0.122448979591837</v>
      </c>
      <c r="P297" s="15"/>
      <c r="Q297" s="15" t="n">
        <v>0.0384615384615385</v>
      </c>
      <c r="R297" s="15" t="n">
        <v>0.144067796610169</v>
      </c>
    </row>
    <row r="298">
      <c r="B298" t="s">
        <v>48</v>
      </c>
      <c r="C298" s="15" t="n">
        <v>0.0156862745098039</v>
      </c>
      <c r="D298" s="15" t="n">
        <v>0.0176991150442478</v>
      </c>
      <c r="E298" s="15" t="n">
        <v>0.0115606936416185</v>
      </c>
      <c r="F298" s="15" t="n">
        <v>0.0306122448979592</v>
      </c>
      <c r="G298" s="15" t="n">
        <v>0.00793650793650794</v>
      </c>
      <c r="H298" s="15"/>
      <c r="I298" s="15" t="n">
        <v>0.00574712643678161</v>
      </c>
      <c r="J298" s="15" t="n">
        <v>0.0181818181818182</v>
      </c>
      <c r="K298" s="15"/>
      <c r="L298" s="15" t="n">
        <v>0.00892857142857143</v>
      </c>
      <c r="M298" s="15" t="n">
        <v>0.00909090909090909</v>
      </c>
      <c r="N298" s="15" t="n">
        <v>0.00775193798449612</v>
      </c>
      <c r="O298" s="15" t="n">
        <v>0.0272108843537415</v>
      </c>
      <c r="P298" s="15"/>
      <c r="Q298" s="15" t="n">
        <v>0</v>
      </c>
      <c r="R298" s="15" t="n">
        <v>0.0225988700564972</v>
      </c>
    </row>
    <row r="299">
      <c r="C299" s="15"/>
      <c r="D299" s="15"/>
      <c r="E299" s="15"/>
      <c r="F299" s="15"/>
      <c r="G299" s="15"/>
      <c r="H299" s="15"/>
      <c r="I299" s="15"/>
      <c r="J299" s="15"/>
      <c r="K299" s="15"/>
      <c r="L299" s="15"/>
      <c r="M299" s="15"/>
      <c r="N299" s="15"/>
      <c r="O299" s="15"/>
      <c r="P299" s="15"/>
      <c r="Q299" s="15"/>
      <c r="R299" s="15"/>
    </row>
    <row r="300">
      <c r="B300" s="7" t="s">
        <v>170</v>
      </c>
      <c r="C300" s="15"/>
      <c r="D300" s="15"/>
      <c r="E300" s="15"/>
      <c r="F300" s="15"/>
      <c r="G300" s="15"/>
      <c r="H300" s="15"/>
      <c r="I300" s="15"/>
      <c r="J300" s="15"/>
      <c r="K300" s="15"/>
      <c r="L300" s="15"/>
      <c r="M300" s="15"/>
      <c r="N300" s="15"/>
      <c r="O300" s="15"/>
      <c r="P300" s="15"/>
      <c r="Q300" s="15"/>
      <c r="R300" s="15"/>
    </row>
    <row r="301">
      <c r="B301" s="25" t="s">
        <v>55</v>
      </c>
      <c r="C301" s="15"/>
      <c r="D301" s="15"/>
      <c r="E301" s="15"/>
      <c r="F301" s="15"/>
      <c r="G301" s="15"/>
      <c r="H301" s="15"/>
      <c r="I301" s="15"/>
      <c r="J301" s="15"/>
      <c r="K301" s="15"/>
      <c r="L301" s="15"/>
      <c r="M301" s="15"/>
      <c r="N301" s="15"/>
      <c r="O301" s="15"/>
      <c r="P301" s="15"/>
      <c r="Q301" s="15"/>
      <c r="R301" s="15"/>
    </row>
    <row r="302">
      <c r="B302" t="s">
        <v>163</v>
      </c>
      <c r="C302" s="15" t="n">
        <v>0.494117647058824</v>
      </c>
      <c r="D302" s="15" t="n">
        <v>0.327433628318584</v>
      </c>
      <c r="E302" s="15" t="n">
        <v>0.497109826589595</v>
      </c>
      <c r="F302" s="15" t="n">
        <v>0.591836734693878</v>
      </c>
      <c r="G302" s="15" t="n">
        <v>0.563492063492063</v>
      </c>
      <c r="H302" s="15"/>
      <c r="I302" s="15" t="n">
        <v>0.431034482758621</v>
      </c>
      <c r="J302" s="15" t="n">
        <v>0.53030303030303</v>
      </c>
      <c r="K302" s="15"/>
      <c r="L302" s="15" t="n">
        <v>0.3125</v>
      </c>
      <c r="M302" s="15" t="n">
        <v>0.5</v>
      </c>
      <c r="N302" s="15" t="n">
        <v>0.527131782945736</v>
      </c>
      <c r="O302" s="15" t="n">
        <v>0.598639455782313</v>
      </c>
      <c r="P302" s="15"/>
      <c r="Q302" s="15" t="n">
        <v>0.58974358974359</v>
      </c>
      <c r="R302" s="15" t="n">
        <v>0.451977401129944</v>
      </c>
    </row>
    <row r="303">
      <c r="B303" t="s">
        <v>164</v>
      </c>
      <c r="C303" s="15" t="n">
        <v>0.319607843137255</v>
      </c>
      <c r="D303" s="15" t="n">
        <v>0.20353982300885</v>
      </c>
      <c r="E303" s="15" t="n">
        <v>0.38150289017341</v>
      </c>
      <c r="F303" s="15" t="n">
        <v>0.326530612244898</v>
      </c>
      <c r="G303" s="15" t="n">
        <v>0.333333333333333</v>
      </c>
      <c r="H303" s="15"/>
      <c r="I303" s="15" t="n">
        <v>0.339080459770115</v>
      </c>
      <c r="J303" s="15" t="n">
        <v>0.306060606060606</v>
      </c>
      <c r="K303" s="15"/>
      <c r="L303" s="15" t="n">
        <v>0.241071428571429</v>
      </c>
      <c r="M303" s="15" t="n">
        <v>0.327272727272727</v>
      </c>
      <c r="N303" s="15" t="n">
        <v>0.395348837209302</v>
      </c>
      <c r="O303" s="15" t="n">
        <v>0.312925170068027</v>
      </c>
      <c r="P303" s="15"/>
      <c r="Q303" s="15" t="n">
        <v>0.346153846153846</v>
      </c>
      <c r="R303" s="15" t="n">
        <v>0.307909604519774</v>
      </c>
    </row>
    <row r="304">
      <c r="B304" t="s">
        <v>165</v>
      </c>
      <c r="C304" s="15" t="n">
        <v>0.123529411764706</v>
      </c>
      <c r="D304" s="15" t="n">
        <v>0.256637168141593</v>
      </c>
      <c r="E304" s="15" t="n">
        <v>0.092485549132948</v>
      </c>
      <c r="F304" s="15" t="n">
        <v>0.0714285714285714</v>
      </c>
      <c r="G304" s="15" t="n">
        <v>0.0873015873015873</v>
      </c>
      <c r="H304" s="15"/>
      <c r="I304" s="15" t="n">
        <v>0.149425287356322</v>
      </c>
      <c r="J304" s="15" t="n">
        <v>0.112121212121212</v>
      </c>
      <c r="K304" s="15"/>
      <c r="L304" s="15" t="n">
        <v>0.232142857142857</v>
      </c>
      <c r="M304" s="15" t="n">
        <v>0.145454545454545</v>
      </c>
      <c r="N304" s="15" t="n">
        <v>0.0775193798449612</v>
      </c>
      <c r="O304" s="15" t="n">
        <v>0.0680272108843537</v>
      </c>
      <c r="P304" s="15"/>
      <c r="Q304" s="15" t="n">
        <v>0.0641025641025641</v>
      </c>
      <c r="R304" s="15" t="n">
        <v>0.149717514124294</v>
      </c>
    </row>
    <row r="305">
      <c r="B305" t="s">
        <v>166</v>
      </c>
      <c r="C305" s="15" t="n">
        <v>0.0549019607843137</v>
      </c>
      <c r="D305" s="15" t="n">
        <v>0.20353982300885</v>
      </c>
      <c r="E305" s="15" t="n">
        <v>0.0173410404624277</v>
      </c>
      <c r="F305" s="15" t="n">
        <v>0</v>
      </c>
      <c r="G305" s="15" t="n">
        <v>0.0158730158730159</v>
      </c>
      <c r="H305" s="15"/>
      <c r="I305" s="15" t="n">
        <v>0.0747126436781609</v>
      </c>
      <c r="J305" s="15" t="n">
        <v>0.0454545454545455</v>
      </c>
      <c r="K305" s="15"/>
      <c r="L305" s="15" t="n">
        <v>0.196428571428571</v>
      </c>
      <c r="M305" s="15" t="n">
        <v>0.0181818181818182</v>
      </c>
      <c r="N305" s="15" t="n">
        <v>0</v>
      </c>
      <c r="O305" s="15" t="n">
        <v>0.0136054421768707</v>
      </c>
      <c r="P305" s="15"/>
      <c r="Q305" s="15" t="n">
        <v>0</v>
      </c>
      <c r="R305" s="15" t="n">
        <v>0.0790960451977401</v>
      </c>
    </row>
    <row r="306">
      <c r="B306" t="s">
        <v>48</v>
      </c>
      <c r="C306" s="15" t="n">
        <v>0.00784313725490196</v>
      </c>
      <c r="D306" s="15" t="n">
        <v>0.00884955752212389</v>
      </c>
      <c r="E306" s="15" t="n">
        <v>0.0115606936416185</v>
      </c>
      <c r="F306" s="15" t="n">
        <v>0.0102040816326531</v>
      </c>
      <c r="G306" s="15" t="n">
        <v>0</v>
      </c>
      <c r="H306" s="15"/>
      <c r="I306" s="15" t="n">
        <v>0.00574712643678161</v>
      </c>
      <c r="J306" s="15" t="n">
        <v>0.00606060606060606</v>
      </c>
      <c r="K306" s="15"/>
      <c r="L306" s="15" t="n">
        <v>0.0178571428571429</v>
      </c>
      <c r="M306" s="15" t="n">
        <v>0.00909090909090909</v>
      </c>
      <c r="N306" s="15" t="n">
        <v>0</v>
      </c>
      <c r="O306" s="15" t="n">
        <v>0.00680272108843537</v>
      </c>
      <c r="P306" s="15"/>
      <c r="Q306" s="15" t="n">
        <v>0</v>
      </c>
      <c r="R306" s="15" t="n">
        <v>0.0112994350282486</v>
      </c>
    </row>
    <row r="307">
      <c r="C307" s="15"/>
      <c r="D307" s="15"/>
      <c r="E307" s="15"/>
      <c r="F307" s="15"/>
      <c r="G307" s="15"/>
      <c r="H307" s="15"/>
      <c r="I307" s="15"/>
      <c r="J307" s="15"/>
      <c r="K307" s="15"/>
      <c r="L307" s="15"/>
      <c r="M307" s="15"/>
      <c r="N307" s="15"/>
      <c r="O307" s="15"/>
      <c r="P307" s="15"/>
      <c r="Q307" s="15"/>
      <c r="R307" s="15"/>
    </row>
    <row r="308">
      <c r="B308" s="7" t="s">
        <v>171</v>
      </c>
      <c r="C308" s="15"/>
      <c r="D308" s="15"/>
      <c r="E308" s="15"/>
      <c r="F308" s="15"/>
      <c r="G308" s="15"/>
      <c r="H308" s="15"/>
      <c r="I308" s="15"/>
      <c r="J308" s="15"/>
      <c r="K308" s="15"/>
      <c r="L308" s="15"/>
      <c r="M308" s="15"/>
      <c r="N308" s="15"/>
      <c r="O308" s="15"/>
      <c r="P308" s="15"/>
      <c r="Q308" s="15"/>
      <c r="R308" s="15"/>
    </row>
    <row r="309">
      <c r="B309" s="25" t="s">
        <v>55</v>
      </c>
      <c r="C309" s="15"/>
      <c r="D309" s="15"/>
      <c r="E309" s="15"/>
      <c r="F309" s="15"/>
      <c r="G309" s="15"/>
      <c r="H309" s="15"/>
      <c r="I309" s="15"/>
      <c r="J309" s="15"/>
      <c r="K309" s="15"/>
      <c r="L309" s="15"/>
      <c r="M309" s="15"/>
      <c r="N309" s="15"/>
      <c r="O309" s="15"/>
      <c r="P309" s="15"/>
      <c r="Q309" s="15"/>
      <c r="R309" s="15"/>
    </row>
    <row r="310">
      <c r="B310" t="s">
        <v>163</v>
      </c>
      <c r="C310" s="15" t="n">
        <v>0.507843137254902</v>
      </c>
      <c r="D310" s="15" t="n">
        <v>0.309734513274336</v>
      </c>
      <c r="E310" s="15" t="n">
        <v>0.589595375722543</v>
      </c>
      <c r="F310" s="15" t="n">
        <v>0.540816326530612</v>
      </c>
      <c r="G310" s="15" t="n">
        <v>0.547619047619048</v>
      </c>
      <c r="H310" s="15"/>
      <c r="I310" s="15" t="n">
        <v>0.557471264367816</v>
      </c>
      <c r="J310" s="15" t="n">
        <v>0.487878787878788</v>
      </c>
      <c r="K310" s="15"/>
      <c r="L310" s="15" t="n">
        <v>0.321428571428571</v>
      </c>
      <c r="M310" s="15" t="n">
        <v>0.609090909090909</v>
      </c>
      <c r="N310" s="15" t="n">
        <v>0.542635658914729</v>
      </c>
      <c r="O310" s="15" t="n">
        <v>0.551020408163265</v>
      </c>
      <c r="P310" s="15"/>
      <c r="Q310" s="15" t="n">
        <v>0.692307692307692</v>
      </c>
      <c r="R310" s="15" t="n">
        <v>0.426553672316384</v>
      </c>
    </row>
    <row r="311">
      <c r="B311" t="s">
        <v>164</v>
      </c>
      <c r="C311" s="15" t="n">
        <v>0.272549019607843</v>
      </c>
      <c r="D311" s="15" t="n">
        <v>0.230088495575221</v>
      </c>
      <c r="E311" s="15" t="n">
        <v>0.289017341040462</v>
      </c>
      <c r="F311" s="15" t="n">
        <v>0.316326530612245</v>
      </c>
      <c r="G311" s="15" t="n">
        <v>0.253968253968254</v>
      </c>
      <c r="H311" s="15"/>
      <c r="I311" s="15" t="n">
        <v>0.281609195402299</v>
      </c>
      <c r="J311" s="15" t="n">
        <v>0.263636363636364</v>
      </c>
      <c r="K311" s="15"/>
      <c r="L311" s="15" t="n">
        <v>0.276785714285714</v>
      </c>
      <c r="M311" s="15" t="n">
        <v>0.236363636363636</v>
      </c>
      <c r="N311" s="15" t="n">
        <v>0.317829457364341</v>
      </c>
      <c r="O311" s="15" t="n">
        <v>0.258503401360544</v>
      </c>
      <c r="P311" s="15"/>
      <c r="Q311" s="15" t="n">
        <v>0.224358974358974</v>
      </c>
      <c r="R311" s="15" t="n">
        <v>0.293785310734463</v>
      </c>
    </row>
    <row r="312">
      <c r="B312" t="s">
        <v>165</v>
      </c>
      <c r="C312" s="15" t="n">
        <v>0.123529411764706</v>
      </c>
      <c r="D312" s="15" t="n">
        <v>0.221238938053097</v>
      </c>
      <c r="E312" s="15" t="n">
        <v>0.069364161849711</v>
      </c>
      <c r="F312" s="15" t="n">
        <v>0.0816326530612245</v>
      </c>
      <c r="G312" s="15" t="n">
        <v>0.142857142857143</v>
      </c>
      <c r="H312" s="15"/>
      <c r="I312" s="15" t="n">
        <v>0.0919540229885057</v>
      </c>
      <c r="J312" s="15" t="n">
        <v>0.139393939393939</v>
      </c>
      <c r="K312" s="15"/>
      <c r="L312" s="15" t="n">
        <v>0.196428571428571</v>
      </c>
      <c r="M312" s="15" t="n">
        <v>0.0909090909090909</v>
      </c>
      <c r="N312" s="15" t="n">
        <v>0.10077519379845</v>
      </c>
      <c r="O312" s="15" t="n">
        <v>0.108843537414966</v>
      </c>
      <c r="P312" s="15"/>
      <c r="Q312" s="15" t="n">
        <v>0.0641025641025641</v>
      </c>
      <c r="R312" s="15" t="n">
        <v>0.149717514124294</v>
      </c>
    </row>
    <row r="313">
      <c r="B313" t="s">
        <v>166</v>
      </c>
      <c r="C313" s="15" t="n">
        <v>0.0686274509803922</v>
      </c>
      <c r="D313" s="15" t="n">
        <v>0.20353982300885</v>
      </c>
      <c r="E313" s="15" t="n">
        <v>0.0289017341040462</v>
      </c>
      <c r="F313" s="15" t="n">
        <v>0.0204081632653061</v>
      </c>
      <c r="G313" s="15" t="n">
        <v>0.0396825396825397</v>
      </c>
      <c r="H313" s="15"/>
      <c r="I313" s="15" t="n">
        <v>0.0574712643678161</v>
      </c>
      <c r="J313" s="15" t="n">
        <v>0.0757575757575758</v>
      </c>
      <c r="K313" s="15"/>
      <c r="L313" s="15" t="n">
        <v>0.169642857142857</v>
      </c>
      <c r="M313" s="15" t="n">
        <v>0.0363636363636364</v>
      </c>
      <c r="N313" s="15" t="n">
        <v>0.0232558139534884</v>
      </c>
      <c r="O313" s="15" t="n">
        <v>0.054421768707483</v>
      </c>
      <c r="P313" s="15"/>
      <c r="Q313" s="15" t="n">
        <v>0.00641025641025641</v>
      </c>
      <c r="R313" s="15" t="n">
        <v>0.096045197740113</v>
      </c>
    </row>
    <row r="314">
      <c r="B314" t="s">
        <v>48</v>
      </c>
      <c r="C314" s="15" t="n">
        <v>0.0274509803921569</v>
      </c>
      <c r="D314" s="15" t="n">
        <v>0.0353982300884956</v>
      </c>
      <c r="E314" s="15" t="n">
        <v>0.023121387283237</v>
      </c>
      <c r="F314" s="15" t="n">
        <v>0.0408163265306122</v>
      </c>
      <c r="G314" s="15" t="n">
        <v>0.0158730158730159</v>
      </c>
      <c r="H314" s="15"/>
      <c r="I314" s="15" t="n">
        <v>0.0114942528735632</v>
      </c>
      <c r="J314" s="15" t="n">
        <v>0.0333333333333333</v>
      </c>
      <c r="K314" s="15"/>
      <c r="L314" s="15" t="n">
        <v>0.0357142857142857</v>
      </c>
      <c r="M314" s="15" t="n">
        <v>0.0272727272727273</v>
      </c>
      <c r="N314" s="15" t="n">
        <v>0.0155038759689922</v>
      </c>
      <c r="O314" s="15" t="n">
        <v>0.0272108843537415</v>
      </c>
      <c r="P314" s="15"/>
      <c r="Q314" s="15" t="n">
        <v>0.0128205128205128</v>
      </c>
      <c r="R314" s="15" t="n">
        <v>0.0338983050847458</v>
      </c>
    </row>
    <row r="315">
      <c r="C315" s="15"/>
      <c r="D315" s="15"/>
      <c r="E315" s="15"/>
      <c r="F315" s="15"/>
      <c r="G315" s="15"/>
      <c r="H315" s="15"/>
      <c r="I315" s="15"/>
      <c r="J315" s="15"/>
      <c r="K315" s="15"/>
      <c r="L315" s="15"/>
      <c r="M315" s="15"/>
      <c r="N315" s="15"/>
      <c r="O315" s="15"/>
      <c r="P315" s="15"/>
      <c r="Q315" s="15"/>
      <c r="R315" s="15"/>
    </row>
    <row r="316">
      <c r="B316" s="7" t="s">
        <v>172</v>
      </c>
      <c r="C316" s="15"/>
      <c r="D316" s="15"/>
      <c r="E316" s="15"/>
      <c r="F316" s="15"/>
      <c r="G316" s="15"/>
      <c r="H316" s="15"/>
      <c r="I316" s="15"/>
      <c r="J316" s="15"/>
      <c r="K316" s="15"/>
      <c r="L316" s="15"/>
      <c r="M316" s="15"/>
      <c r="N316" s="15"/>
      <c r="O316" s="15"/>
      <c r="P316" s="15"/>
      <c r="Q316" s="15"/>
      <c r="R316" s="15"/>
    </row>
    <row r="317">
      <c r="B317" s="25" t="s">
        <v>55</v>
      </c>
      <c r="C317" s="15"/>
      <c r="D317" s="15"/>
      <c r="E317" s="15"/>
      <c r="F317" s="15"/>
      <c r="G317" s="15"/>
      <c r="H317" s="15"/>
      <c r="I317" s="15"/>
      <c r="J317" s="15"/>
      <c r="K317" s="15"/>
      <c r="L317" s="15"/>
      <c r="M317" s="15"/>
      <c r="N317" s="15"/>
      <c r="O317" s="15"/>
      <c r="P317" s="15"/>
      <c r="Q317" s="15"/>
      <c r="R317" s="15"/>
    </row>
    <row r="318">
      <c r="B318" t="s">
        <v>163</v>
      </c>
      <c r="C318" s="15" t="n">
        <v>0.407843137254902</v>
      </c>
      <c r="D318" s="15" t="n">
        <v>0.265486725663717</v>
      </c>
      <c r="E318" s="15" t="n">
        <v>0.46242774566474</v>
      </c>
      <c r="F318" s="15" t="n">
        <v>0.448979591836735</v>
      </c>
      <c r="G318" s="15" t="n">
        <v>0.428571428571429</v>
      </c>
      <c r="H318" s="15"/>
      <c r="I318" s="15" t="n">
        <v>0.436781609195402</v>
      </c>
      <c r="J318" s="15" t="n">
        <v>0.390909090909091</v>
      </c>
      <c r="K318" s="15"/>
      <c r="L318" s="15" t="n">
        <v>0.241071428571429</v>
      </c>
      <c r="M318" s="15" t="n">
        <v>0.463636363636364</v>
      </c>
      <c r="N318" s="15" t="n">
        <v>0.511627906976744</v>
      </c>
      <c r="O318" s="15" t="n">
        <v>0.414965986394558</v>
      </c>
      <c r="P318" s="15"/>
      <c r="Q318" s="15" t="n">
        <v>0.596153846153846</v>
      </c>
      <c r="R318" s="15" t="n">
        <v>0.324858757062147</v>
      </c>
    </row>
    <row r="319">
      <c r="B319" t="s">
        <v>164</v>
      </c>
      <c r="C319" s="15" t="n">
        <v>0.327450980392157</v>
      </c>
      <c r="D319" s="15" t="n">
        <v>0.20353982300885</v>
      </c>
      <c r="E319" s="15" t="n">
        <v>0.341040462427746</v>
      </c>
      <c r="F319" s="15" t="n">
        <v>0.357142857142857</v>
      </c>
      <c r="G319" s="15" t="n">
        <v>0.396825396825397</v>
      </c>
      <c r="H319" s="15"/>
      <c r="I319" s="15" t="n">
        <v>0.293103448275862</v>
      </c>
      <c r="J319" s="15" t="n">
        <v>0.345454545454545</v>
      </c>
      <c r="K319" s="15"/>
      <c r="L319" s="15" t="n">
        <v>0.232142857142857</v>
      </c>
      <c r="M319" s="15" t="n">
        <v>0.345454545454545</v>
      </c>
      <c r="N319" s="15" t="n">
        <v>0.325581395348837</v>
      </c>
      <c r="O319" s="15" t="n">
        <v>0.394557823129252</v>
      </c>
      <c r="P319" s="15"/>
      <c r="Q319" s="15" t="n">
        <v>0.282051282051282</v>
      </c>
      <c r="R319" s="15" t="n">
        <v>0.347457627118644</v>
      </c>
    </row>
    <row r="320">
      <c r="B320" t="s">
        <v>165</v>
      </c>
      <c r="C320" s="15" t="n">
        <v>0.170588235294118</v>
      </c>
      <c r="D320" s="15" t="n">
        <v>0.265486725663717</v>
      </c>
      <c r="E320" s="15" t="n">
        <v>0.15028901734104</v>
      </c>
      <c r="F320" s="15" t="n">
        <v>0.142857142857143</v>
      </c>
      <c r="G320" s="15" t="n">
        <v>0.134920634920635</v>
      </c>
      <c r="H320" s="15"/>
      <c r="I320" s="15" t="n">
        <v>0.195402298850575</v>
      </c>
      <c r="J320" s="15" t="n">
        <v>0.160606060606061</v>
      </c>
      <c r="K320" s="15"/>
      <c r="L320" s="15" t="n">
        <v>0.285714285714286</v>
      </c>
      <c r="M320" s="15" t="n">
        <v>0.136363636363636</v>
      </c>
      <c r="N320" s="15" t="n">
        <v>0.13953488372093</v>
      </c>
      <c r="O320" s="15" t="n">
        <v>0.142857142857143</v>
      </c>
      <c r="P320" s="15"/>
      <c r="Q320" s="15" t="n">
        <v>0.115384615384615</v>
      </c>
      <c r="R320" s="15" t="n">
        <v>0.194915254237288</v>
      </c>
    </row>
    <row r="321">
      <c r="B321" t="s">
        <v>166</v>
      </c>
      <c r="C321" s="15" t="n">
        <v>0.0803921568627451</v>
      </c>
      <c r="D321" s="15" t="n">
        <v>0.247787610619469</v>
      </c>
      <c r="E321" s="15" t="n">
        <v>0.0404624277456647</v>
      </c>
      <c r="F321" s="15" t="n">
        <v>0.0306122448979592</v>
      </c>
      <c r="G321" s="15" t="n">
        <v>0.0238095238095238</v>
      </c>
      <c r="H321" s="15"/>
      <c r="I321" s="15" t="n">
        <v>0.0747126436781609</v>
      </c>
      <c r="J321" s="15" t="n">
        <v>0.0848484848484849</v>
      </c>
      <c r="K321" s="15"/>
      <c r="L321" s="15" t="n">
        <v>0.223214285714286</v>
      </c>
      <c r="M321" s="15" t="n">
        <v>0.0454545454545455</v>
      </c>
      <c r="N321" s="15" t="n">
        <v>0.0232558139534884</v>
      </c>
      <c r="O321" s="15" t="n">
        <v>0.0340136054421769</v>
      </c>
      <c r="P321" s="15"/>
      <c r="Q321" s="15" t="n">
        <v>0.00641025641025641</v>
      </c>
      <c r="R321" s="15" t="n">
        <v>0.112994350282486</v>
      </c>
    </row>
    <row r="322">
      <c r="B322" t="s">
        <v>48</v>
      </c>
      <c r="C322" s="15" t="n">
        <v>0.0137254901960784</v>
      </c>
      <c r="D322" s="15" t="n">
        <v>0.0176991150442478</v>
      </c>
      <c r="E322" s="15" t="n">
        <v>0.00578034682080925</v>
      </c>
      <c r="F322" s="15" t="n">
        <v>0.0204081632653061</v>
      </c>
      <c r="G322" s="15" t="n">
        <v>0.0158730158730159</v>
      </c>
      <c r="H322" s="15"/>
      <c r="I322" s="15" t="n">
        <v>0</v>
      </c>
      <c r="J322" s="15" t="n">
        <v>0.0181818181818182</v>
      </c>
      <c r="K322" s="15"/>
      <c r="L322" s="15" t="n">
        <v>0.0178571428571429</v>
      </c>
      <c r="M322" s="15" t="n">
        <v>0.00909090909090909</v>
      </c>
      <c r="N322" s="15" t="n">
        <v>0</v>
      </c>
      <c r="O322" s="15" t="n">
        <v>0.0136054421768707</v>
      </c>
      <c r="P322" s="15"/>
      <c r="Q322" s="15" t="n">
        <v>0</v>
      </c>
      <c r="R322" s="15" t="n">
        <v>0.019774011299435</v>
      </c>
    </row>
    <row r="323">
      <c r="C323" s="15"/>
      <c r="D323" s="15"/>
      <c r="E323" s="15"/>
      <c r="F323" s="15"/>
      <c r="G323" s="15"/>
      <c r="H323" s="15"/>
      <c r="I323" s="15"/>
      <c r="J323" s="15"/>
      <c r="K323" s="15"/>
      <c r="L323" s="15"/>
      <c r="M323" s="15"/>
      <c r="N323" s="15"/>
      <c r="O323" s="15"/>
      <c r="P323" s="15"/>
      <c r="Q323" s="15"/>
      <c r="R323" s="15"/>
    </row>
    <row r="324">
      <c r="B324" s="7" t="s">
        <v>173</v>
      </c>
      <c r="C324" s="15"/>
      <c r="D324" s="15"/>
      <c r="E324" s="15"/>
      <c r="F324" s="15"/>
      <c r="G324" s="15"/>
      <c r="H324" s="15"/>
      <c r="I324" s="15"/>
      <c r="J324" s="15"/>
      <c r="K324" s="15"/>
      <c r="L324" s="15"/>
      <c r="M324" s="15"/>
      <c r="N324" s="15"/>
      <c r="O324" s="15"/>
      <c r="P324" s="15"/>
      <c r="Q324" s="15"/>
      <c r="R324" s="15"/>
    </row>
    <row r="325">
      <c r="B325" s="25" t="s">
        <v>55</v>
      </c>
      <c r="C325" s="15"/>
      <c r="D325" s="15"/>
      <c r="E325" s="15"/>
      <c r="F325" s="15"/>
      <c r="G325" s="15"/>
      <c r="H325" s="15"/>
      <c r="I325" s="15"/>
      <c r="J325" s="15"/>
      <c r="K325" s="15"/>
      <c r="L325" s="15"/>
      <c r="M325" s="15"/>
      <c r="N325" s="15"/>
      <c r="O325" s="15"/>
      <c r="P325" s="15"/>
      <c r="Q325" s="15"/>
      <c r="R325" s="15"/>
    </row>
    <row r="326">
      <c r="B326" t="s">
        <v>163</v>
      </c>
      <c r="C326" s="15" t="n">
        <v>0.684313725490196</v>
      </c>
      <c r="D326" s="15" t="n">
        <v>0.486725663716814</v>
      </c>
      <c r="E326" s="15" t="n">
        <v>0.739884393063584</v>
      </c>
      <c r="F326" s="15" t="n">
        <v>0.76530612244898</v>
      </c>
      <c r="G326" s="15" t="n">
        <v>0.722222222222222</v>
      </c>
      <c r="H326" s="15"/>
      <c r="I326" s="15" t="n">
        <v>0.614942528735632</v>
      </c>
      <c r="J326" s="15" t="n">
        <v>0.721212121212121</v>
      </c>
      <c r="K326" s="15"/>
      <c r="L326" s="15" t="n">
        <v>0.4375</v>
      </c>
      <c r="M326" s="15" t="n">
        <v>0.736363636363636</v>
      </c>
      <c r="N326" s="15" t="n">
        <v>0.705426356589147</v>
      </c>
      <c r="O326" s="15" t="n">
        <v>0.80952380952381</v>
      </c>
      <c r="P326" s="15"/>
      <c r="Q326" s="15" t="n">
        <v>0.788461538461538</v>
      </c>
      <c r="R326" s="15" t="n">
        <v>0.638418079096045</v>
      </c>
    </row>
    <row r="327">
      <c r="B327" t="s">
        <v>164</v>
      </c>
      <c r="C327" s="15" t="n">
        <v>0.184313725490196</v>
      </c>
      <c r="D327" s="15" t="n">
        <v>0.176991150442478</v>
      </c>
      <c r="E327" s="15" t="n">
        <v>0.196531791907514</v>
      </c>
      <c r="F327" s="15" t="n">
        <v>0.163265306122449</v>
      </c>
      <c r="G327" s="15" t="n">
        <v>0.19047619047619</v>
      </c>
      <c r="H327" s="15"/>
      <c r="I327" s="15" t="n">
        <v>0.247126436781609</v>
      </c>
      <c r="J327" s="15" t="n">
        <v>0.151515151515152</v>
      </c>
      <c r="K327" s="15"/>
      <c r="L327" s="15" t="n">
        <v>0.214285714285714</v>
      </c>
      <c r="M327" s="15" t="n">
        <v>0.172727272727273</v>
      </c>
      <c r="N327" s="15" t="n">
        <v>0.255813953488372</v>
      </c>
      <c r="O327" s="15" t="n">
        <v>0.115646258503401</v>
      </c>
      <c r="P327" s="15"/>
      <c r="Q327" s="15" t="n">
        <v>0.153846153846154</v>
      </c>
      <c r="R327" s="15" t="n">
        <v>0.19774011299435</v>
      </c>
    </row>
    <row r="328">
      <c r="B328" t="s">
        <v>165</v>
      </c>
      <c r="C328" s="15" t="n">
        <v>0.0745098039215686</v>
      </c>
      <c r="D328" s="15" t="n">
        <v>0.176991150442478</v>
      </c>
      <c r="E328" s="15" t="n">
        <v>0.0404624277456647</v>
      </c>
      <c r="F328" s="15" t="n">
        <v>0.0510204081632653</v>
      </c>
      <c r="G328" s="15" t="n">
        <v>0.0476190476190476</v>
      </c>
      <c r="H328" s="15"/>
      <c r="I328" s="15" t="n">
        <v>0.0804597701149425</v>
      </c>
      <c r="J328" s="15" t="n">
        <v>0.0727272727272727</v>
      </c>
      <c r="K328" s="15"/>
      <c r="L328" s="15" t="n">
        <v>0.1875</v>
      </c>
      <c r="M328" s="15" t="n">
        <v>0.0727272727272727</v>
      </c>
      <c r="N328" s="15" t="n">
        <v>0.0310077519379845</v>
      </c>
      <c r="O328" s="15" t="n">
        <v>0.0340136054421769</v>
      </c>
      <c r="P328" s="15"/>
      <c r="Q328" s="15" t="n">
        <v>0.0576923076923077</v>
      </c>
      <c r="R328" s="15" t="n">
        <v>0.0819209039548023</v>
      </c>
    </row>
    <row r="329">
      <c r="B329" t="s">
        <v>166</v>
      </c>
      <c r="C329" s="15" t="n">
        <v>0.0431372549019608</v>
      </c>
      <c r="D329" s="15" t="n">
        <v>0.150442477876106</v>
      </c>
      <c r="E329" s="15" t="n">
        <v>0.0115606936416185</v>
      </c>
      <c r="F329" s="15" t="n">
        <v>0.0102040816326531</v>
      </c>
      <c r="G329" s="15" t="n">
        <v>0.0158730158730159</v>
      </c>
      <c r="H329" s="15"/>
      <c r="I329" s="15" t="n">
        <v>0.0574712643678161</v>
      </c>
      <c r="J329" s="15" t="n">
        <v>0.0363636363636364</v>
      </c>
      <c r="K329" s="15"/>
      <c r="L329" s="15" t="n">
        <v>0.151785714285714</v>
      </c>
      <c r="M329" s="15" t="n">
        <v>0.00909090909090909</v>
      </c>
      <c r="N329" s="15" t="n">
        <v>0</v>
      </c>
      <c r="O329" s="15" t="n">
        <v>0.0136054421768707</v>
      </c>
      <c r="P329" s="15"/>
      <c r="Q329" s="15" t="n">
        <v>0</v>
      </c>
      <c r="R329" s="15" t="n">
        <v>0.0621468926553672</v>
      </c>
    </row>
    <row r="330">
      <c r="B330" t="s">
        <v>48</v>
      </c>
      <c r="C330" s="15" t="n">
        <v>0.0137254901960784</v>
      </c>
      <c r="D330" s="15" t="n">
        <v>0.00884955752212389</v>
      </c>
      <c r="E330" s="15" t="n">
        <v>0.0115606936416185</v>
      </c>
      <c r="F330" s="15" t="n">
        <v>0.0102040816326531</v>
      </c>
      <c r="G330" s="15" t="n">
        <v>0.0238095238095238</v>
      </c>
      <c r="H330" s="15"/>
      <c r="I330" s="15" t="n">
        <v>0</v>
      </c>
      <c r="J330" s="15" t="n">
        <v>0.0181818181818182</v>
      </c>
      <c r="K330" s="15"/>
      <c r="L330" s="15" t="n">
        <v>0.00892857142857143</v>
      </c>
      <c r="M330" s="15" t="n">
        <v>0.00909090909090909</v>
      </c>
      <c r="N330" s="15" t="n">
        <v>0.00775193798449612</v>
      </c>
      <c r="O330" s="15" t="n">
        <v>0.0272108843537415</v>
      </c>
      <c r="P330" s="15"/>
      <c r="Q330" s="15" t="n">
        <v>0</v>
      </c>
      <c r="R330" s="15" t="n">
        <v>0.019774011299435</v>
      </c>
    </row>
    <row r="331">
      <c r="C331" s="15"/>
      <c r="D331" s="15"/>
      <c r="E331" s="15"/>
      <c r="F331" s="15"/>
      <c r="G331" s="15"/>
      <c r="H331" s="15"/>
      <c r="I331" s="15"/>
      <c r="J331" s="15"/>
      <c r="K331" s="15"/>
      <c r="L331" s="15"/>
      <c r="M331" s="15"/>
      <c r="N331" s="15"/>
      <c r="O331" s="15"/>
      <c r="P331" s="15"/>
      <c r="Q331" s="15"/>
      <c r="R331" s="15"/>
    </row>
    <row r="332">
      <c r="B332" s="7" t="s">
        <v>174</v>
      </c>
      <c r="C332" s="15"/>
      <c r="D332" s="15"/>
      <c r="E332" s="15"/>
      <c r="F332" s="15"/>
      <c r="G332" s="15"/>
      <c r="H332" s="15"/>
      <c r="I332" s="15"/>
      <c r="J332" s="15"/>
      <c r="K332" s="15"/>
      <c r="L332" s="15"/>
      <c r="M332" s="15"/>
      <c r="N332" s="15"/>
      <c r="O332" s="15"/>
      <c r="P332" s="15"/>
      <c r="Q332" s="15"/>
      <c r="R332" s="15"/>
    </row>
    <row r="333">
      <c r="B333" s="25" t="s">
        <v>55</v>
      </c>
      <c r="C333" s="15"/>
      <c r="D333" s="15"/>
      <c r="E333" s="15"/>
      <c r="F333" s="15"/>
      <c r="G333" s="15"/>
      <c r="H333" s="15"/>
      <c r="I333" s="15"/>
      <c r="J333" s="15"/>
      <c r="K333" s="15"/>
      <c r="L333" s="15"/>
      <c r="M333" s="15"/>
      <c r="N333" s="15"/>
      <c r="O333" s="15"/>
      <c r="P333" s="15"/>
      <c r="Q333" s="15"/>
      <c r="R333" s="15"/>
    </row>
    <row r="334">
      <c r="B334" t="s">
        <v>163</v>
      </c>
      <c r="C334" s="15" t="n">
        <v>0.570588235294118</v>
      </c>
      <c r="D334" s="15" t="n">
        <v>0.371681415929204</v>
      </c>
      <c r="E334" s="15" t="n">
        <v>0.601156069364162</v>
      </c>
      <c r="F334" s="15" t="n">
        <v>0.642857142857143</v>
      </c>
      <c r="G334" s="15" t="n">
        <v>0.650793650793651</v>
      </c>
      <c r="H334" s="15"/>
      <c r="I334" s="15" t="n">
        <v>0.511494252873563</v>
      </c>
      <c r="J334" s="15" t="n">
        <v>0.603030303030303</v>
      </c>
      <c r="K334" s="15"/>
      <c r="L334" s="15" t="n">
        <v>0.366071428571429</v>
      </c>
      <c r="M334" s="15" t="n">
        <v>0.572727272727273</v>
      </c>
      <c r="N334" s="15" t="n">
        <v>0.62015503875969</v>
      </c>
      <c r="O334" s="15" t="n">
        <v>0.687074829931973</v>
      </c>
      <c r="P334" s="15"/>
      <c r="Q334" s="15" t="n">
        <v>0.730769230769231</v>
      </c>
      <c r="R334" s="15" t="n">
        <v>0.5</v>
      </c>
    </row>
    <row r="335">
      <c r="B335" t="s">
        <v>164</v>
      </c>
      <c r="C335" s="15" t="n">
        <v>0.258823529411765</v>
      </c>
      <c r="D335" s="15" t="n">
        <v>0.194690265486726</v>
      </c>
      <c r="E335" s="15" t="n">
        <v>0.317919075144509</v>
      </c>
      <c r="F335" s="15" t="n">
        <v>0.275510204081633</v>
      </c>
      <c r="G335" s="15" t="n">
        <v>0.222222222222222</v>
      </c>
      <c r="H335" s="15"/>
      <c r="I335" s="15" t="n">
        <v>0.28735632183908</v>
      </c>
      <c r="J335" s="15" t="n">
        <v>0.242424242424242</v>
      </c>
      <c r="K335" s="15"/>
      <c r="L335" s="15" t="n">
        <v>0.1875</v>
      </c>
      <c r="M335" s="15" t="n">
        <v>0.327272727272727</v>
      </c>
      <c r="N335" s="15" t="n">
        <v>0.302325581395349</v>
      </c>
      <c r="O335" s="15" t="n">
        <v>0.217687074829932</v>
      </c>
      <c r="P335" s="15"/>
      <c r="Q335" s="15" t="n">
        <v>0.198717948717949</v>
      </c>
      <c r="R335" s="15" t="n">
        <v>0.285310734463277</v>
      </c>
    </row>
    <row r="336">
      <c r="B336" t="s">
        <v>165</v>
      </c>
      <c r="C336" s="15" t="n">
        <v>0.103921568627451</v>
      </c>
      <c r="D336" s="15" t="n">
        <v>0.221238938053097</v>
      </c>
      <c r="E336" s="15" t="n">
        <v>0.0520231213872832</v>
      </c>
      <c r="F336" s="15" t="n">
        <v>0.0612244897959184</v>
      </c>
      <c r="G336" s="15" t="n">
        <v>0.103174603174603</v>
      </c>
      <c r="H336" s="15"/>
      <c r="I336" s="15" t="n">
        <v>0.126436781609195</v>
      </c>
      <c r="J336" s="15" t="n">
        <v>0.0939393939393939</v>
      </c>
      <c r="K336" s="15"/>
      <c r="L336" s="15" t="n">
        <v>0.241071428571429</v>
      </c>
      <c r="M336" s="15" t="n">
        <v>0.0636363636363636</v>
      </c>
      <c r="N336" s="15" t="n">
        <v>0.0697674418604651</v>
      </c>
      <c r="O336" s="15" t="n">
        <v>0.0612244897959184</v>
      </c>
      <c r="P336" s="15"/>
      <c r="Q336" s="15" t="n">
        <v>0.0641025641025641</v>
      </c>
      <c r="R336" s="15" t="n">
        <v>0.121468926553672</v>
      </c>
    </row>
    <row r="337">
      <c r="B337" t="s">
        <v>166</v>
      </c>
      <c r="C337" s="15" t="n">
        <v>0.0549019607843137</v>
      </c>
      <c r="D337" s="15" t="n">
        <v>0.194690265486726</v>
      </c>
      <c r="E337" s="15" t="n">
        <v>0.0173410404624277</v>
      </c>
      <c r="F337" s="15" t="n">
        <v>0</v>
      </c>
      <c r="G337" s="15" t="n">
        <v>0.0238095238095238</v>
      </c>
      <c r="H337" s="15"/>
      <c r="I337" s="15" t="n">
        <v>0.0632183908045977</v>
      </c>
      <c r="J337" s="15" t="n">
        <v>0.0515151515151515</v>
      </c>
      <c r="K337" s="15"/>
      <c r="L337" s="15" t="n">
        <v>0.1875</v>
      </c>
      <c r="M337" s="15" t="n">
        <v>0.0181818181818182</v>
      </c>
      <c r="N337" s="15" t="n">
        <v>0.00775193798449612</v>
      </c>
      <c r="O337" s="15" t="n">
        <v>0.0204081632653061</v>
      </c>
      <c r="P337" s="15"/>
      <c r="Q337" s="15" t="n">
        <v>0.00641025641025641</v>
      </c>
      <c r="R337" s="15" t="n">
        <v>0.076271186440678</v>
      </c>
    </row>
    <row r="338">
      <c r="B338" t="s">
        <v>48</v>
      </c>
      <c r="C338" s="15" t="n">
        <v>0.0117647058823529</v>
      </c>
      <c r="D338" s="15" t="n">
        <v>0.0176991150442478</v>
      </c>
      <c r="E338" s="15" t="n">
        <v>0.0115606936416185</v>
      </c>
      <c r="F338" s="15" t="n">
        <v>0.0204081632653061</v>
      </c>
      <c r="G338" s="15" t="n">
        <v>0</v>
      </c>
      <c r="H338" s="15"/>
      <c r="I338" s="15" t="n">
        <v>0.0114942528735632</v>
      </c>
      <c r="J338" s="15" t="n">
        <v>0.00909090909090909</v>
      </c>
      <c r="K338" s="15"/>
      <c r="L338" s="15" t="n">
        <v>0.0178571428571429</v>
      </c>
      <c r="M338" s="15" t="n">
        <v>0.0181818181818182</v>
      </c>
      <c r="N338" s="15" t="n">
        <v>0</v>
      </c>
      <c r="O338" s="15" t="n">
        <v>0.0136054421768707</v>
      </c>
      <c r="P338" s="15"/>
      <c r="Q338" s="15" t="n">
        <v>0</v>
      </c>
      <c r="R338" s="15" t="n">
        <v>0.0169491525423729</v>
      </c>
    </row>
    <row r="339">
      <c r="C339" s="15"/>
      <c r="D339" s="15"/>
      <c r="E339" s="15"/>
      <c r="F339" s="15"/>
      <c r="G339" s="15"/>
      <c r="H339" s="15"/>
      <c r="I339" s="15"/>
      <c r="J339" s="15"/>
      <c r="K339" s="15"/>
      <c r="L339" s="15"/>
      <c r="M339" s="15"/>
      <c r="N339" s="15"/>
      <c r="O339" s="15"/>
      <c r="P339" s="15"/>
      <c r="Q339" s="15"/>
      <c r="R339" s="15"/>
    </row>
    <row r="340">
      <c r="B340" s="7" t="s">
        <v>175</v>
      </c>
      <c r="C340" s="15"/>
      <c r="D340" s="15"/>
      <c r="E340" s="15"/>
      <c r="F340" s="15"/>
      <c r="G340" s="15"/>
      <c r="H340" s="15"/>
      <c r="I340" s="15"/>
      <c r="J340" s="15"/>
      <c r="K340" s="15"/>
      <c r="L340" s="15"/>
      <c r="M340" s="15"/>
      <c r="N340" s="15"/>
      <c r="O340" s="15"/>
      <c r="P340" s="15"/>
      <c r="Q340" s="15"/>
      <c r="R340" s="15"/>
    </row>
    <row r="341">
      <c r="B341" s="25" t="s">
        <v>55</v>
      </c>
      <c r="C341" s="15"/>
      <c r="D341" s="15"/>
      <c r="E341" s="15"/>
      <c r="F341" s="15"/>
      <c r="G341" s="15"/>
      <c r="H341" s="15"/>
      <c r="I341" s="15"/>
      <c r="J341" s="15"/>
      <c r="K341" s="15"/>
      <c r="L341" s="15"/>
      <c r="M341" s="15"/>
      <c r="N341" s="15"/>
      <c r="O341" s="15"/>
      <c r="P341" s="15"/>
      <c r="Q341" s="15"/>
      <c r="R341" s="15"/>
    </row>
    <row r="342">
      <c r="B342" t="s">
        <v>163</v>
      </c>
      <c r="C342" s="15" t="n">
        <v>0.450980392156863</v>
      </c>
      <c r="D342" s="15" t="n">
        <v>0.238938053097345</v>
      </c>
      <c r="E342" s="15" t="n">
        <v>0.473988439306358</v>
      </c>
      <c r="F342" s="15" t="n">
        <v>0.612244897959184</v>
      </c>
      <c r="G342" s="15" t="n">
        <v>0.484126984126984</v>
      </c>
      <c r="H342" s="15"/>
      <c r="I342" s="15" t="n">
        <v>0.367816091954023</v>
      </c>
      <c r="J342" s="15" t="n">
        <v>0.5</v>
      </c>
      <c r="K342" s="15"/>
      <c r="L342" s="15" t="n">
        <v>0.294642857142857</v>
      </c>
      <c r="M342" s="15" t="n">
        <v>0.481818181818182</v>
      </c>
      <c r="N342" s="15" t="n">
        <v>0.472868217054264</v>
      </c>
      <c r="O342" s="15" t="n">
        <v>0.530612244897959</v>
      </c>
      <c r="P342" s="15"/>
      <c r="Q342" s="15" t="n">
        <v>0.634615384615385</v>
      </c>
      <c r="R342" s="15" t="n">
        <v>0.370056497175141</v>
      </c>
    </row>
    <row r="343">
      <c r="B343" t="s">
        <v>164</v>
      </c>
      <c r="C343" s="15" t="n">
        <v>0.284313725490196</v>
      </c>
      <c r="D343" s="15" t="n">
        <v>0.221238938053097</v>
      </c>
      <c r="E343" s="15" t="n">
        <v>0.335260115606936</v>
      </c>
      <c r="F343" s="15" t="n">
        <v>0.244897959183673</v>
      </c>
      <c r="G343" s="15" t="n">
        <v>0.301587301587302</v>
      </c>
      <c r="H343" s="15"/>
      <c r="I343" s="15" t="n">
        <v>0.333333333333333</v>
      </c>
      <c r="J343" s="15" t="n">
        <v>0.251515151515152</v>
      </c>
      <c r="K343" s="15"/>
      <c r="L343" s="15" t="n">
        <v>0.205357142857143</v>
      </c>
      <c r="M343" s="15" t="n">
        <v>0.309090909090909</v>
      </c>
      <c r="N343" s="15" t="n">
        <v>0.37984496124031</v>
      </c>
      <c r="O343" s="15" t="n">
        <v>0.251700680272109</v>
      </c>
      <c r="P343" s="15"/>
      <c r="Q343" s="15" t="n">
        <v>0.25</v>
      </c>
      <c r="R343" s="15" t="n">
        <v>0.299435028248588</v>
      </c>
    </row>
    <row r="344">
      <c r="B344" t="s">
        <v>165</v>
      </c>
      <c r="C344" s="15" t="n">
        <v>0.162745098039216</v>
      </c>
      <c r="D344" s="15" t="n">
        <v>0.256637168141593</v>
      </c>
      <c r="E344" s="15" t="n">
        <v>0.144508670520231</v>
      </c>
      <c r="F344" s="15" t="n">
        <v>0.112244897959184</v>
      </c>
      <c r="G344" s="15" t="n">
        <v>0.142857142857143</v>
      </c>
      <c r="H344" s="15"/>
      <c r="I344" s="15" t="n">
        <v>0.206896551724138</v>
      </c>
      <c r="J344" s="15" t="n">
        <v>0.142424242424242</v>
      </c>
      <c r="K344" s="15"/>
      <c r="L344" s="15" t="n">
        <v>0.258928571428571</v>
      </c>
      <c r="M344" s="15" t="n">
        <v>0.136363636363636</v>
      </c>
      <c r="N344" s="15" t="n">
        <v>0.13953488372093</v>
      </c>
      <c r="O344" s="15" t="n">
        <v>0.129251700680272</v>
      </c>
      <c r="P344" s="15"/>
      <c r="Q344" s="15" t="n">
        <v>0.102564102564103</v>
      </c>
      <c r="R344" s="15" t="n">
        <v>0.189265536723164</v>
      </c>
    </row>
    <row r="345">
      <c r="B345" t="s">
        <v>166</v>
      </c>
      <c r="C345" s="15" t="n">
        <v>0.0803921568627451</v>
      </c>
      <c r="D345" s="15" t="n">
        <v>0.265486725663717</v>
      </c>
      <c r="E345" s="15" t="n">
        <v>0.0289017341040462</v>
      </c>
      <c r="F345" s="15" t="n">
        <v>0.0102040816326531</v>
      </c>
      <c r="G345" s="15" t="n">
        <v>0.0396825396825397</v>
      </c>
      <c r="H345" s="15"/>
      <c r="I345" s="15" t="n">
        <v>0.0862068965517241</v>
      </c>
      <c r="J345" s="15" t="n">
        <v>0.0787878787878788</v>
      </c>
      <c r="K345" s="15"/>
      <c r="L345" s="15" t="n">
        <v>0.232142857142857</v>
      </c>
      <c r="M345" s="15" t="n">
        <v>0.0454545454545455</v>
      </c>
      <c r="N345" s="15" t="n">
        <v>0.00775193798449612</v>
      </c>
      <c r="O345" s="15" t="n">
        <v>0.0476190476190476</v>
      </c>
      <c r="P345" s="15"/>
      <c r="Q345" s="15" t="n">
        <v>0.00641025641025641</v>
      </c>
      <c r="R345" s="15" t="n">
        <v>0.112994350282486</v>
      </c>
    </row>
    <row r="346">
      <c r="B346" t="s">
        <v>48</v>
      </c>
      <c r="C346" s="15" t="n">
        <v>0.0215686274509804</v>
      </c>
      <c r="D346" s="15" t="n">
        <v>0.0176991150442478</v>
      </c>
      <c r="E346" s="15" t="n">
        <v>0.0173410404624277</v>
      </c>
      <c r="F346" s="15" t="n">
        <v>0.0204081632653061</v>
      </c>
      <c r="G346" s="15" t="n">
        <v>0.0317460317460317</v>
      </c>
      <c r="H346" s="15"/>
      <c r="I346" s="15" t="n">
        <v>0.00574712643678161</v>
      </c>
      <c r="J346" s="15" t="n">
        <v>0.0272727272727273</v>
      </c>
      <c r="K346" s="15"/>
      <c r="L346" s="15" t="n">
        <v>0.00892857142857143</v>
      </c>
      <c r="M346" s="15" t="n">
        <v>0.0272727272727273</v>
      </c>
      <c r="N346" s="15" t="n">
        <v>0</v>
      </c>
      <c r="O346" s="15" t="n">
        <v>0.0408163265306122</v>
      </c>
      <c r="P346" s="15"/>
      <c r="Q346" s="15" t="n">
        <v>0.00641025641025641</v>
      </c>
      <c r="R346" s="15" t="n">
        <v>0.0282485875706215</v>
      </c>
    </row>
    <row r="347">
      <c r="C347" s="15"/>
      <c r="D347" s="15"/>
      <c r="E347" s="15"/>
      <c r="F347" s="15"/>
      <c r="G347" s="15"/>
      <c r="H347" s="15"/>
      <c r="I347" s="15"/>
      <c r="J347" s="15"/>
      <c r="K347" s="15"/>
      <c r="L347" s="15"/>
      <c r="M347" s="15"/>
      <c r="N347" s="15"/>
      <c r="O347" s="15"/>
      <c r="P347" s="15"/>
      <c r="Q347" s="15"/>
      <c r="R347" s="15"/>
    </row>
    <row r="348">
      <c r="B348" s="7" t="s">
        <v>176</v>
      </c>
      <c r="C348" s="15"/>
      <c r="D348" s="15"/>
      <c r="E348" s="15"/>
      <c r="F348" s="15"/>
      <c r="G348" s="15"/>
      <c r="H348" s="15"/>
      <c r="I348" s="15"/>
      <c r="J348" s="15"/>
      <c r="K348" s="15"/>
      <c r="L348" s="15"/>
      <c r="M348" s="15"/>
      <c r="N348" s="15"/>
      <c r="O348" s="15"/>
      <c r="P348" s="15"/>
      <c r="Q348" s="15"/>
      <c r="R348" s="15"/>
    </row>
    <row r="349">
      <c r="B349" s="25" t="s">
        <v>55</v>
      </c>
      <c r="C349" s="15"/>
      <c r="D349" s="15"/>
      <c r="E349" s="15"/>
      <c r="F349" s="15"/>
      <c r="G349" s="15"/>
      <c r="H349" s="15"/>
      <c r="I349" s="15"/>
      <c r="J349" s="15"/>
      <c r="K349" s="15"/>
      <c r="L349" s="15"/>
      <c r="M349" s="15"/>
      <c r="N349" s="15"/>
      <c r="O349" s="15"/>
      <c r="P349" s="15"/>
      <c r="Q349" s="15"/>
      <c r="R349" s="15"/>
    </row>
    <row r="350">
      <c r="B350" t="s">
        <v>163</v>
      </c>
      <c r="C350" s="15" t="n">
        <v>0.562745098039216</v>
      </c>
      <c r="D350" s="15" t="n">
        <v>0.336283185840708</v>
      </c>
      <c r="E350" s="15" t="n">
        <v>0.630057803468208</v>
      </c>
      <c r="F350" s="15" t="n">
        <v>0.63265306122449</v>
      </c>
      <c r="G350" s="15" t="n">
        <v>0.619047619047619</v>
      </c>
      <c r="H350" s="15"/>
      <c r="I350" s="15" t="n">
        <v>0.511494252873563</v>
      </c>
      <c r="J350" s="15" t="n">
        <v>0.590909090909091</v>
      </c>
      <c r="K350" s="15"/>
      <c r="L350" s="15" t="n">
        <v>0.375</v>
      </c>
      <c r="M350" s="15" t="n">
        <v>0.636363636363636</v>
      </c>
      <c r="N350" s="15" t="n">
        <v>0.589147286821705</v>
      </c>
      <c r="O350" s="15" t="n">
        <v>0.625850340136054</v>
      </c>
      <c r="P350" s="15"/>
      <c r="Q350" s="15" t="n">
        <v>0.67948717948718</v>
      </c>
      <c r="R350" s="15" t="n">
        <v>0.511299435028249</v>
      </c>
    </row>
    <row r="351">
      <c r="B351" t="s">
        <v>164</v>
      </c>
      <c r="C351" s="15" t="n">
        <v>0.209803921568627</v>
      </c>
      <c r="D351" s="15" t="n">
        <v>0.185840707964602</v>
      </c>
      <c r="E351" s="15" t="n">
        <v>0.23121387283237</v>
      </c>
      <c r="F351" s="15" t="n">
        <v>0.214285714285714</v>
      </c>
      <c r="G351" s="15" t="n">
        <v>0.198412698412698</v>
      </c>
      <c r="H351" s="15"/>
      <c r="I351" s="15" t="n">
        <v>0.258620689655172</v>
      </c>
      <c r="J351" s="15" t="n">
        <v>0.181818181818182</v>
      </c>
      <c r="K351" s="15"/>
      <c r="L351" s="15" t="n">
        <v>0.169642857142857</v>
      </c>
      <c r="M351" s="15" t="n">
        <v>0.190909090909091</v>
      </c>
      <c r="N351" s="15" t="n">
        <v>0.286821705426357</v>
      </c>
      <c r="O351" s="15" t="n">
        <v>0.204081632653061</v>
      </c>
      <c r="P351" s="15"/>
      <c r="Q351" s="15" t="n">
        <v>0.192307692307692</v>
      </c>
      <c r="R351" s="15" t="n">
        <v>0.217514124293785</v>
      </c>
    </row>
    <row r="352">
      <c r="B352" t="s">
        <v>165</v>
      </c>
      <c r="C352" s="15" t="n">
        <v>0.119607843137255</v>
      </c>
      <c r="D352" s="15" t="n">
        <v>0.221238938053097</v>
      </c>
      <c r="E352" s="15" t="n">
        <v>0.0809248554913295</v>
      </c>
      <c r="F352" s="15" t="n">
        <v>0.0714285714285714</v>
      </c>
      <c r="G352" s="15" t="n">
        <v>0.119047619047619</v>
      </c>
      <c r="H352" s="15"/>
      <c r="I352" s="15" t="n">
        <v>0.132183908045977</v>
      </c>
      <c r="J352" s="15" t="n">
        <v>0.115151515151515</v>
      </c>
      <c r="K352" s="15"/>
      <c r="L352" s="15" t="n">
        <v>0.196428571428571</v>
      </c>
      <c r="M352" s="15" t="n">
        <v>0.127272727272727</v>
      </c>
      <c r="N352" s="15" t="n">
        <v>0.0930232558139535</v>
      </c>
      <c r="O352" s="15" t="n">
        <v>0.0748299319727891</v>
      </c>
      <c r="P352" s="15"/>
      <c r="Q352" s="15" t="n">
        <v>0.0897435897435897</v>
      </c>
      <c r="R352" s="15" t="n">
        <v>0.132768361581921</v>
      </c>
    </row>
    <row r="353">
      <c r="B353" t="s">
        <v>166</v>
      </c>
      <c r="C353" s="15" t="n">
        <v>0.0803921568627451</v>
      </c>
      <c r="D353" s="15" t="n">
        <v>0.238938053097345</v>
      </c>
      <c r="E353" s="15" t="n">
        <v>0.0404624277456647</v>
      </c>
      <c r="F353" s="15" t="n">
        <v>0.0408163265306122</v>
      </c>
      <c r="G353" s="15" t="n">
        <v>0.0238095238095238</v>
      </c>
      <c r="H353" s="15"/>
      <c r="I353" s="15" t="n">
        <v>0.0862068965517241</v>
      </c>
      <c r="J353" s="15" t="n">
        <v>0.0787878787878788</v>
      </c>
      <c r="K353" s="15"/>
      <c r="L353" s="15" t="n">
        <v>0.241071428571429</v>
      </c>
      <c r="M353" s="15" t="n">
        <v>0.0272727272727273</v>
      </c>
      <c r="N353" s="15" t="n">
        <v>0.0310077519379845</v>
      </c>
      <c r="O353" s="15" t="n">
        <v>0.0340136054421769</v>
      </c>
      <c r="P353" s="15"/>
      <c r="Q353" s="15" t="n">
        <v>0.0192307692307692</v>
      </c>
      <c r="R353" s="15" t="n">
        <v>0.107344632768362</v>
      </c>
    </row>
    <row r="354">
      <c r="B354" t="s">
        <v>48</v>
      </c>
      <c r="C354" s="15" t="n">
        <v>0.0274509803921569</v>
      </c>
      <c r="D354" s="15" t="n">
        <v>0.0176991150442478</v>
      </c>
      <c r="E354" s="15" t="n">
        <v>0.0173410404624277</v>
      </c>
      <c r="F354" s="15" t="n">
        <v>0.0408163265306122</v>
      </c>
      <c r="G354" s="15" t="n">
        <v>0.0396825396825397</v>
      </c>
      <c r="H354" s="15"/>
      <c r="I354" s="15" t="n">
        <v>0.0114942528735632</v>
      </c>
      <c r="J354" s="15" t="n">
        <v>0.0333333333333333</v>
      </c>
      <c r="K354" s="15"/>
      <c r="L354" s="15" t="n">
        <v>0.0178571428571429</v>
      </c>
      <c r="M354" s="15" t="n">
        <v>0.0181818181818182</v>
      </c>
      <c r="N354" s="15" t="n">
        <v>0</v>
      </c>
      <c r="O354" s="15" t="n">
        <v>0.0612244897959184</v>
      </c>
      <c r="P354" s="15"/>
      <c r="Q354" s="15" t="n">
        <v>0.0192307692307692</v>
      </c>
      <c r="R354" s="15" t="n">
        <v>0.0310734463276836</v>
      </c>
    </row>
    <row r="355">
      <c r="C355" s="15"/>
      <c r="D355" s="15"/>
      <c r="E355" s="15"/>
      <c r="F355" s="15"/>
      <c r="G355" s="15"/>
      <c r="H355" s="15"/>
      <c r="I355" s="15"/>
      <c r="J355" s="15"/>
      <c r="K355" s="15"/>
      <c r="L355" s="15"/>
      <c r="M355" s="15"/>
      <c r="N355" s="15"/>
      <c r="O355" s="15"/>
      <c r="P355" s="15"/>
      <c r="Q355" s="15"/>
      <c r="R355" s="15"/>
    </row>
    <row r="356">
      <c r="B356" s="7" t="s">
        <v>177</v>
      </c>
      <c r="C356" s="15"/>
      <c r="D356" s="15"/>
      <c r="E356" s="15"/>
      <c r="F356" s="15"/>
      <c r="G356" s="15"/>
      <c r="H356" s="15"/>
      <c r="I356" s="15"/>
      <c r="J356" s="15"/>
      <c r="K356" s="15"/>
      <c r="L356" s="15"/>
      <c r="M356" s="15"/>
      <c r="N356" s="15"/>
      <c r="O356" s="15"/>
      <c r="P356" s="15"/>
      <c r="Q356" s="15"/>
      <c r="R356" s="15"/>
    </row>
    <row r="357">
      <c r="B357" s="25" t="s">
        <v>55</v>
      </c>
      <c r="C357" s="15"/>
      <c r="D357" s="15"/>
      <c r="E357" s="15"/>
      <c r="F357" s="15"/>
      <c r="G357" s="15"/>
      <c r="H357" s="15"/>
      <c r="I357" s="15"/>
      <c r="J357" s="15"/>
      <c r="K357" s="15"/>
      <c r="L357" s="15"/>
      <c r="M357" s="15"/>
      <c r="N357" s="15"/>
      <c r="O357" s="15"/>
      <c r="P357" s="15"/>
      <c r="Q357" s="15"/>
      <c r="R357" s="15"/>
    </row>
    <row r="358">
      <c r="B358" t="s">
        <v>163</v>
      </c>
      <c r="C358" s="15" t="n">
        <v>0.466666666666667</v>
      </c>
      <c r="D358" s="15" t="n">
        <v>0.212389380530973</v>
      </c>
      <c r="E358" s="15" t="n">
        <v>0.502890173410405</v>
      </c>
      <c r="F358" s="15" t="n">
        <v>0.571428571428571</v>
      </c>
      <c r="G358" s="15" t="n">
        <v>0.563492063492063</v>
      </c>
      <c r="H358" s="15"/>
      <c r="I358" s="15" t="n">
        <v>0.448275862068966</v>
      </c>
      <c r="J358" s="15" t="n">
        <v>0.475757575757576</v>
      </c>
      <c r="K358" s="15"/>
      <c r="L358" s="15" t="n">
        <v>0.232142857142857</v>
      </c>
      <c r="M358" s="15" t="n">
        <v>0.545454545454545</v>
      </c>
      <c r="N358" s="15" t="n">
        <v>0.496124031007752</v>
      </c>
      <c r="O358" s="15" t="n">
        <v>0.578231292517007</v>
      </c>
      <c r="P358" s="15"/>
      <c r="Q358" s="15" t="n">
        <v>0.628205128205128</v>
      </c>
      <c r="R358" s="15" t="n">
        <v>0.395480225988701</v>
      </c>
    </row>
    <row r="359">
      <c r="B359" t="s">
        <v>164</v>
      </c>
      <c r="C359" s="15" t="n">
        <v>0.311764705882353</v>
      </c>
      <c r="D359" s="15" t="n">
        <v>0.283185840707965</v>
      </c>
      <c r="E359" s="15" t="n">
        <v>0.38728323699422</v>
      </c>
      <c r="F359" s="15" t="n">
        <v>0.285714285714286</v>
      </c>
      <c r="G359" s="15" t="n">
        <v>0.253968253968254</v>
      </c>
      <c r="H359" s="15"/>
      <c r="I359" s="15" t="n">
        <v>0.310344827586207</v>
      </c>
      <c r="J359" s="15" t="n">
        <v>0.312121212121212</v>
      </c>
      <c r="K359" s="15"/>
      <c r="L359" s="15" t="n">
        <v>0.3125</v>
      </c>
      <c r="M359" s="15" t="n">
        <v>0.245454545454545</v>
      </c>
      <c r="N359" s="15" t="n">
        <v>0.37984496124031</v>
      </c>
      <c r="O359" s="15" t="n">
        <v>0.285714285714286</v>
      </c>
      <c r="P359" s="15"/>
      <c r="Q359" s="15" t="n">
        <v>0.269230769230769</v>
      </c>
      <c r="R359" s="15" t="n">
        <v>0.330508474576271</v>
      </c>
    </row>
    <row r="360">
      <c r="B360" t="s">
        <v>165</v>
      </c>
      <c r="C360" s="15" t="n">
        <v>0.135294117647059</v>
      </c>
      <c r="D360" s="15" t="n">
        <v>0.247787610619469</v>
      </c>
      <c r="E360" s="15" t="n">
        <v>0.0809248554913295</v>
      </c>
      <c r="F360" s="15" t="n">
        <v>0.0918367346938776</v>
      </c>
      <c r="G360" s="15" t="n">
        <v>0.142857142857143</v>
      </c>
      <c r="H360" s="15"/>
      <c r="I360" s="15" t="n">
        <v>0.149425287356322</v>
      </c>
      <c r="J360" s="15" t="n">
        <v>0.13030303030303</v>
      </c>
      <c r="K360" s="15"/>
      <c r="L360" s="15" t="n">
        <v>0.241071428571429</v>
      </c>
      <c r="M360" s="15" t="n">
        <v>0.136363636363636</v>
      </c>
      <c r="N360" s="15" t="n">
        <v>0.10077519379845</v>
      </c>
      <c r="O360" s="15" t="n">
        <v>0.0816326530612245</v>
      </c>
      <c r="P360" s="15"/>
      <c r="Q360" s="15" t="n">
        <v>0.0897435897435897</v>
      </c>
      <c r="R360" s="15" t="n">
        <v>0.155367231638418</v>
      </c>
    </row>
    <row r="361">
      <c r="B361" t="s">
        <v>166</v>
      </c>
      <c r="C361" s="15" t="n">
        <v>0.0725490196078431</v>
      </c>
      <c r="D361" s="15" t="n">
        <v>0.230088495575221</v>
      </c>
      <c r="E361" s="15" t="n">
        <v>0.023121387283237</v>
      </c>
      <c r="F361" s="15" t="n">
        <v>0.0306122448979592</v>
      </c>
      <c r="G361" s="15" t="n">
        <v>0.0317460317460317</v>
      </c>
      <c r="H361" s="15"/>
      <c r="I361" s="15" t="n">
        <v>0.0862068965517241</v>
      </c>
      <c r="J361" s="15" t="n">
        <v>0.0666666666666667</v>
      </c>
      <c r="K361" s="15"/>
      <c r="L361" s="15" t="n">
        <v>0.205357142857143</v>
      </c>
      <c r="M361" s="15" t="n">
        <v>0.0454545454545455</v>
      </c>
      <c r="N361" s="15" t="n">
        <v>0.0232558139534884</v>
      </c>
      <c r="O361" s="15" t="n">
        <v>0.0340136054421769</v>
      </c>
      <c r="P361" s="15"/>
      <c r="Q361" s="15" t="n">
        <v>0.0128205128205128</v>
      </c>
      <c r="R361" s="15" t="n">
        <v>0.0988700564971751</v>
      </c>
    </row>
    <row r="362">
      <c r="B362" t="s">
        <v>48</v>
      </c>
      <c r="C362" s="15" t="n">
        <v>0.0137254901960784</v>
      </c>
      <c r="D362" s="15" t="n">
        <v>0.0265486725663717</v>
      </c>
      <c r="E362" s="15" t="n">
        <v>0.00578034682080925</v>
      </c>
      <c r="F362" s="15" t="n">
        <v>0.0204081632653061</v>
      </c>
      <c r="G362" s="15" t="n">
        <v>0.00793650793650794</v>
      </c>
      <c r="H362" s="15"/>
      <c r="I362" s="15" t="n">
        <v>0.00574712643678161</v>
      </c>
      <c r="J362" s="15" t="n">
        <v>0.0151515151515152</v>
      </c>
      <c r="K362" s="15"/>
      <c r="L362" s="15" t="n">
        <v>0.00892857142857143</v>
      </c>
      <c r="M362" s="15" t="n">
        <v>0.0272727272727273</v>
      </c>
      <c r="N362" s="15" t="n">
        <v>0</v>
      </c>
      <c r="O362" s="15" t="n">
        <v>0.0204081632653061</v>
      </c>
      <c r="P362" s="15"/>
      <c r="Q362" s="15" t="n">
        <v>0</v>
      </c>
      <c r="R362" s="15" t="n">
        <v>0.019774011299435</v>
      </c>
    </row>
    <row r="363">
      <c r="C363" s="15"/>
      <c r="D363" s="15"/>
      <c r="E363" s="15"/>
      <c r="F363" s="15"/>
      <c r="G363" s="15"/>
      <c r="H363" s="15"/>
      <c r="I363" s="15"/>
      <c r="J363" s="15"/>
      <c r="K363" s="15"/>
      <c r="L363" s="15"/>
      <c r="M363" s="15"/>
      <c r="N363" s="15"/>
      <c r="O363" s="15"/>
      <c r="P363" s="15"/>
      <c r="Q363" s="15"/>
      <c r="R363" s="15"/>
    </row>
    <row r="364">
      <c r="B364" s="7" t="s">
        <v>178</v>
      </c>
      <c r="C364" s="15"/>
      <c r="D364" s="15"/>
      <c r="E364" s="15"/>
      <c r="F364" s="15"/>
      <c r="G364" s="15"/>
      <c r="H364" s="15"/>
      <c r="I364" s="15"/>
      <c r="J364" s="15"/>
      <c r="K364" s="15"/>
      <c r="L364" s="15"/>
      <c r="M364" s="15"/>
      <c r="N364" s="15"/>
      <c r="O364" s="15"/>
      <c r="P364" s="15"/>
      <c r="Q364" s="15"/>
      <c r="R364" s="15"/>
    </row>
    <row r="365">
      <c r="B365" s="25" t="s">
        <v>55</v>
      </c>
      <c r="C365" s="15"/>
      <c r="D365" s="15"/>
      <c r="E365" s="15"/>
      <c r="F365" s="15"/>
      <c r="G365" s="15"/>
      <c r="H365" s="15"/>
      <c r="I365" s="15"/>
      <c r="J365" s="15"/>
      <c r="K365" s="15"/>
      <c r="L365" s="15"/>
      <c r="M365" s="15"/>
      <c r="N365" s="15"/>
      <c r="O365" s="15"/>
      <c r="P365" s="15"/>
      <c r="Q365" s="15"/>
      <c r="R365" s="15"/>
    </row>
    <row r="366">
      <c r="B366" t="s">
        <v>163</v>
      </c>
      <c r="C366" s="15" t="n">
        <v>0.490196078431373</v>
      </c>
      <c r="D366" s="15" t="n">
        <v>0.36283185840708</v>
      </c>
      <c r="E366" s="15" t="n">
        <v>0.560693641618497</v>
      </c>
      <c r="F366" s="15" t="n">
        <v>0.551020408163265</v>
      </c>
      <c r="G366" s="15" t="n">
        <v>0.46031746031746</v>
      </c>
      <c r="H366" s="15"/>
      <c r="I366" s="15" t="n">
        <v>0.540229885057471</v>
      </c>
      <c r="J366" s="15" t="n">
        <v>0.46969696969697</v>
      </c>
      <c r="K366" s="15"/>
      <c r="L366" s="15" t="n">
        <v>0.410714285714286</v>
      </c>
      <c r="M366" s="15" t="n">
        <v>0.536363636363636</v>
      </c>
      <c r="N366" s="15" t="n">
        <v>0.542635658914729</v>
      </c>
      <c r="O366" s="15" t="n">
        <v>0.482993197278912</v>
      </c>
      <c r="P366" s="15"/>
      <c r="Q366" s="15" t="n">
        <v>0.641025641025641</v>
      </c>
      <c r="R366" s="15" t="n">
        <v>0.423728813559322</v>
      </c>
    </row>
    <row r="367">
      <c r="B367" t="s">
        <v>164</v>
      </c>
      <c r="C367" s="15" t="n">
        <v>0.337254901960784</v>
      </c>
      <c r="D367" s="15" t="n">
        <v>0.256637168141593</v>
      </c>
      <c r="E367" s="15" t="n">
        <v>0.312138728323699</v>
      </c>
      <c r="F367" s="15" t="n">
        <v>0.36734693877551</v>
      </c>
      <c r="G367" s="15" t="n">
        <v>0.420634920634921</v>
      </c>
      <c r="H367" s="15"/>
      <c r="I367" s="15" t="n">
        <v>0.293103448275862</v>
      </c>
      <c r="J367" s="15" t="n">
        <v>0.354545454545455</v>
      </c>
      <c r="K367" s="15"/>
      <c r="L367" s="15" t="n">
        <v>0.214285714285714</v>
      </c>
      <c r="M367" s="15" t="n">
        <v>0.327272727272727</v>
      </c>
      <c r="N367" s="15" t="n">
        <v>0.37984496124031</v>
      </c>
      <c r="O367" s="15" t="n">
        <v>0.387755102040816</v>
      </c>
      <c r="P367" s="15"/>
      <c r="Q367" s="15" t="n">
        <v>0.307692307692308</v>
      </c>
      <c r="R367" s="15" t="n">
        <v>0.350282485875706</v>
      </c>
    </row>
    <row r="368">
      <c r="B368" t="s">
        <v>165</v>
      </c>
      <c r="C368" s="15" t="n">
        <v>0.0941176470588235</v>
      </c>
      <c r="D368" s="15" t="n">
        <v>0.15929203539823</v>
      </c>
      <c r="E368" s="15" t="n">
        <v>0.0809248554913295</v>
      </c>
      <c r="F368" s="15" t="n">
        <v>0.0612244897959184</v>
      </c>
      <c r="G368" s="15" t="n">
        <v>0.0793650793650794</v>
      </c>
      <c r="H368" s="15"/>
      <c r="I368" s="15" t="n">
        <v>0.0919540229885057</v>
      </c>
      <c r="J368" s="15" t="n">
        <v>0.096969696969697</v>
      </c>
      <c r="K368" s="15"/>
      <c r="L368" s="15" t="n">
        <v>0.151785714285714</v>
      </c>
      <c r="M368" s="15" t="n">
        <v>0.109090909090909</v>
      </c>
      <c r="N368" s="15" t="n">
        <v>0.0542635658914729</v>
      </c>
      <c r="O368" s="15" t="n">
        <v>0.0816326530612245</v>
      </c>
      <c r="P368" s="15"/>
      <c r="Q368" s="15" t="n">
        <v>0.0384615384615385</v>
      </c>
      <c r="R368" s="15" t="n">
        <v>0.11864406779661</v>
      </c>
    </row>
    <row r="369">
      <c r="B369" t="s">
        <v>166</v>
      </c>
      <c r="C369" s="15" t="n">
        <v>0.0588235294117647</v>
      </c>
      <c r="D369" s="15" t="n">
        <v>0.212389380530973</v>
      </c>
      <c r="E369" s="15" t="n">
        <v>0.023121387283237</v>
      </c>
      <c r="F369" s="15" t="n">
        <v>0.0102040816326531</v>
      </c>
      <c r="G369" s="15" t="n">
        <v>0.00793650793650794</v>
      </c>
      <c r="H369" s="15"/>
      <c r="I369" s="15" t="n">
        <v>0.0632183908045977</v>
      </c>
      <c r="J369" s="15" t="n">
        <v>0.0575757575757576</v>
      </c>
      <c r="K369" s="15"/>
      <c r="L369" s="15" t="n">
        <v>0.205357142857143</v>
      </c>
      <c r="M369" s="15" t="n">
        <v>0.00909090909090909</v>
      </c>
      <c r="N369" s="15" t="n">
        <v>0.0232558139534884</v>
      </c>
      <c r="O369" s="15" t="n">
        <v>0.0136054421768707</v>
      </c>
      <c r="P369" s="15"/>
      <c r="Q369" s="15" t="n">
        <v>0</v>
      </c>
      <c r="R369" s="15" t="n">
        <v>0.0847457627118644</v>
      </c>
    </row>
    <row r="370">
      <c r="B370" t="s">
        <v>48</v>
      </c>
      <c r="C370" s="15" t="n">
        <v>0.0196078431372549</v>
      </c>
      <c r="D370" s="15" t="n">
        <v>0.00884955752212389</v>
      </c>
      <c r="E370" s="15" t="n">
        <v>0.023121387283237</v>
      </c>
      <c r="F370" s="15" t="n">
        <v>0.0102040816326531</v>
      </c>
      <c r="G370" s="15" t="n">
        <v>0.0317460317460317</v>
      </c>
      <c r="H370" s="15"/>
      <c r="I370" s="15" t="n">
        <v>0.0114942528735632</v>
      </c>
      <c r="J370" s="15" t="n">
        <v>0.0212121212121212</v>
      </c>
      <c r="K370" s="15"/>
      <c r="L370" s="15" t="n">
        <v>0.0178571428571429</v>
      </c>
      <c r="M370" s="15" t="n">
        <v>0.0181818181818182</v>
      </c>
      <c r="N370" s="15" t="n">
        <v>0</v>
      </c>
      <c r="O370" s="15" t="n">
        <v>0.0340136054421769</v>
      </c>
      <c r="P370" s="15"/>
      <c r="Q370" s="15" t="n">
        <v>0.0128205128205128</v>
      </c>
      <c r="R370" s="15" t="n">
        <v>0.0225988700564972</v>
      </c>
    </row>
    <row r="371">
      <c r="C371" s="15"/>
      <c r="D371" s="15"/>
      <c r="E371" s="15"/>
      <c r="F371" s="15"/>
      <c r="G371" s="15"/>
      <c r="H371" s="15"/>
      <c r="I371" s="15"/>
      <c r="J371" s="15"/>
      <c r="K371" s="15"/>
      <c r="L371" s="15"/>
      <c r="M371" s="15"/>
      <c r="N371" s="15"/>
      <c r="O371" s="15"/>
      <c r="P371" s="15"/>
      <c r="Q371" s="15"/>
      <c r="R371" s="15"/>
    </row>
    <row r="372">
      <c r="B372" s="7" t="s">
        <v>183</v>
      </c>
      <c r="C372" s="15"/>
      <c r="D372" s="15"/>
      <c r="E372" s="15"/>
      <c r="F372" s="15"/>
      <c r="G372" s="15"/>
      <c r="H372" s="15"/>
      <c r="I372" s="15"/>
      <c r="J372" s="15"/>
      <c r="K372" s="15"/>
      <c r="L372" s="15"/>
      <c r="M372" s="15"/>
      <c r="N372" s="15"/>
      <c r="O372" s="15"/>
      <c r="P372" s="15"/>
      <c r="Q372" s="15"/>
      <c r="R372" s="15"/>
    </row>
    <row r="373">
      <c r="B373" s="25" t="s">
        <v>55</v>
      </c>
      <c r="C373" s="15"/>
      <c r="D373" s="15"/>
      <c r="E373" s="15"/>
      <c r="F373" s="15"/>
      <c r="G373" s="15"/>
      <c r="H373" s="15"/>
      <c r="I373" s="15"/>
      <c r="J373" s="15"/>
      <c r="K373" s="15"/>
      <c r="L373" s="15"/>
      <c r="M373" s="15"/>
      <c r="N373" s="15"/>
      <c r="O373" s="15"/>
      <c r="P373" s="15"/>
      <c r="Q373" s="15"/>
      <c r="R373" s="15"/>
    </row>
    <row r="374">
      <c r="B374" t="s">
        <v>179</v>
      </c>
      <c r="C374" s="15" t="n">
        <v>0.382352941176471</v>
      </c>
      <c r="D374" s="15" t="n">
        <v>0.15929203539823</v>
      </c>
      <c r="E374" s="15" t="n">
        <v>0.404624277456647</v>
      </c>
      <c r="F374" s="15" t="n">
        <v>0.418367346938776</v>
      </c>
      <c r="G374" s="15" t="n">
        <v>0.523809523809524</v>
      </c>
      <c r="H374" s="15"/>
      <c r="I374" s="15" t="n">
        <v>0.339080459770115</v>
      </c>
      <c r="J374" s="15" t="n">
        <v>0.409090909090909</v>
      </c>
      <c r="K374" s="15"/>
      <c r="L374" s="15" t="n">
        <v>0.232142857142857</v>
      </c>
      <c r="M374" s="15" t="n">
        <v>0.409090909090909</v>
      </c>
      <c r="N374" s="15" t="n">
        <v>0.395348837209302</v>
      </c>
      <c r="O374" s="15" t="n">
        <v>0.469387755102041</v>
      </c>
      <c r="P374" s="15"/>
      <c r="Q374" s="15" t="n">
        <v>0.493589743589744</v>
      </c>
      <c r="R374" s="15" t="n">
        <v>0.333333333333333</v>
      </c>
    </row>
    <row r="375">
      <c r="B375" t="s">
        <v>180</v>
      </c>
      <c r="C375" s="15" t="n">
        <v>0.423529411764706</v>
      </c>
      <c r="D375" s="15" t="n">
        <v>0.345132743362832</v>
      </c>
      <c r="E375" s="15" t="n">
        <v>0.479768786127168</v>
      </c>
      <c r="F375" s="15" t="n">
        <v>0.459183673469388</v>
      </c>
      <c r="G375" s="15" t="n">
        <v>0.388888888888889</v>
      </c>
      <c r="H375" s="15"/>
      <c r="I375" s="15" t="n">
        <v>0.442528735632184</v>
      </c>
      <c r="J375" s="15" t="n">
        <v>0.409090909090909</v>
      </c>
      <c r="K375" s="15"/>
      <c r="L375" s="15" t="n">
        <v>0.303571428571429</v>
      </c>
      <c r="M375" s="15" t="n">
        <v>0.454545454545455</v>
      </c>
      <c r="N375" s="15" t="n">
        <v>0.472868217054264</v>
      </c>
      <c r="O375" s="15" t="n">
        <v>0.448979591836735</v>
      </c>
      <c r="P375" s="15"/>
      <c r="Q375" s="15" t="n">
        <v>0.435897435897436</v>
      </c>
      <c r="R375" s="15" t="n">
        <v>0.418079096045198</v>
      </c>
    </row>
    <row r="376">
      <c r="B376" t="s">
        <v>181</v>
      </c>
      <c r="C376" s="15" t="n">
        <v>0.176470588235294</v>
      </c>
      <c r="D376" s="15" t="n">
        <v>0.47787610619469</v>
      </c>
      <c r="E376" s="15" t="n">
        <v>0.0982658959537572</v>
      </c>
      <c r="F376" s="15" t="n">
        <v>0.102040816326531</v>
      </c>
      <c r="G376" s="15" t="n">
        <v>0.0714285714285714</v>
      </c>
      <c r="H376" s="15"/>
      <c r="I376" s="15" t="n">
        <v>0.201149425287356</v>
      </c>
      <c r="J376" s="15" t="n">
        <v>0.163636363636364</v>
      </c>
      <c r="K376" s="15"/>
      <c r="L376" s="15" t="n">
        <v>0.4375</v>
      </c>
      <c r="M376" s="15" t="n">
        <v>0.118181818181818</v>
      </c>
      <c r="N376" s="15" t="n">
        <v>0.131782945736434</v>
      </c>
      <c r="O376" s="15" t="n">
        <v>0.0612244897959184</v>
      </c>
      <c r="P376" s="15"/>
      <c r="Q376" s="15" t="n">
        <v>0.0641025641025641</v>
      </c>
      <c r="R376" s="15" t="n">
        <v>0.225988700564972</v>
      </c>
    </row>
    <row r="377">
      <c r="B377" t="s">
        <v>182</v>
      </c>
      <c r="C377" s="15" t="n">
        <v>0.0176470588235294</v>
      </c>
      <c r="D377" s="15" t="n">
        <v>0.0176991150442478</v>
      </c>
      <c r="E377" s="15" t="n">
        <v>0.0173410404624277</v>
      </c>
      <c r="F377" s="15" t="n">
        <v>0.0204081632653061</v>
      </c>
      <c r="G377" s="15" t="n">
        <v>0.0158730158730159</v>
      </c>
      <c r="H377" s="15"/>
      <c r="I377" s="15" t="n">
        <v>0.0172413793103448</v>
      </c>
      <c r="J377" s="15" t="n">
        <v>0.0181818181818182</v>
      </c>
      <c r="K377" s="15"/>
      <c r="L377" s="15" t="n">
        <v>0.0267857142857143</v>
      </c>
      <c r="M377" s="15" t="n">
        <v>0.0181818181818182</v>
      </c>
      <c r="N377" s="15" t="n">
        <v>0</v>
      </c>
      <c r="O377" s="15" t="n">
        <v>0.0204081632653061</v>
      </c>
      <c r="P377" s="15"/>
      <c r="Q377" s="15" t="n">
        <v>0.00641025641025641</v>
      </c>
      <c r="R377" s="15" t="n">
        <v>0.0225988700564972</v>
      </c>
    </row>
    <row r="378">
      <c r="C378" s="15"/>
      <c r="D378" s="15"/>
      <c r="E378" s="15"/>
      <c r="F378" s="15"/>
      <c r="G378" s="15"/>
      <c r="H378" s="15"/>
      <c r="I378" s="15"/>
      <c r="J378" s="15"/>
      <c r="K378" s="15"/>
      <c r="L378" s="15"/>
      <c r="M378" s="15"/>
      <c r="N378" s="15"/>
      <c r="O378" s="15"/>
      <c r="P378" s="15"/>
      <c r="Q378" s="15"/>
      <c r="R378" s="15"/>
    </row>
    <row r="379">
      <c r="B379" s="7" t="s">
        <v>193</v>
      </c>
      <c r="C379" s="15"/>
      <c r="D379" s="15"/>
      <c r="E379" s="15"/>
      <c r="F379" s="15"/>
      <c r="G379" s="15"/>
      <c r="H379" s="15"/>
      <c r="I379" s="15"/>
      <c r="J379" s="15"/>
      <c r="K379" s="15"/>
      <c r="L379" s="15"/>
      <c r="M379" s="15"/>
      <c r="N379" s="15"/>
      <c r="O379" s="15"/>
      <c r="P379" s="15"/>
      <c r="Q379" s="15"/>
      <c r="R379" s="15"/>
    </row>
    <row r="380">
      <c r="B380" s="25" t="s">
        <v>192</v>
      </c>
      <c r="C380" s="15"/>
      <c r="D380" s="15"/>
      <c r="E380" s="15"/>
      <c r="F380" s="15"/>
      <c r="G380" s="15"/>
      <c r="H380" s="15"/>
      <c r="I380" s="15"/>
      <c r="J380" s="15"/>
      <c r="K380" s="15"/>
      <c r="L380" s="15"/>
      <c r="M380" s="15"/>
      <c r="N380" s="15"/>
      <c r="O380" s="15"/>
      <c r="P380" s="15"/>
      <c r="Q380" s="15"/>
      <c r="R380" s="15"/>
    </row>
    <row r="381">
      <c r="B381" t="s">
        <v>43</v>
      </c>
      <c r="C381" s="15" t="n">
        <v>0.311435523114355</v>
      </c>
      <c r="D381" s="15" t="n">
        <v>0.350877192982456</v>
      </c>
      <c r="E381" s="15" t="n">
        <v>0.339869281045752</v>
      </c>
      <c r="F381" s="15" t="n">
        <v>0.27906976744186</v>
      </c>
      <c r="G381" s="15" t="n">
        <v>0.278260869565217</v>
      </c>
      <c r="H381" s="15"/>
      <c r="I381" s="15" t="n">
        <v>0.338235294117647</v>
      </c>
      <c r="J381" s="15" t="n">
        <v>0.296296296296296</v>
      </c>
      <c r="K381" s="15"/>
      <c r="L381" s="15" t="n">
        <v>0.283333333333333</v>
      </c>
      <c r="M381" s="15" t="n">
        <v>0.389473684210526</v>
      </c>
      <c r="N381" s="15" t="n">
        <v>0.339285714285714</v>
      </c>
      <c r="O381" s="15" t="n">
        <v>0.259259259259259</v>
      </c>
      <c r="P381" s="15"/>
      <c r="Q381" s="15" t="n">
        <v>0.372413793103448</v>
      </c>
      <c r="R381" s="15" t="n">
        <v>0.278195488721804</v>
      </c>
    </row>
    <row r="382">
      <c r="B382" t="s">
        <v>44</v>
      </c>
      <c r="C382" s="15" t="n">
        <v>0.484184914841849</v>
      </c>
      <c r="D382" s="15" t="n">
        <v>0.491228070175439</v>
      </c>
      <c r="E382" s="15" t="n">
        <v>0.477124183006536</v>
      </c>
      <c r="F382" s="15" t="n">
        <v>0.5</v>
      </c>
      <c r="G382" s="15" t="n">
        <v>0.478260869565217</v>
      </c>
      <c r="H382" s="15"/>
      <c r="I382" s="15" t="n">
        <v>0.514705882352941</v>
      </c>
      <c r="J382" s="15" t="n">
        <v>0.47037037037037</v>
      </c>
      <c r="K382" s="15"/>
      <c r="L382" s="15" t="n">
        <v>0.516666666666667</v>
      </c>
      <c r="M382" s="15" t="n">
        <v>0.505263157894737</v>
      </c>
      <c r="N382" s="15" t="n">
        <v>0.464285714285714</v>
      </c>
      <c r="O382" s="15" t="n">
        <v>0.474074074074074</v>
      </c>
      <c r="P382" s="15"/>
      <c r="Q382" s="15" t="n">
        <v>0.475862068965517</v>
      </c>
      <c r="R382" s="15" t="n">
        <v>0.488721804511278</v>
      </c>
    </row>
    <row r="383">
      <c r="B383" t="s">
        <v>45</v>
      </c>
      <c r="C383" s="15" t="n">
        <v>0.13625304136253</v>
      </c>
      <c r="D383" s="15" t="n">
        <v>0.087719298245614</v>
      </c>
      <c r="E383" s="15" t="n">
        <v>0.150326797385621</v>
      </c>
      <c r="F383" s="15" t="n">
        <v>0.162790697674419</v>
      </c>
      <c r="G383" s="15" t="n">
        <v>0.121739130434783</v>
      </c>
      <c r="H383" s="15"/>
      <c r="I383" s="15" t="n">
        <v>0.139705882352941</v>
      </c>
      <c r="J383" s="15" t="n">
        <v>0.133333333333333</v>
      </c>
      <c r="K383" s="15"/>
      <c r="L383" s="15" t="n">
        <v>0.166666666666667</v>
      </c>
      <c r="M383" s="15" t="n">
        <v>0.0736842105263158</v>
      </c>
      <c r="N383" s="15" t="n">
        <v>0.116071428571429</v>
      </c>
      <c r="O383" s="15" t="n">
        <v>0.177777777777778</v>
      </c>
      <c r="P383" s="15"/>
      <c r="Q383" s="15" t="n">
        <v>0.131034482758621</v>
      </c>
      <c r="R383" s="15" t="n">
        <v>0.139097744360902</v>
      </c>
    </row>
    <row r="384">
      <c r="B384" t="s">
        <v>46</v>
      </c>
      <c r="C384" s="15" t="n">
        <v>0.0608272506082725</v>
      </c>
      <c r="D384" s="15" t="n">
        <v>0.0526315789473684</v>
      </c>
      <c r="E384" s="15" t="n">
        <v>0.0261437908496732</v>
      </c>
      <c r="F384" s="15" t="n">
        <v>0.0581395348837209</v>
      </c>
      <c r="G384" s="15" t="n">
        <v>0.11304347826087</v>
      </c>
      <c r="H384" s="15"/>
      <c r="I384" s="15" t="n">
        <v>0.00735294117647059</v>
      </c>
      <c r="J384" s="15" t="n">
        <v>0.0888888888888889</v>
      </c>
      <c r="K384" s="15"/>
      <c r="L384" s="15" t="n">
        <v>0.0333333333333333</v>
      </c>
      <c r="M384" s="15" t="n">
        <v>0.0105263157894737</v>
      </c>
      <c r="N384" s="15" t="n">
        <v>0.0803571428571429</v>
      </c>
      <c r="O384" s="15" t="n">
        <v>0.0814814814814815</v>
      </c>
      <c r="P384" s="15"/>
      <c r="Q384" s="15" t="n">
        <v>0.0206896551724138</v>
      </c>
      <c r="R384" s="15" t="n">
        <v>0.0827067669172932</v>
      </c>
    </row>
    <row r="385">
      <c r="B385" t="s">
        <v>47</v>
      </c>
      <c r="C385" s="15" t="n">
        <v>0.0072992700729927</v>
      </c>
      <c r="D385" s="15" t="n">
        <v>0.0175438596491228</v>
      </c>
      <c r="E385" s="15" t="n">
        <v>0.0065359477124183</v>
      </c>
      <c r="F385" s="15" t="n">
        <v>0</v>
      </c>
      <c r="G385" s="15" t="n">
        <v>0.00869565217391304</v>
      </c>
      <c r="H385" s="15"/>
      <c r="I385" s="15" t="n">
        <v>0</v>
      </c>
      <c r="J385" s="15" t="n">
        <v>0.0111111111111111</v>
      </c>
      <c r="K385" s="15"/>
      <c r="L385" s="15" t="n">
        <v>0</v>
      </c>
      <c r="M385" s="15" t="n">
        <v>0.0210526315789474</v>
      </c>
      <c r="N385" s="15" t="n">
        <v>0</v>
      </c>
      <c r="O385" s="15" t="n">
        <v>0.00740740740740741</v>
      </c>
      <c r="P385" s="15"/>
      <c r="Q385" s="15" t="n">
        <v>0</v>
      </c>
      <c r="R385" s="15" t="n">
        <v>0.0112781954887218</v>
      </c>
    </row>
    <row r="386">
      <c r="B386" t="s">
        <v>48</v>
      </c>
      <c r="C386" s="15" t="n">
        <v>0</v>
      </c>
      <c r="D386" s="15" t="n">
        <v>0</v>
      </c>
      <c r="E386" s="15" t="n">
        <v>0</v>
      </c>
      <c r="F386" s="15" t="n">
        <v>0</v>
      </c>
      <c r="G386" s="15" t="n">
        <v>0</v>
      </c>
      <c r="H386" s="15"/>
      <c r="I386" s="15" t="n">
        <v>0</v>
      </c>
      <c r="J386" s="15" t="n">
        <v>0</v>
      </c>
      <c r="K386" s="15"/>
      <c r="L386" s="15" t="n">
        <v>0</v>
      </c>
      <c r="M386" s="15" t="n">
        <v>0</v>
      </c>
      <c r="N386" s="15" t="n">
        <v>0</v>
      </c>
      <c r="O386" s="15" t="n">
        <v>0</v>
      </c>
      <c r="P386" s="15"/>
      <c r="Q386" s="15" t="n">
        <v>0</v>
      </c>
      <c r="R386" s="15" t="n">
        <v>0</v>
      </c>
    </row>
    <row r="387">
      <c r="B387" t="s">
        <v>49</v>
      </c>
      <c r="C387" s="15" t="n">
        <v>0.795620437956204</v>
      </c>
      <c r="D387" s="15" t="n">
        <v>0.842105263157895</v>
      </c>
      <c r="E387" s="15" t="n">
        <v>0.816993464052288</v>
      </c>
      <c r="F387" s="15" t="n">
        <v>0.779069767441861</v>
      </c>
      <c r="G387" s="15" t="n">
        <v>0.756521739130435</v>
      </c>
      <c r="H387" s="15"/>
      <c r="I387" s="15" t="n">
        <v>0.852941176470588</v>
      </c>
      <c r="J387" s="15" t="n">
        <v>0.766666666666667</v>
      </c>
      <c r="K387" s="15"/>
      <c r="L387" s="15" t="n">
        <v>0.8</v>
      </c>
      <c r="M387" s="15" t="n">
        <v>0.894736842105263</v>
      </c>
      <c r="N387" s="15" t="n">
        <v>0.803571428571429</v>
      </c>
      <c r="O387" s="15" t="n">
        <v>0.733333333333333</v>
      </c>
      <c r="P387" s="15"/>
      <c r="Q387" s="15" t="n">
        <v>0.848275862068966</v>
      </c>
      <c r="R387" s="15" t="n">
        <v>0.766917293233083</v>
      </c>
    </row>
    <row r="388">
      <c r="B388" t="s">
        <v>50</v>
      </c>
      <c r="C388" s="15" t="n">
        <v>0.0681265206812652</v>
      </c>
      <c r="D388" s="15" t="n">
        <v>0.0701754385964912</v>
      </c>
      <c r="E388" s="15" t="n">
        <v>0.0326797385620915</v>
      </c>
      <c r="F388" s="15" t="n">
        <v>0.0581395348837209</v>
      </c>
      <c r="G388" s="15" t="n">
        <v>0.121739130434783</v>
      </c>
      <c r="H388" s="15"/>
      <c r="I388" s="15" t="n">
        <v>0.00735294117647059</v>
      </c>
      <c r="J388" s="15" t="n">
        <v>0.1</v>
      </c>
      <c r="K388" s="15"/>
      <c r="L388" s="15" t="n">
        <v>0.0333333333333333</v>
      </c>
      <c r="M388" s="15" t="n">
        <v>0.0315789473684211</v>
      </c>
      <c r="N388" s="15" t="n">
        <v>0.0803571428571429</v>
      </c>
      <c r="O388" s="15" t="n">
        <v>0.0888888888888889</v>
      </c>
      <c r="P388" s="15"/>
      <c r="Q388" s="15" t="n">
        <v>0.0206896551724138</v>
      </c>
      <c r="R388" s="15" t="n">
        <v>0.093984962406015</v>
      </c>
    </row>
    <row r="389">
      <c r="B389" t="s">
        <v>51</v>
      </c>
      <c r="C389" s="15" t="n">
        <v>0.727493917274939</v>
      </c>
      <c r="D389" s="15" t="n">
        <v>0.771929824561403</v>
      </c>
      <c r="E389" s="15" t="n">
        <v>0.784313725490196</v>
      </c>
      <c r="F389" s="15" t="n">
        <v>0.72093023255814</v>
      </c>
      <c r="G389" s="15" t="n">
        <v>0.634782608695652</v>
      </c>
      <c r="H389" s="15"/>
      <c r="I389" s="15" t="n">
        <v>0.845588235294118</v>
      </c>
      <c r="J389" s="15" t="n">
        <v>0.666666666666667</v>
      </c>
      <c r="K389" s="15"/>
      <c r="L389" s="15" t="n">
        <v>0.766666666666667</v>
      </c>
      <c r="M389" s="15" t="n">
        <v>0.863157894736842</v>
      </c>
      <c r="N389" s="15" t="n">
        <v>0.723214285714286</v>
      </c>
      <c r="O389" s="15" t="n">
        <v>0.644444444444444</v>
      </c>
      <c r="P389" s="15"/>
      <c r="Q389" s="15" t="n">
        <v>0.827586206896552</v>
      </c>
      <c r="R389" s="15" t="n">
        <v>0.672932330827068</v>
      </c>
    </row>
    <row r="390">
      <c r="C390" s="15"/>
      <c r="D390" s="15"/>
      <c r="E390" s="15"/>
      <c r="F390" s="15"/>
      <c r="G390" s="15"/>
      <c r="H390" s="15"/>
      <c r="I390" s="15"/>
      <c r="J390" s="15"/>
      <c r="K390" s="15"/>
      <c r="L390" s="15"/>
      <c r="M390" s="15"/>
      <c r="N390" s="15"/>
      <c r="O390" s="15"/>
      <c r="P390" s="15"/>
      <c r="Q390" s="15"/>
      <c r="R390" s="15"/>
    </row>
    <row r="391">
      <c r="B391" s="7" t="s">
        <v>194</v>
      </c>
      <c r="C391" s="15"/>
      <c r="D391" s="15"/>
      <c r="E391" s="15"/>
      <c r="F391" s="15"/>
      <c r="G391" s="15"/>
      <c r="H391" s="15"/>
      <c r="I391" s="15"/>
      <c r="J391" s="15"/>
      <c r="K391" s="15"/>
      <c r="L391" s="15"/>
      <c r="M391" s="15"/>
      <c r="N391" s="15"/>
      <c r="O391" s="15"/>
      <c r="P391" s="15"/>
      <c r="Q391" s="15"/>
      <c r="R391" s="15"/>
    </row>
    <row r="392">
      <c r="B392" s="25" t="s">
        <v>192</v>
      </c>
      <c r="C392" s="15"/>
      <c r="D392" s="15"/>
      <c r="E392" s="15"/>
      <c r="F392" s="15"/>
      <c r="G392" s="15"/>
      <c r="H392" s="15"/>
      <c r="I392" s="15"/>
      <c r="J392" s="15"/>
      <c r="K392" s="15"/>
      <c r="L392" s="15"/>
      <c r="M392" s="15"/>
      <c r="N392" s="15"/>
      <c r="O392" s="15"/>
      <c r="P392" s="15"/>
      <c r="Q392" s="15"/>
      <c r="R392" s="15"/>
    </row>
    <row r="393">
      <c r="B393" t="s">
        <v>43</v>
      </c>
      <c r="C393" s="15" t="n">
        <v>0.253041362530414</v>
      </c>
      <c r="D393" s="15" t="n">
        <v>0.228070175438596</v>
      </c>
      <c r="E393" s="15" t="n">
        <v>0.274509803921569</v>
      </c>
      <c r="F393" s="15" t="n">
        <v>0.232558139534884</v>
      </c>
      <c r="G393" s="15" t="n">
        <v>0.252173913043478</v>
      </c>
      <c r="H393" s="15"/>
      <c r="I393" s="15" t="n">
        <v>0.213235294117647</v>
      </c>
      <c r="J393" s="15" t="n">
        <v>0.274074074074074</v>
      </c>
      <c r="K393" s="15"/>
      <c r="L393" s="15" t="n">
        <v>0.183333333333333</v>
      </c>
      <c r="M393" s="15" t="n">
        <v>0.326315789473684</v>
      </c>
      <c r="N393" s="15" t="n">
        <v>0.321428571428571</v>
      </c>
      <c r="O393" s="15" t="n">
        <v>0.192592592592593</v>
      </c>
      <c r="P393" s="15"/>
      <c r="Q393" s="15" t="n">
        <v>0.324137931034483</v>
      </c>
      <c r="R393" s="15" t="n">
        <v>0.214285714285714</v>
      </c>
    </row>
    <row r="394">
      <c r="B394" t="s">
        <v>44</v>
      </c>
      <c r="C394" s="15" t="n">
        <v>0.496350364963504</v>
      </c>
      <c r="D394" s="15" t="n">
        <v>0.508771929824561</v>
      </c>
      <c r="E394" s="15" t="n">
        <v>0.496732026143791</v>
      </c>
      <c r="F394" s="15" t="n">
        <v>0.546511627906977</v>
      </c>
      <c r="G394" s="15" t="n">
        <v>0.452173913043478</v>
      </c>
      <c r="H394" s="15"/>
      <c r="I394" s="15" t="n">
        <v>0.566176470588235</v>
      </c>
      <c r="J394" s="15" t="n">
        <v>0.462962962962963</v>
      </c>
      <c r="K394" s="15"/>
      <c r="L394" s="15" t="n">
        <v>0.55</v>
      </c>
      <c r="M394" s="15" t="n">
        <v>0.505263157894737</v>
      </c>
      <c r="N394" s="15" t="n">
        <v>0.464285714285714</v>
      </c>
      <c r="O394" s="15" t="n">
        <v>0.503703703703704</v>
      </c>
      <c r="P394" s="15"/>
      <c r="Q394" s="15" t="n">
        <v>0.510344827586207</v>
      </c>
      <c r="R394" s="15" t="n">
        <v>0.488721804511278</v>
      </c>
    </row>
    <row r="395">
      <c r="B395" t="s">
        <v>45</v>
      </c>
      <c r="C395" s="15" t="n">
        <v>0.126520681265207</v>
      </c>
      <c r="D395" s="15" t="n">
        <v>0.175438596491228</v>
      </c>
      <c r="E395" s="15" t="n">
        <v>0.124183006535948</v>
      </c>
      <c r="F395" s="15" t="n">
        <v>0.116279069767442</v>
      </c>
      <c r="G395" s="15" t="n">
        <v>0.11304347826087</v>
      </c>
      <c r="H395" s="15"/>
      <c r="I395" s="15" t="n">
        <v>0.161764705882353</v>
      </c>
      <c r="J395" s="15" t="n">
        <v>0.107407407407407</v>
      </c>
      <c r="K395" s="15"/>
      <c r="L395" s="15" t="n">
        <v>0.166666666666667</v>
      </c>
      <c r="M395" s="15" t="n">
        <v>0.115789473684211</v>
      </c>
      <c r="N395" s="15" t="n">
        <v>0.133928571428571</v>
      </c>
      <c r="O395" s="15" t="n">
        <v>0.0962962962962963</v>
      </c>
      <c r="P395" s="15"/>
      <c r="Q395" s="15" t="n">
        <v>0.096551724137931</v>
      </c>
      <c r="R395" s="15" t="n">
        <v>0.142857142857143</v>
      </c>
    </row>
    <row r="396">
      <c r="B396" t="s">
        <v>46</v>
      </c>
      <c r="C396" s="15" t="n">
        <v>0.104622871046229</v>
      </c>
      <c r="D396" s="15" t="n">
        <v>0.0526315789473684</v>
      </c>
      <c r="E396" s="15" t="n">
        <v>0.0915032679738562</v>
      </c>
      <c r="F396" s="15" t="n">
        <v>0.0697674418604651</v>
      </c>
      <c r="G396" s="15" t="n">
        <v>0.173913043478261</v>
      </c>
      <c r="H396" s="15"/>
      <c r="I396" s="15" t="n">
        <v>0.0441176470588235</v>
      </c>
      <c r="J396" s="15" t="n">
        <v>0.137037037037037</v>
      </c>
      <c r="K396" s="15"/>
      <c r="L396" s="15" t="n">
        <v>0.1</v>
      </c>
      <c r="M396" s="15" t="n">
        <v>0.0315789473684211</v>
      </c>
      <c r="N396" s="15" t="n">
        <v>0.0714285714285714</v>
      </c>
      <c r="O396" s="15" t="n">
        <v>0.17037037037037</v>
      </c>
      <c r="P396" s="15"/>
      <c r="Q396" s="15" t="n">
        <v>0.0620689655172414</v>
      </c>
      <c r="R396" s="15" t="n">
        <v>0.12781954887218</v>
      </c>
    </row>
    <row r="397">
      <c r="B397" t="s">
        <v>47</v>
      </c>
      <c r="C397" s="15" t="n">
        <v>0.0170316301703163</v>
      </c>
      <c r="D397" s="15" t="n">
        <v>0.0350877192982456</v>
      </c>
      <c r="E397" s="15" t="n">
        <v>0.0130718954248366</v>
      </c>
      <c r="F397" s="15" t="n">
        <v>0.0232558139534884</v>
      </c>
      <c r="G397" s="15" t="n">
        <v>0.00869565217391304</v>
      </c>
      <c r="H397" s="15"/>
      <c r="I397" s="15" t="n">
        <v>0.0147058823529412</v>
      </c>
      <c r="J397" s="15" t="n">
        <v>0.0148148148148148</v>
      </c>
      <c r="K397" s="15"/>
      <c r="L397" s="15" t="n">
        <v>0</v>
      </c>
      <c r="M397" s="15" t="n">
        <v>0.0210526315789474</v>
      </c>
      <c r="N397" s="15" t="n">
        <v>0.00892857142857143</v>
      </c>
      <c r="O397" s="15" t="n">
        <v>0.0296296296296296</v>
      </c>
      <c r="P397" s="15"/>
      <c r="Q397" s="15" t="n">
        <v>0.00689655172413793</v>
      </c>
      <c r="R397" s="15" t="n">
        <v>0.0225563909774436</v>
      </c>
    </row>
    <row r="398">
      <c r="B398" t="s">
        <v>48</v>
      </c>
      <c r="C398" s="15" t="n">
        <v>0.0024330900243309</v>
      </c>
      <c r="D398" s="15" t="n">
        <v>0</v>
      </c>
      <c r="E398" s="15" t="n">
        <v>0</v>
      </c>
      <c r="F398" s="15" t="n">
        <v>0.0116279069767442</v>
      </c>
      <c r="G398" s="15" t="n">
        <v>0</v>
      </c>
      <c r="H398" s="15"/>
      <c r="I398" s="15" t="n">
        <v>0</v>
      </c>
      <c r="J398" s="15" t="n">
        <v>0.0037037037037037</v>
      </c>
      <c r="K398" s="15"/>
      <c r="L398" s="15" t="n">
        <v>0</v>
      </c>
      <c r="M398" s="15" t="n">
        <v>0</v>
      </c>
      <c r="N398" s="15" t="n">
        <v>0</v>
      </c>
      <c r="O398" s="15" t="n">
        <v>0.00740740740740741</v>
      </c>
      <c r="P398" s="15"/>
      <c r="Q398" s="15" t="n">
        <v>0</v>
      </c>
      <c r="R398" s="15" t="n">
        <v>0.0037593984962406</v>
      </c>
    </row>
    <row r="399">
      <c r="B399" t="s">
        <v>49</v>
      </c>
      <c r="C399" s="15" t="n">
        <v>0.749391727493917</v>
      </c>
      <c r="D399" s="15" t="n">
        <v>0.736842105263158</v>
      </c>
      <c r="E399" s="15" t="n">
        <v>0.77124183006536</v>
      </c>
      <c r="F399" s="15" t="n">
        <v>0.77906976744186</v>
      </c>
      <c r="G399" s="15" t="n">
        <v>0.704347826086956</v>
      </c>
      <c r="H399" s="15"/>
      <c r="I399" s="15" t="n">
        <v>0.779411764705882</v>
      </c>
      <c r="J399" s="15" t="n">
        <v>0.737037037037037</v>
      </c>
      <c r="K399" s="15"/>
      <c r="L399" s="15" t="n">
        <v>0.733333333333333</v>
      </c>
      <c r="M399" s="15" t="n">
        <v>0.831578947368421</v>
      </c>
      <c r="N399" s="15" t="n">
        <v>0.785714285714286</v>
      </c>
      <c r="O399" s="15" t="n">
        <v>0.696296296296296</v>
      </c>
      <c r="P399" s="15"/>
      <c r="Q399" s="15" t="n">
        <v>0.83448275862069</v>
      </c>
      <c r="R399" s="15" t="n">
        <v>0.703007518796992</v>
      </c>
    </row>
    <row r="400">
      <c r="B400" t="s">
        <v>50</v>
      </c>
      <c r="C400" s="15" t="n">
        <v>0.121654501216545</v>
      </c>
      <c r="D400" s="15" t="n">
        <v>0.087719298245614</v>
      </c>
      <c r="E400" s="15" t="n">
        <v>0.104575163398693</v>
      </c>
      <c r="F400" s="15" t="n">
        <v>0.0930232558139535</v>
      </c>
      <c r="G400" s="15" t="n">
        <v>0.182608695652174</v>
      </c>
      <c r="H400" s="15"/>
      <c r="I400" s="15" t="n">
        <v>0.0588235294117647</v>
      </c>
      <c r="J400" s="15" t="n">
        <v>0.151851851851852</v>
      </c>
      <c r="K400" s="15"/>
      <c r="L400" s="15" t="n">
        <v>0.1</v>
      </c>
      <c r="M400" s="15" t="n">
        <v>0.0526315789473684</v>
      </c>
      <c r="N400" s="15" t="n">
        <v>0.0803571428571428</v>
      </c>
      <c r="O400" s="15" t="n">
        <v>0.2</v>
      </c>
      <c r="P400" s="15"/>
      <c r="Q400" s="15" t="n">
        <v>0.0689655172413793</v>
      </c>
      <c r="R400" s="15" t="n">
        <v>0.150375939849624</v>
      </c>
    </row>
    <row r="401">
      <c r="B401" t="s">
        <v>51</v>
      </c>
      <c r="C401" s="15" t="n">
        <v>0.627737226277372</v>
      </c>
      <c r="D401" s="15" t="n">
        <v>0.649122807017544</v>
      </c>
      <c r="E401" s="15" t="n">
        <v>0.666666666666667</v>
      </c>
      <c r="F401" s="15" t="n">
        <v>0.686046511627907</v>
      </c>
      <c r="G401" s="15" t="n">
        <v>0.521739130434782</v>
      </c>
      <c r="H401" s="15"/>
      <c r="I401" s="15" t="n">
        <v>0.720588235294118</v>
      </c>
      <c r="J401" s="15" t="n">
        <v>0.585185185185185</v>
      </c>
      <c r="K401" s="15"/>
      <c r="L401" s="15" t="n">
        <v>0.633333333333333</v>
      </c>
      <c r="M401" s="15" t="n">
        <v>0.778947368421053</v>
      </c>
      <c r="N401" s="15" t="n">
        <v>0.705357142857143</v>
      </c>
      <c r="O401" s="15" t="n">
        <v>0.496296296296296</v>
      </c>
      <c r="P401" s="15"/>
      <c r="Q401" s="15" t="n">
        <v>0.76551724137931</v>
      </c>
      <c r="R401" s="15" t="n">
        <v>0.552631578947368</v>
      </c>
    </row>
    <row r="402">
      <c r="C402" s="15"/>
      <c r="D402" s="15"/>
      <c r="E402" s="15"/>
      <c r="F402" s="15"/>
      <c r="G402" s="15"/>
      <c r="H402" s="15"/>
      <c r="I402" s="15"/>
      <c r="J402" s="15"/>
      <c r="K402" s="15"/>
      <c r="L402" s="15"/>
      <c r="M402" s="15"/>
      <c r="N402" s="15"/>
      <c r="O402" s="15"/>
      <c r="P402" s="15"/>
      <c r="Q402" s="15"/>
      <c r="R402" s="15"/>
    </row>
    <row r="403">
      <c r="B403" s="7" t="s">
        <v>195</v>
      </c>
      <c r="C403" s="15"/>
      <c r="D403" s="15"/>
      <c r="E403" s="15"/>
      <c r="F403" s="15"/>
      <c r="G403" s="15"/>
      <c r="H403" s="15"/>
      <c r="I403" s="15"/>
      <c r="J403" s="15"/>
      <c r="K403" s="15"/>
      <c r="L403" s="15"/>
      <c r="M403" s="15"/>
      <c r="N403" s="15"/>
      <c r="O403" s="15"/>
      <c r="P403" s="15"/>
      <c r="Q403" s="15"/>
      <c r="R403" s="15"/>
    </row>
    <row r="404">
      <c r="B404" s="25" t="s">
        <v>192</v>
      </c>
      <c r="C404" s="15"/>
      <c r="D404" s="15"/>
      <c r="E404" s="15"/>
      <c r="F404" s="15"/>
      <c r="G404" s="15"/>
      <c r="H404" s="15"/>
      <c r="I404" s="15"/>
      <c r="J404" s="15"/>
      <c r="K404" s="15"/>
      <c r="L404" s="15"/>
      <c r="M404" s="15"/>
      <c r="N404" s="15"/>
      <c r="O404" s="15"/>
      <c r="P404" s="15"/>
      <c r="Q404" s="15"/>
      <c r="R404" s="15"/>
    </row>
    <row r="405">
      <c r="B405" t="s">
        <v>43</v>
      </c>
      <c r="C405" s="15" t="n">
        <v>0.287104622871046</v>
      </c>
      <c r="D405" s="15" t="n">
        <v>0.280701754385965</v>
      </c>
      <c r="E405" s="15" t="n">
        <v>0.300653594771242</v>
      </c>
      <c r="F405" s="15" t="n">
        <v>0.27906976744186</v>
      </c>
      <c r="G405" s="15" t="n">
        <v>0.278260869565217</v>
      </c>
      <c r="H405" s="15"/>
      <c r="I405" s="15" t="n">
        <v>0.286764705882353</v>
      </c>
      <c r="J405" s="15" t="n">
        <v>0.285185185185185</v>
      </c>
      <c r="K405" s="15"/>
      <c r="L405" s="15" t="n">
        <v>0.216666666666667</v>
      </c>
      <c r="M405" s="15" t="n">
        <v>0.347368421052632</v>
      </c>
      <c r="N405" s="15" t="n">
        <v>0.321428571428571</v>
      </c>
      <c r="O405" s="15" t="n">
        <v>0.266666666666667</v>
      </c>
      <c r="P405" s="15"/>
      <c r="Q405" s="15" t="n">
        <v>0.372413793103448</v>
      </c>
      <c r="R405" s="15" t="n">
        <v>0.240601503759398</v>
      </c>
    </row>
    <row r="406">
      <c r="B406" t="s">
        <v>44</v>
      </c>
      <c r="C406" s="15" t="n">
        <v>0.428223844282238</v>
      </c>
      <c r="D406" s="15" t="n">
        <v>0.473684210526316</v>
      </c>
      <c r="E406" s="15" t="n">
        <v>0.444444444444444</v>
      </c>
      <c r="F406" s="15" t="n">
        <v>0.465116279069767</v>
      </c>
      <c r="G406" s="15" t="n">
        <v>0.356521739130435</v>
      </c>
      <c r="H406" s="15"/>
      <c r="I406" s="15" t="n">
        <v>0.514705882352941</v>
      </c>
      <c r="J406" s="15" t="n">
        <v>0.388888888888889</v>
      </c>
      <c r="K406" s="15"/>
      <c r="L406" s="15" t="n">
        <v>0.516666666666667</v>
      </c>
      <c r="M406" s="15" t="n">
        <v>0.484210526315789</v>
      </c>
      <c r="N406" s="15" t="n">
        <v>0.419642857142857</v>
      </c>
      <c r="O406" s="15" t="n">
        <v>0.355555555555556</v>
      </c>
      <c r="P406" s="15"/>
      <c r="Q406" s="15" t="n">
        <v>0.462068965517241</v>
      </c>
      <c r="R406" s="15" t="n">
        <v>0.409774436090226</v>
      </c>
    </row>
    <row r="407">
      <c r="B407" t="s">
        <v>45</v>
      </c>
      <c r="C407" s="15" t="n">
        <v>0.148418491484185</v>
      </c>
      <c r="D407" s="15" t="n">
        <v>0.175438596491228</v>
      </c>
      <c r="E407" s="15" t="n">
        <v>0.150326797385621</v>
      </c>
      <c r="F407" s="15" t="n">
        <v>0.127906976744186</v>
      </c>
      <c r="G407" s="15" t="n">
        <v>0.147826086956522</v>
      </c>
      <c r="H407" s="15"/>
      <c r="I407" s="15" t="n">
        <v>0.132352941176471</v>
      </c>
      <c r="J407" s="15" t="n">
        <v>0.155555555555556</v>
      </c>
      <c r="K407" s="15"/>
      <c r="L407" s="15" t="n">
        <v>0.15</v>
      </c>
      <c r="M407" s="15" t="n">
        <v>0.105263157894737</v>
      </c>
      <c r="N407" s="15" t="n">
        <v>0.178571428571429</v>
      </c>
      <c r="O407" s="15" t="n">
        <v>0.125925925925926</v>
      </c>
      <c r="P407" s="15"/>
      <c r="Q407" s="15" t="n">
        <v>0.0896551724137931</v>
      </c>
      <c r="R407" s="15" t="n">
        <v>0.180451127819549</v>
      </c>
    </row>
    <row r="408">
      <c r="B408" t="s">
        <v>46</v>
      </c>
      <c r="C408" s="15" t="n">
        <v>0.0900243309002433</v>
      </c>
      <c r="D408" s="15" t="n">
        <v>0.0350877192982456</v>
      </c>
      <c r="E408" s="15" t="n">
        <v>0.0849673202614379</v>
      </c>
      <c r="F408" s="15" t="n">
        <v>0.0930232558139535</v>
      </c>
      <c r="G408" s="15" t="n">
        <v>0.121739130434783</v>
      </c>
      <c r="H408" s="15"/>
      <c r="I408" s="15" t="n">
        <v>0.0514705882352941</v>
      </c>
      <c r="J408" s="15" t="n">
        <v>0.111111111111111</v>
      </c>
      <c r="K408" s="15"/>
      <c r="L408" s="15" t="n">
        <v>0.1</v>
      </c>
      <c r="M408" s="15" t="n">
        <v>0.0421052631578947</v>
      </c>
      <c r="N408" s="15" t="n">
        <v>0.0535714285714286</v>
      </c>
      <c r="O408" s="15" t="n">
        <v>0.155555555555556</v>
      </c>
      <c r="P408" s="15"/>
      <c r="Q408" s="15" t="n">
        <v>0.0551724137931034</v>
      </c>
      <c r="R408" s="15" t="n">
        <v>0.109022556390977</v>
      </c>
    </row>
    <row r="409">
      <c r="B409" t="s">
        <v>47</v>
      </c>
      <c r="C409" s="15" t="n">
        <v>0.0267639902676399</v>
      </c>
      <c r="D409" s="15" t="n">
        <v>0.0175438596491228</v>
      </c>
      <c r="E409" s="15" t="n">
        <v>0.0130718954248366</v>
      </c>
      <c r="F409" s="15" t="n">
        <v>0.0348837209302326</v>
      </c>
      <c r="G409" s="15" t="n">
        <v>0.0434782608695652</v>
      </c>
      <c r="H409" s="15"/>
      <c r="I409" s="15" t="n">
        <v>0.00735294117647059</v>
      </c>
      <c r="J409" s="15" t="n">
        <v>0.0333333333333333</v>
      </c>
      <c r="K409" s="15"/>
      <c r="L409" s="15" t="n">
        <v>0.0166666666666667</v>
      </c>
      <c r="M409" s="15" t="n">
        <v>0.0210526315789474</v>
      </c>
      <c r="N409" s="15" t="n">
        <v>0.0178571428571429</v>
      </c>
      <c r="O409" s="15" t="n">
        <v>0.0444444444444444</v>
      </c>
      <c r="P409" s="15"/>
      <c r="Q409" s="15" t="n">
        <v>0</v>
      </c>
      <c r="R409" s="15" t="n">
        <v>0.0413533834586466</v>
      </c>
    </row>
    <row r="410">
      <c r="B410" t="s">
        <v>48</v>
      </c>
      <c r="C410" s="15" t="n">
        <v>0.0194647201946472</v>
      </c>
      <c r="D410" s="15" t="n">
        <v>0.0175438596491228</v>
      </c>
      <c r="E410" s="15" t="n">
        <v>0.0065359477124183</v>
      </c>
      <c r="F410" s="15" t="n">
        <v>0</v>
      </c>
      <c r="G410" s="15" t="n">
        <v>0.0521739130434783</v>
      </c>
      <c r="H410" s="15"/>
      <c r="I410" s="15" t="n">
        <v>0.00735294117647059</v>
      </c>
      <c r="J410" s="15" t="n">
        <v>0.0259259259259259</v>
      </c>
      <c r="K410" s="15"/>
      <c r="L410" s="15" t="n">
        <v>0</v>
      </c>
      <c r="M410" s="15" t="n">
        <v>0</v>
      </c>
      <c r="N410" s="15" t="n">
        <v>0.00892857142857143</v>
      </c>
      <c r="O410" s="15" t="n">
        <v>0.0518518518518519</v>
      </c>
      <c r="P410" s="15"/>
      <c r="Q410" s="15" t="n">
        <v>0.0206896551724138</v>
      </c>
      <c r="R410" s="15" t="n">
        <v>0.018796992481203</v>
      </c>
    </row>
    <row r="411">
      <c r="B411" t="s">
        <v>49</v>
      </c>
      <c r="C411" s="15" t="n">
        <v>0.715328467153285</v>
      </c>
      <c r="D411" s="15" t="n">
        <v>0.754385964912281</v>
      </c>
      <c r="E411" s="15" t="n">
        <v>0.745098039215686</v>
      </c>
      <c r="F411" s="15" t="n">
        <v>0.744186046511628</v>
      </c>
      <c r="G411" s="15" t="n">
        <v>0.634782608695652</v>
      </c>
      <c r="H411" s="15"/>
      <c r="I411" s="15" t="n">
        <v>0.801470588235294</v>
      </c>
      <c r="J411" s="15" t="n">
        <v>0.674074074074074</v>
      </c>
      <c r="K411" s="15"/>
      <c r="L411" s="15" t="n">
        <v>0.733333333333333</v>
      </c>
      <c r="M411" s="15" t="n">
        <v>0.831578947368421</v>
      </c>
      <c r="N411" s="15" t="n">
        <v>0.741071428571429</v>
      </c>
      <c r="O411" s="15" t="n">
        <v>0.622222222222222</v>
      </c>
      <c r="P411" s="15"/>
      <c r="Q411" s="15" t="n">
        <v>0.83448275862069</v>
      </c>
      <c r="R411" s="15" t="n">
        <v>0.650375939849624</v>
      </c>
    </row>
    <row r="412">
      <c r="B412" t="s">
        <v>50</v>
      </c>
      <c r="C412" s="15" t="n">
        <v>0.116788321167883</v>
      </c>
      <c r="D412" s="15" t="n">
        <v>0.0526315789473684</v>
      </c>
      <c r="E412" s="15" t="n">
        <v>0.0980392156862745</v>
      </c>
      <c r="F412" s="15" t="n">
        <v>0.127906976744186</v>
      </c>
      <c r="G412" s="15" t="n">
        <v>0.165217391304348</v>
      </c>
      <c r="H412" s="15"/>
      <c r="I412" s="15" t="n">
        <v>0.0588235294117647</v>
      </c>
      <c r="J412" s="15" t="n">
        <v>0.144444444444444</v>
      </c>
      <c r="K412" s="15"/>
      <c r="L412" s="15" t="n">
        <v>0.116666666666667</v>
      </c>
      <c r="M412" s="15" t="n">
        <v>0.0631578947368421</v>
      </c>
      <c r="N412" s="15" t="n">
        <v>0.0714285714285714</v>
      </c>
      <c r="O412" s="15" t="n">
        <v>0.2</v>
      </c>
      <c r="P412" s="15"/>
      <c r="Q412" s="15" t="n">
        <v>0.0551724137931034</v>
      </c>
      <c r="R412" s="15" t="n">
        <v>0.150375939849624</v>
      </c>
    </row>
    <row r="413">
      <c r="B413" t="s">
        <v>51</v>
      </c>
      <c r="C413" s="15" t="n">
        <v>0.598540145985402</v>
      </c>
      <c r="D413" s="15" t="n">
        <v>0.701754385964912</v>
      </c>
      <c r="E413" s="15" t="n">
        <v>0.647058823529412</v>
      </c>
      <c r="F413" s="15" t="n">
        <v>0.616279069767442</v>
      </c>
      <c r="G413" s="15" t="n">
        <v>0.469565217391304</v>
      </c>
      <c r="H413" s="15"/>
      <c r="I413" s="15" t="n">
        <v>0.742647058823529</v>
      </c>
      <c r="J413" s="15" t="n">
        <v>0.52962962962963</v>
      </c>
      <c r="K413" s="15"/>
      <c r="L413" s="15" t="n">
        <v>0.616666666666667</v>
      </c>
      <c r="M413" s="15" t="n">
        <v>0.768421052631579</v>
      </c>
      <c r="N413" s="15" t="n">
        <v>0.669642857142857</v>
      </c>
      <c r="O413" s="15" t="n">
        <v>0.422222222222222</v>
      </c>
      <c r="P413" s="15"/>
      <c r="Q413" s="15" t="n">
        <v>0.779310344827586</v>
      </c>
      <c r="R413" s="15" t="n">
        <v>0.5</v>
      </c>
    </row>
    <row r="414">
      <c r="C414" s="15"/>
      <c r="D414" s="15"/>
      <c r="E414" s="15"/>
      <c r="F414" s="15"/>
      <c r="G414" s="15"/>
      <c r="H414" s="15"/>
      <c r="I414" s="15"/>
      <c r="J414" s="15"/>
      <c r="K414" s="15"/>
      <c r="L414" s="15"/>
      <c r="M414" s="15"/>
      <c r="N414" s="15"/>
      <c r="O414" s="15"/>
      <c r="P414" s="15"/>
      <c r="Q414" s="15"/>
      <c r="R414" s="15"/>
    </row>
    <row r="415">
      <c r="B415" s="7" t="s">
        <v>196</v>
      </c>
      <c r="C415" s="15"/>
      <c r="D415" s="15"/>
      <c r="E415" s="15"/>
      <c r="F415" s="15"/>
      <c r="G415" s="15"/>
      <c r="H415" s="15"/>
      <c r="I415" s="15"/>
      <c r="J415" s="15"/>
      <c r="K415" s="15"/>
      <c r="L415" s="15"/>
      <c r="M415" s="15"/>
      <c r="N415" s="15"/>
      <c r="O415" s="15"/>
      <c r="P415" s="15"/>
      <c r="Q415" s="15"/>
      <c r="R415" s="15"/>
    </row>
    <row r="416">
      <c r="B416" s="25" t="s">
        <v>192</v>
      </c>
      <c r="C416" s="15"/>
      <c r="D416" s="15"/>
      <c r="E416" s="15"/>
      <c r="F416" s="15"/>
      <c r="G416" s="15"/>
      <c r="H416" s="15"/>
      <c r="I416" s="15"/>
      <c r="J416" s="15"/>
      <c r="K416" s="15"/>
      <c r="L416" s="15"/>
      <c r="M416" s="15"/>
      <c r="N416" s="15"/>
      <c r="O416" s="15"/>
      <c r="P416" s="15"/>
      <c r="Q416" s="15"/>
      <c r="R416" s="15"/>
    </row>
    <row r="417">
      <c r="B417" t="s">
        <v>43</v>
      </c>
      <c r="C417" s="15" t="n">
        <v>0.262773722627737</v>
      </c>
      <c r="D417" s="15" t="n">
        <v>0.228070175438596</v>
      </c>
      <c r="E417" s="15" t="n">
        <v>0.281045751633987</v>
      </c>
      <c r="F417" s="15" t="n">
        <v>0.290697674418605</v>
      </c>
      <c r="G417" s="15" t="n">
        <v>0.234782608695652</v>
      </c>
      <c r="H417" s="15"/>
      <c r="I417" s="15" t="n">
        <v>0.25</v>
      </c>
      <c r="J417" s="15" t="n">
        <v>0.27037037037037</v>
      </c>
      <c r="K417" s="15"/>
      <c r="L417" s="15" t="n">
        <v>0.216666666666667</v>
      </c>
      <c r="M417" s="15" t="n">
        <v>0.326315789473684</v>
      </c>
      <c r="N417" s="15" t="n">
        <v>0.3125</v>
      </c>
      <c r="O417" s="15" t="n">
        <v>0.214814814814815</v>
      </c>
      <c r="P417" s="15"/>
      <c r="Q417" s="15" t="n">
        <v>0.358620689655172</v>
      </c>
      <c r="R417" s="15" t="n">
        <v>0.210526315789474</v>
      </c>
    </row>
    <row r="418">
      <c r="B418" t="s">
        <v>44</v>
      </c>
      <c r="C418" s="15" t="n">
        <v>0.527980535279805</v>
      </c>
      <c r="D418" s="15" t="n">
        <v>0.543859649122807</v>
      </c>
      <c r="E418" s="15" t="n">
        <v>0.535947712418301</v>
      </c>
      <c r="F418" s="15" t="n">
        <v>0.534883720930233</v>
      </c>
      <c r="G418" s="15" t="n">
        <v>0.504347826086956</v>
      </c>
      <c r="H418" s="15"/>
      <c r="I418" s="15" t="n">
        <v>0.595588235294118</v>
      </c>
      <c r="J418" s="15" t="n">
        <v>0.488888888888889</v>
      </c>
      <c r="K418" s="15"/>
      <c r="L418" s="15" t="n">
        <v>0.583333333333333</v>
      </c>
      <c r="M418" s="15" t="n">
        <v>0.547368421052632</v>
      </c>
      <c r="N418" s="15" t="n">
        <v>0.491071428571429</v>
      </c>
      <c r="O418" s="15" t="n">
        <v>0.525925925925926</v>
      </c>
      <c r="P418" s="15"/>
      <c r="Q418" s="15" t="n">
        <v>0.503448275862069</v>
      </c>
      <c r="R418" s="15" t="n">
        <v>0.541353383458647</v>
      </c>
    </row>
    <row r="419">
      <c r="B419" t="s">
        <v>45</v>
      </c>
      <c r="C419" s="15" t="n">
        <v>0.1338199513382</v>
      </c>
      <c r="D419" s="15" t="n">
        <v>0.175438596491228</v>
      </c>
      <c r="E419" s="15" t="n">
        <v>0.143790849673203</v>
      </c>
      <c r="F419" s="15" t="n">
        <v>0.0930232558139535</v>
      </c>
      <c r="G419" s="15" t="n">
        <v>0.130434782608696</v>
      </c>
      <c r="H419" s="15"/>
      <c r="I419" s="15" t="n">
        <v>0.117647058823529</v>
      </c>
      <c r="J419" s="15" t="n">
        <v>0.144444444444444</v>
      </c>
      <c r="K419" s="15"/>
      <c r="L419" s="15" t="n">
        <v>0.166666666666667</v>
      </c>
      <c r="M419" s="15" t="n">
        <v>0.0947368421052632</v>
      </c>
      <c r="N419" s="15" t="n">
        <v>0.125</v>
      </c>
      <c r="O419" s="15" t="n">
        <v>0.133333333333333</v>
      </c>
      <c r="P419" s="15"/>
      <c r="Q419" s="15" t="n">
        <v>0.103448275862069</v>
      </c>
      <c r="R419" s="15" t="n">
        <v>0.150375939849624</v>
      </c>
    </row>
    <row r="420">
      <c r="B420" t="s">
        <v>46</v>
      </c>
      <c r="C420" s="15" t="n">
        <v>0.0632603406326034</v>
      </c>
      <c r="D420" s="15" t="n">
        <v>0.0175438596491228</v>
      </c>
      <c r="E420" s="15" t="n">
        <v>0.0392156862745098</v>
      </c>
      <c r="F420" s="15" t="n">
        <v>0.0581395348837209</v>
      </c>
      <c r="G420" s="15" t="n">
        <v>0.121739130434783</v>
      </c>
      <c r="H420" s="15"/>
      <c r="I420" s="15" t="n">
        <v>0.0220588235294118</v>
      </c>
      <c r="J420" s="15" t="n">
        <v>0.0851851851851852</v>
      </c>
      <c r="K420" s="15"/>
      <c r="L420" s="15" t="n">
        <v>0.0166666666666667</v>
      </c>
      <c r="M420" s="15" t="n">
        <v>0.0210526315789474</v>
      </c>
      <c r="N420" s="15" t="n">
        <v>0.0625</v>
      </c>
      <c r="O420" s="15" t="n">
        <v>0.111111111111111</v>
      </c>
      <c r="P420" s="15"/>
      <c r="Q420" s="15" t="n">
        <v>0.0275862068965517</v>
      </c>
      <c r="R420" s="15" t="n">
        <v>0.0827067669172932</v>
      </c>
    </row>
    <row r="421">
      <c r="B421" t="s">
        <v>47</v>
      </c>
      <c r="C421" s="15" t="n">
        <v>0.0072992700729927</v>
      </c>
      <c r="D421" s="15" t="n">
        <v>0.0175438596491228</v>
      </c>
      <c r="E421" s="15" t="n">
        <v>0</v>
      </c>
      <c r="F421" s="15" t="n">
        <v>0.0116279069767442</v>
      </c>
      <c r="G421" s="15" t="n">
        <v>0.00869565217391304</v>
      </c>
      <c r="H421" s="15"/>
      <c r="I421" s="15" t="n">
        <v>0</v>
      </c>
      <c r="J421" s="15" t="n">
        <v>0.0111111111111111</v>
      </c>
      <c r="K421" s="15"/>
      <c r="L421" s="15" t="n">
        <v>0.0166666666666667</v>
      </c>
      <c r="M421" s="15" t="n">
        <v>0.0105263157894737</v>
      </c>
      <c r="N421" s="15" t="n">
        <v>0</v>
      </c>
      <c r="O421" s="15" t="n">
        <v>0.00740740740740741</v>
      </c>
      <c r="P421" s="15"/>
      <c r="Q421" s="15" t="n">
        <v>0</v>
      </c>
      <c r="R421" s="15" t="n">
        <v>0.0112781954887218</v>
      </c>
    </row>
    <row r="422">
      <c r="B422" t="s">
        <v>48</v>
      </c>
      <c r="C422" s="15" t="n">
        <v>0.0048661800486618</v>
      </c>
      <c r="D422" s="15" t="n">
        <v>0.0175438596491228</v>
      </c>
      <c r="E422" s="15" t="n">
        <v>0</v>
      </c>
      <c r="F422" s="15" t="n">
        <v>0.0116279069767442</v>
      </c>
      <c r="G422" s="15" t="n">
        <v>0</v>
      </c>
      <c r="H422" s="15"/>
      <c r="I422" s="15" t="n">
        <v>0.0147058823529412</v>
      </c>
      <c r="J422" s="15" t="n">
        <v>0</v>
      </c>
      <c r="K422" s="15"/>
      <c r="L422" s="15" t="n">
        <v>0</v>
      </c>
      <c r="M422" s="15" t="n">
        <v>0</v>
      </c>
      <c r="N422" s="15" t="n">
        <v>0.00892857142857143</v>
      </c>
      <c r="O422" s="15" t="n">
        <v>0.00740740740740741</v>
      </c>
      <c r="P422" s="15"/>
      <c r="Q422" s="15" t="n">
        <v>0.00689655172413793</v>
      </c>
      <c r="R422" s="15" t="n">
        <v>0.0037593984962406</v>
      </c>
    </row>
    <row r="423">
      <c r="B423" t="s">
        <v>49</v>
      </c>
      <c r="C423" s="15" t="n">
        <v>0.790754257907543</v>
      </c>
      <c r="D423" s="15" t="n">
        <v>0.771929824561403</v>
      </c>
      <c r="E423" s="15" t="n">
        <v>0.816993464052288</v>
      </c>
      <c r="F423" s="15" t="n">
        <v>0.825581395348837</v>
      </c>
      <c r="G423" s="15" t="n">
        <v>0.739130434782609</v>
      </c>
      <c r="H423" s="15"/>
      <c r="I423" s="15" t="n">
        <v>0.845588235294118</v>
      </c>
      <c r="J423" s="15" t="n">
        <v>0.759259259259259</v>
      </c>
      <c r="K423" s="15"/>
      <c r="L423" s="15" t="n">
        <v>0.8</v>
      </c>
      <c r="M423" s="15" t="n">
        <v>0.873684210526316</v>
      </c>
      <c r="N423" s="15" t="n">
        <v>0.803571428571429</v>
      </c>
      <c r="O423" s="15" t="n">
        <v>0.740740740740741</v>
      </c>
      <c r="P423" s="15"/>
      <c r="Q423" s="15" t="n">
        <v>0.862068965517241</v>
      </c>
      <c r="R423" s="15" t="n">
        <v>0.75187969924812</v>
      </c>
    </row>
    <row r="424">
      <c r="B424" t="s">
        <v>50</v>
      </c>
      <c r="C424" s="15" t="n">
        <v>0.0705596107055961</v>
      </c>
      <c r="D424" s="15" t="n">
        <v>0.0350877192982456</v>
      </c>
      <c r="E424" s="15" t="n">
        <v>0.0392156862745098</v>
      </c>
      <c r="F424" s="15" t="n">
        <v>0.0697674418604651</v>
      </c>
      <c r="G424" s="15" t="n">
        <v>0.130434782608696</v>
      </c>
      <c r="H424" s="15"/>
      <c r="I424" s="15" t="n">
        <v>0.0220588235294118</v>
      </c>
      <c r="J424" s="15" t="n">
        <v>0.0962962962962963</v>
      </c>
      <c r="K424" s="15"/>
      <c r="L424" s="15" t="n">
        <v>0.0333333333333333</v>
      </c>
      <c r="M424" s="15" t="n">
        <v>0.0315789473684211</v>
      </c>
      <c r="N424" s="15" t="n">
        <v>0.0625</v>
      </c>
      <c r="O424" s="15" t="n">
        <v>0.118518518518519</v>
      </c>
      <c r="P424" s="15"/>
      <c r="Q424" s="15" t="n">
        <v>0.0275862068965517</v>
      </c>
      <c r="R424" s="15" t="n">
        <v>0.093984962406015</v>
      </c>
    </row>
    <row r="425">
      <c r="B425" t="s">
        <v>51</v>
      </c>
      <c r="C425" s="15" t="n">
        <v>0.720194647201946</v>
      </c>
      <c r="D425" s="15" t="n">
        <v>0.736842105263158</v>
      </c>
      <c r="E425" s="15" t="n">
        <v>0.777777777777778</v>
      </c>
      <c r="F425" s="15" t="n">
        <v>0.755813953488372</v>
      </c>
      <c r="G425" s="15" t="n">
        <v>0.608695652173913</v>
      </c>
      <c r="H425" s="15"/>
      <c r="I425" s="15" t="n">
        <v>0.823529411764706</v>
      </c>
      <c r="J425" s="15" t="n">
        <v>0.662962962962963</v>
      </c>
      <c r="K425" s="15"/>
      <c r="L425" s="15" t="n">
        <v>0.766666666666667</v>
      </c>
      <c r="M425" s="15" t="n">
        <v>0.842105263157895</v>
      </c>
      <c r="N425" s="15" t="n">
        <v>0.741071428571429</v>
      </c>
      <c r="O425" s="15" t="n">
        <v>0.622222222222222</v>
      </c>
      <c r="P425" s="15"/>
      <c r="Q425" s="15" t="n">
        <v>0.83448275862069</v>
      </c>
      <c r="R425" s="15" t="n">
        <v>0.657894736842105</v>
      </c>
    </row>
    <row r="426">
      <c r="C426" s="15"/>
      <c r="D426" s="15"/>
      <c r="E426" s="15"/>
      <c r="F426" s="15"/>
      <c r="G426" s="15"/>
      <c r="H426" s="15"/>
      <c r="I426" s="15"/>
      <c r="J426" s="15"/>
      <c r="K426" s="15"/>
      <c r="L426" s="15"/>
      <c r="M426" s="15"/>
      <c r="N426" s="15"/>
      <c r="O426" s="15"/>
      <c r="P426" s="15"/>
      <c r="Q426" s="15"/>
      <c r="R426" s="15"/>
    </row>
    <row r="427">
      <c r="B427" s="7" t="s">
        <v>197</v>
      </c>
      <c r="C427" s="15"/>
      <c r="D427" s="15"/>
      <c r="E427" s="15"/>
      <c r="F427" s="15"/>
      <c r="G427" s="15"/>
      <c r="H427" s="15"/>
      <c r="I427" s="15"/>
      <c r="J427" s="15"/>
      <c r="K427" s="15"/>
      <c r="L427" s="15"/>
      <c r="M427" s="15"/>
      <c r="N427" s="15"/>
      <c r="O427" s="15"/>
      <c r="P427" s="15"/>
      <c r="Q427" s="15"/>
      <c r="R427" s="15"/>
    </row>
    <row r="428">
      <c r="B428" s="25" t="s">
        <v>192</v>
      </c>
      <c r="C428" s="15"/>
      <c r="D428" s="15"/>
      <c r="E428" s="15"/>
      <c r="F428" s="15"/>
      <c r="G428" s="15"/>
      <c r="H428" s="15"/>
      <c r="I428" s="15"/>
      <c r="J428" s="15"/>
      <c r="K428" s="15"/>
      <c r="L428" s="15"/>
      <c r="M428" s="15"/>
      <c r="N428" s="15"/>
      <c r="O428" s="15"/>
      <c r="P428" s="15"/>
      <c r="Q428" s="15"/>
      <c r="R428" s="15"/>
    </row>
    <row r="429">
      <c r="B429" t="s">
        <v>43</v>
      </c>
      <c r="C429" s="15" t="n">
        <v>0.391727493917275</v>
      </c>
      <c r="D429" s="15" t="n">
        <v>0.385964912280702</v>
      </c>
      <c r="E429" s="15" t="n">
        <v>0.431372549019608</v>
      </c>
      <c r="F429" s="15" t="n">
        <v>0.36046511627907</v>
      </c>
      <c r="G429" s="15" t="n">
        <v>0.365217391304348</v>
      </c>
      <c r="H429" s="15"/>
      <c r="I429" s="15" t="n">
        <v>0.375</v>
      </c>
      <c r="J429" s="15" t="n">
        <v>0.403703703703704</v>
      </c>
      <c r="K429" s="15"/>
      <c r="L429" s="15" t="n">
        <v>0.35</v>
      </c>
      <c r="M429" s="15" t="n">
        <v>0.410526315789474</v>
      </c>
      <c r="N429" s="15" t="n">
        <v>0.375</v>
      </c>
      <c r="O429" s="15" t="n">
        <v>0.422222222222222</v>
      </c>
      <c r="P429" s="15"/>
      <c r="Q429" s="15" t="n">
        <v>0.420689655172414</v>
      </c>
      <c r="R429" s="15" t="n">
        <v>0.37593984962406</v>
      </c>
    </row>
    <row r="430">
      <c r="B430" t="s">
        <v>44</v>
      </c>
      <c r="C430" s="15" t="n">
        <v>0.469586374695864</v>
      </c>
      <c r="D430" s="15" t="n">
        <v>0.456140350877193</v>
      </c>
      <c r="E430" s="15" t="n">
        <v>0.490196078431373</v>
      </c>
      <c r="F430" s="15" t="n">
        <v>0.430232558139535</v>
      </c>
      <c r="G430" s="15" t="n">
        <v>0.478260869565217</v>
      </c>
      <c r="H430" s="15"/>
      <c r="I430" s="15" t="n">
        <v>0.514705882352941</v>
      </c>
      <c r="J430" s="15" t="n">
        <v>0.440740740740741</v>
      </c>
      <c r="K430" s="15"/>
      <c r="L430" s="15" t="n">
        <v>0.516666666666667</v>
      </c>
      <c r="M430" s="15" t="n">
        <v>0.505263157894737</v>
      </c>
      <c r="N430" s="15" t="n">
        <v>0.4375</v>
      </c>
      <c r="O430" s="15" t="n">
        <v>0.451851851851852</v>
      </c>
      <c r="P430" s="15"/>
      <c r="Q430" s="15" t="n">
        <v>0.468965517241379</v>
      </c>
      <c r="R430" s="15" t="n">
        <v>0.469924812030075</v>
      </c>
    </row>
    <row r="431">
      <c r="B431" t="s">
        <v>45</v>
      </c>
      <c r="C431" s="15" t="n">
        <v>0.102189781021898</v>
      </c>
      <c r="D431" s="15" t="n">
        <v>0.12280701754386</v>
      </c>
      <c r="E431" s="15" t="n">
        <v>0.0457516339869281</v>
      </c>
      <c r="F431" s="15" t="n">
        <v>0.174418604651163</v>
      </c>
      <c r="G431" s="15" t="n">
        <v>0.11304347826087</v>
      </c>
      <c r="H431" s="15"/>
      <c r="I431" s="15" t="n">
        <v>0.0808823529411765</v>
      </c>
      <c r="J431" s="15" t="n">
        <v>0.114814814814815</v>
      </c>
      <c r="K431" s="15"/>
      <c r="L431" s="15" t="n">
        <v>0.0833333333333333</v>
      </c>
      <c r="M431" s="15" t="n">
        <v>0.0842105263157895</v>
      </c>
      <c r="N431" s="15" t="n">
        <v>0.133928571428571</v>
      </c>
      <c r="O431" s="15" t="n">
        <v>0.0814814814814815</v>
      </c>
      <c r="P431" s="15"/>
      <c r="Q431" s="15" t="n">
        <v>0.0827586206896552</v>
      </c>
      <c r="R431" s="15" t="n">
        <v>0.112781954887218</v>
      </c>
    </row>
    <row r="432">
      <c r="B432" t="s">
        <v>46</v>
      </c>
      <c r="C432" s="15" t="n">
        <v>0.0267639902676399</v>
      </c>
      <c r="D432" s="15" t="n">
        <v>0.0175438596491228</v>
      </c>
      <c r="E432" s="15" t="n">
        <v>0.0261437908496732</v>
      </c>
      <c r="F432" s="15" t="n">
        <v>0.0232558139534884</v>
      </c>
      <c r="G432" s="15" t="n">
        <v>0.0347826086956522</v>
      </c>
      <c r="H432" s="15"/>
      <c r="I432" s="15" t="n">
        <v>0.0294117647058824</v>
      </c>
      <c r="J432" s="15" t="n">
        <v>0.0259259259259259</v>
      </c>
      <c r="K432" s="15"/>
      <c r="L432" s="15" t="n">
        <v>0.0333333333333333</v>
      </c>
      <c r="M432" s="15" t="n">
        <v>0</v>
      </c>
      <c r="N432" s="15" t="n">
        <v>0.0446428571428571</v>
      </c>
      <c r="O432" s="15" t="n">
        <v>0.0296296296296296</v>
      </c>
      <c r="P432" s="15"/>
      <c r="Q432" s="15" t="n">
        <v>0.0206896551724138</v>
      </c>
      <c r="R432" s="15" t="n">
        <v>0.0300751879699248</v>
      </c>
    </row>
    <row r="433">
      <c r="B433" t="s">
        <v>47</v>
      </c>
      <c r="C433" s="15" t="n">
        <v>0.0072992700729927</v>
      </c>
      <c r="D433" s="15" t="n">
        <v>0.0175438596491228</v>
      </c>
      <c r="E433" s="15" t="n">
        <v>0</v>
      </c>
      <c r="F433" s="15" t="n">
        <v>0.0116279069767442</v>
      </c>
      <c r="G433" s="15" t="n">
        <v>0.00869565217391304</v>
      </c>
      <c r="H433" s="15"/>
      <c r="I433" s="15" t="n">
        <v>0</v>
      </c>
      <c r="J433" s="15" t="n">
        <v>0.0111111111111111</v>
      </c>
      <c r="K433" s="15"/>
      <c r="L433" s="15" t="n">
        <v>0.0166666666666667</v>
      </c>
      <c r="M433" s="15" t="n">
        <v>0</v>
      </c>
      <c r="N433" s="15" t="n">
        <v>0</v>
      </c>
      <c r="O433" s="15" t="n">
        <v>0.0148148148148148</v>
      </c>
      <c r="P433" s="15"/>
      <c r="Q433" s="15" t="n">
        <v>0</v>
      </c>
      <c r="R433" s="15" t="n">
        <v>0.0112781954887218</v>
      </c>
    </row>
    <row r="434">
      <c r="B434" t="s">
        <v>48</v>
      </c>
      <c r="C434" s="15" t="n">
        <v>0.0024330900243309</v>
      </c>
      <c r="D434" s="15" t="n">
        <v>0</v>
      </c>
      <c r="E434" s="15" t="n">
        <v>0.0065359477124183</v>
      </c>
      <c r="F434" s="15" t="n">
        <v>0</v>
      </c>
      <c r="G434" s="15" t="n">
        <v>0</v>
      </c>
      <c r="H434" s="15"/>
      <c r="I434" s="15" t="n">
        <v>0</v>
      </c>
      <c r="J434" s="15" t="n">
        <v>0.0037037037037037</v>
      </c>
      <c r="K434" s="15"/>
      <c r="L434" s="15" t="n">
        <v>0</v>
      </c>
      <c r="M434" s="15" t="n">
        <v>0</v>
      </c>
      <c r="N434" s="15" t="n">
        <v>0.00892857142857143</v>
      </c>
      <c r="O434" s="15" t="n">
        <v>0</v>
      </c>
      <c r="P434" s="15"/>
      <c r="Q434" s="15" t="n">
        <v>0.00689655172413793</v>
      </c>
      <c r="R434" s="15" t="n">
        <v>0</v>
      </c>
    </row>
    <row r="435">
      <c r="B435" t="s">
        <v>49</v>
      </c>
      <c r="C435" s="15" t="n">
        <v>0.861313868613139</v>
      </c>
      <c r="D435" s="15" t="n">
        <v>0.842105263157895</v>
      </c>
      <c r="E435" s="15" t="n">
        <v>0.92156862745098</v>
      </c>
      <c r="F435" s="15" t="n">
        <v>0.790697674418605</v>
      </c>
      <c r="G435" s="15" t="n">
        <v>0.843478260869565</v>
      </c>
      <c r="H435" s="15"/>
      <c r="I435" s="15" t="n">
        <v>0.889705882352941</v>
      </c>
      <c r="J435" s="15" t="n">
        <v>0.844444444444445</v>
      </c>
      <c r="K435" s="15"/>
      <c r="L435" s="15" t="n">
        <v>0.866666666666667</v>
      </c>
      <c r="M435" s="15" t="n">
        <v>0.91578947368421</v>
      </c>
      <c r="N435" s="15" t="n">
        <v>0.8125</v>
      </c>
      <c r="O435" s="15" t="n">
        <v>0.874074074074074</v>
      </c>
      <c r="P435" s="15"/>
      <c r="Q435" s="15" t="n">
        <v>0.889655172413793</v>
      </c>
      <c r="R435" s="15" t="n">
        <v>0.845864661654135</v>
      </c>
    </row>
    <row r="436">
      <c r="B436" t="s">
        <v>50</v>
      </c>
      <c r="C436" s="15" t="n">
        <v>0.0340632603406326</v>
      </c>
      <c r="D436" s="15" t="n">
        <v>0.0350877192982456</v>
      </c>
      <c r="E436" s="15" t="n">
        <v>0.0261437908496732</v>
      </c>
      <c r="F436" s="15" t="n">
        <v>0.0348837209302326</v>
      </c>
      <c r="G436" s="15" t="n">
        <v>0.0434782608695652</v>
      </c>
      <c r="H436" s="15"/>
      <c r="I436" s="15" t="n">
        <v>0.0294117647058824</v>
      </c>
      <c r="J436" s="15" t="n">
        <v>0.037037037037037</v>
      </c>
      <c r="K436" s="15"/>
      <c r="L436" s="15" t="n">
        <v>0.05</v>
      </c>
      <c r="M436" s="15" t="n">
        <v>0</v>
      </c>
      <c r="N436" s="15" t="n">
        <v>0.0446428571428571</v>
      </c>
      <c r="O436" s="15" t="n">
        <v>0.0444444444444444</v>
      </c>
      <c r="P436" s="15"/>
      <c r="Q436" s="15" t="n">
        <v>0.0206896551724138</v>
      </c>
      <c r="R436" s="15" t="n">
        <v>0.0413533834586466</v>
      </c>
    </row>
    <row r="437">
      <c r="B437" t="s">
        <v>51</v>
      </c>
      <c r="C437" s="15" t="n">
        <v>0.827250608272506</v>
      </c>
      <c r="D437" s="15" t="n">
        <v>0.807017543859649</v>
      </c>
      <c r="E437" s="15" t="n">
        <v>0.895424836601307</v>
      </c>
      <c r="F437" s="15" t="n">
        <v>0.755813953488372</v>
      </c>
      <c r="G437" s="15" t="n">
        <v>0.8</v>
      </c>
      <c r="H437" s="15"/>
      <c r="I437" s="15" t="n">
        <v>0.860294117647059</v>
      </c>
      <c r="J437" s="15" t="n">
        <v>0.807407407407408</v>
      </c>
      <c r="K437" s="15"/>
      <c r="L437" s="15" t="n">
        <v>0.816666666666667</v>
      </c>
      <c r="M437" s="15" t="n">
        <v>0.91578947368421</v>
      </c>
      <c r="N437" s="15" t="n">
        <v>0.767857142857143</v>
      </c>
      <c r="O437" s="15" t="n">
        <v>0.82962962962963</v>
      </c>
      <c r="P437" s="15"/>
      <c r="Q437" s="15" t="n">
        <v>0.868965517241379</v>
      </c>
      <c r="R437" s="15" t="n">
        <v>0.804511278195489</v>
      </c>
    </row>
    <row r="438">
      <c r="C438" s="15"/>
      <c r="D438" s="15"/>
      <c r="E438" s="15"/>
      <c r="F438" s="15"/>
      <c r="G438" s="15"/>
      <c r="H438" s="15"/>
      <c r="I438" s="15"/>
      <c r="J438" s="15"/>
      <c r="K438" s="15"/>
      <c r="L438" s="15"/>
      <c r="M438" s="15"/>
      <c r="N438" s="15"/>
      <c r="O438" s="15"/>
      <c r="P438" s="15"/>
      <c r="Q438" s="15"/>
      <c r="R438" s="15"/>
    </row>
    <row r="439">
      <c r="B439" s="7" t="s">
        <v>198</v>
      </c>
      <c r="C439" s="15"/>
      <c r="D439" s="15"/>
      <c r="E439" s="15"/>
      <c r="F439" s="15"/>
      <c r="G439" s="15"/>
      <c r="H439" s="15"/>
      <c r="I439" s="15"/>
      <c r="J439" s="15"/>
      <c r="K439" s="15"/>
      <c r="L439" s="15"/>
      <c r="M439" s="15"/>
      <c r="N439" s="15"/>
      <c r="O439" s="15"/>
      <c r="P439" s="15"/>
      <c r="Q439" s="15"/>
      <c r="R439" s="15"/>
    </row>
    <row r="440">
      <c r="B440" s="25" t="s">
        <v>192</v>
      </c>
      <c r="C440" s="15"/>
      <c r="D440" s="15"/>
      <c r="E440" s="15"/>
      <c r="F440" s="15"/>
      <c r="G440" s="15"/>
      <c r="H440" s="15"/>
      <c r="I440" s="15"/>
      <c r="J440" s="15"/>
      <c r="K440" s="15"/>
      <c r="L440" s="15"/>
      <c r="M440" s="15"/>
      <c r="N440" s="15"/>
      <c r="O440" s="15"/>
      <c r="P440" s="15"/>
      <c r="Q440" s="15"/>
      <c r="R440" s="15"/>
    </row>
    <row r="441">
      <c r="B441" t="s">
        <v>43</v>
      </c>
      <c r="C441" s="15" t="n">
        <v>0.357664233576642</v>
      </c>
      <c r="D441" s="15" t="n">
        <v>0.350877192982456</v>
      </c>
      <c r="E441" s="15" t="n">
        <v>0.352941176470588</v>
      </c>
      <c r="F441" s="15" t="n">
        <v>0.36046511627907</v>
      </c>
      <c r="G441" s="15" t="n">
        <v>0.365217391304348</v>
      </c>
      <c r="H441" s="15"/>
      <c r="I441" s="15" t="n">
        <v>0.286764705882353</v>
      </c>
      <c r="J441" s="15" t="n">
        <v>0.385185185185185</v>
      </c>
      <c r="K441" s="15"/>
      <c r="L441" s="15" t="n">
        <v>0.283333333333333</v>
      </c>
      <c r="M441" s="15" t="n">
        <v>0.389473684210526</v>
      </c>
      <c r="N441" s="15" t="n">
        <v>0.339285714285714</v>
      </c>
      <c r="O441" s="15" t="n">
        <v>0.4</v>
      </c>
      <c r="P441" s="15"/>
      <c r="Q441" s="15" t="n">
        <v>0.475862068965517</v>
      </c>
      <c r="R441" s="15" t="n">
        <v>0.293233082706767</v>
      </c>
    </row>
    <row r="442">
      <c r="B442" t="s">
        <v>44</v>
      </c>
      <c r="C442" s="15" t="n">
        <v>0.503649635036496</v>
      </c>
      <c r="D442" s="15" t="n">
        <v>0.508771929824561</v>
      </c>
      <c r="E442" s="15" t="n">
        <v>0.549019607843137</v>
      </c>
      <c r="F442" s="15" t="n">
        <v>0.511627906976744</v>
      </c>
      <c r="G442" s="15" t="n">
        <v>0.434782608695652</v>
      </c>
      <c r="H442" s="15"/>
      <c r="I442" s="15" t="n">
        <v>0.602941176470588</v>
      </c>
      <c r="J442" s="15" t="n">
        <v>0.462962962962963</v>
      </c>
      <c r="K442" s="15"/>
      <c r="L442" s="15" t="n">
        <v>0.6</v>
      </c>
      <c r="M442" s="15" t="n">
        <v>0.515789473684211</v>
      </c>
      <c r="N442" s="15" t="n">
        <v>0.544642857142857</v>
      </c>
      <c r="O442" s="15" t="n">
        <v>0.422222222222222</v>
      </c>
      <c r="P442" s="15"/>
      <c r="Q442" s="15" t="n">
        <v>0.43448275862069</v>
      </c>
      <c r="R442" s="15" t="n">
        <v>0.541353383458647</v>
      </c>
    </row>
    <row r="443">
      <c r="B443" t="s">
        <v>45</v>
      </c>
      <c r="C443" s="15" t="n">
        <v>0.10705596107056</v>
      </c>
      <c r="D443" s="15" t="n">
        <v>0.12280701754386</v>
      </c>
      <c r="E443" s="15" t="n">
        <v>0.0718954248366013</v>
      </c>
      <c r="F443" s="15" t="n">
        <v>0.104651162790698</v>
      </c>
      <c r="G443" s="15" t="n">
        <v>0.147826086956522</v>
      </c>
      <c r="H443" s="15"/>
      <c r="I443" s="15" t="n">
        <v>0.0661764705882353</v>
      </c>
      <c r="J443" s="15" t="n">
        <v>0.125925925925926</v>
      </c>
      <c r="K443" s="15"/>
      <c r="L443" s="15" t="n">
        <v>0.0833333333333333</v>
      </c>
      <c r="M443" s="15" t="n">
        <v>0.0736842105263158</v>
      </c>
      <c r="N443" s="15" t="n">
        <v>0.0892857142857143</v>
      </c>
      <c r="O443" s="15" t="n">
        <v>0.133333333333333</v>
      </c>
      <c r="P443" s="15"/>
      <c r="Q443" s="15" t="n">
        <v>0.0689655172413793</v>
      </c>
      <c r="R443" s="15" t="n">
        <v>0.12781954887218</v>
      </c>
    </row>
    <row r="444">
      <c r="B444" t="s">
        <v>46</v>
      </c>
      <c r="C444" s="15" t="n">
        <v>0.0170316301703163</v>
      </c>
      <c r="D444" s="15" t="n">
        <v>0</v>
      </c>
      <c r="E444" s="15" t="n">
        <v>0.0065359477124183</v>
      </c>
      <c r="F444" s="15" t="n">
        <v>0.0232558139534884</v>
      </c>
      <c r="G444" s="15" t="n">
        <v>0.0347826086956522</v>
      </c>
      <c r="H444" s="15"/>
      <c r="I444" s="15" t="n">
        <v>0.0147058823529412</v>
      </c>
      <c r="J444" s="15" t="n">
        <v>0.0185185185185185</v>
      </c>
      <c r="K444" s="15"/>
      <c r="L444" s="15" t="n">
        <v>0</v>
      </c>
      <c r="M444" s="15" t="n">
        <v>0.0210526315789474</v>
      </c>
      <c r="N444" s="15" t="n">
        <v>0.0178571428571429</v>
      </c>
      <c r="O444" s="15" t="n">
        <v>0.0222222222222222</v>
      </c>
      <c r="P444" s="15"/>
      <c r="Q444" s="15" t="n">
        <v>0.00689655172413793</v>
      </c>
      <c r="R444" s="15" t="n">
        <v>0.0225563909774436</v>
      </c>
    </row>
    <row r="445">
      <c r="B445" t="s">
        <v>47</v>
      </c>
      <c r="C445" s="15" t="n">
        <v>0.0097323600973236</v>
      </c>
      <c r="D445" s="15" t="n">
        <v>0</v>
      </c>
      <c r="E445" s="15" t="n">
        <v>0.0196078431372549</v>
      </c>
      <c r="F445" s="15" t="n">
        <v>0</v>
      </c>
      <c r="G445" s="15" t="n">
        <v>0.00869565217391304</v>
      </c>
      <c r="H445" s="15"/>
      <c r="I445" s="15" t="n">
        <v>0.0147058823529412</v>
      </c>
      <c r="J445" s="15" t="n">
        <v>0.00740740740740741</v>
      </c>
      <c r="K445" s="15"/>
      <c r="L445" s="15" t="n">
        <v>0.0333333333333333</v>
      </c>
      <c r="M445" s="15" t="n">
        <v>0</v>
      </c>
      <c r="N445" s="15" t="n">
        <v>0</v>
      </c>
      <c r="O445" s="15" t="n">
        <v>0.0148148148148148</v>
      </c>
      <c r="P445" s="15"/>
      <c r="Q445" s="15" t="n">
        <v>0.00689655172413793</v>
      </c>
      <c r="R445" s="15" t="n">
        <v>0.0112781954887218</v>
      </c>
    </row>
    <row r="446">
      <c r="B446" t="s">
        <v>48</v>
      </c>
      <c r="C446" s="15" t="n">
        <v>0.0048661800486618</v>
      </c>
      <c r="D446" s="15" t="n">
        <v>0.0175438596491228</v>
      </c>
      <c r="E446" s="15" t="n">
        <v>0</v>
      </c>
      <c r="F446" s="15" t="n">
        <v>0</v>
      </c>
      <c r="G446" s="15" t="n">
        <v>0.00869565217391304</v>
      </c>
      <c r="H446" s="15"/>
      <c r="I446" s="15" t="n">
        <v>0.0147058823529412</v>
      </c>
      <c r="J446" s="15" t="n">
        <v>0</v>
      </c>
      <c r="K446" s="15"/>
      <c r="L446" s="15" t="n">
        <v>0</v>
      </c>
      <c r="M446" s="15" t="n">
        <v>0</v>
      </c>
      <c r="N446" s="15" t="n">
        <v>0.00892857142857143</v>
      </c>
      <c r="O446" s="15" t="n">
        <v>0.00740740740740741</v>
      </c>
      <c r="P446" s="15"/>
      <c r="Q446" s="15" t="n">
        <v>0.00689655172413793</v>
      </c>
      <c r="R446" s="15" t="n">
        <v>0.0037593984962406</v>
      </c>
    </row>
    <row r="447">
      <c r="B447" t="s">
        <v>49</v>
      </c>
      <c r="C447" s="15" t="n">
        <v>0.861313868613139</v>
      </c>
      <c r="D447" s="15" t="n">
        <v>0.859649122807018</v>
      </c>
      <c r="E447" s="15" t="n">
        <v>0.901960784313726</v>
      </c>
      <c r="F447" s="15" t="n">
        <v>0.872093023255814</v>
      </c>
      <c r="G447" s="15" t="n">
        <v>0.8</v>
      </c>
      <c r="H447" s="15"/>
      <c r="I447" s="15" t="n">
        <v>0.889705882352941</v>
      </c>
      <c r="J447" s="15" t="n">
        <v>0.848148148148148</v>
      </c>
      <c r="K447" s="15"/>
      <c r="L447" s="15" t="n">
        <v>0.883333333333333</v>
      </c>
      <c r="M447" s="15" t="n">
        <v>0.905263157894737</v>
      </c>
      <c r="N447" s="15" t="n">
        <v>0.883928571428571</v>
      </c>
      <c r="O447" s="15" t="n">
        <v>0.822222222222222</v>
      </c>
      <c r="P447" s="15"/>
      <c r="Q447" s="15" t="n">
        <v>0.910344827586207</v>
      </c>
      <c r="R447" s="15" t="n">
        <v>0.834586466165413</v>
      </c>
    </row>
    <row r="448">
      <c r="B448" t="s">
        <v>50</v>
      </c>
      <c r="C448" s="15" t="n">
        <v>0.0267639902676399</v>
      </c>
      <c r="D448" s="15" t="n">
        <v>0</v>
      </c>
      <c r="E448" s="15" t="n">
        <v>0.0261437908496732</v>
      </c>
      <c r="F448" s="15" t="n">
        <v>0.0232558139534884</v>
      </c>
      <c r="G448" s="15" t="n">
        <v>0.0434782608695652</v>
      </c>
      <c r="H448" s="15"/>
      <c r="I448" s="15" t="n">
        <v>0.0294117647058824</v>
      </c>
      <c r="J448" s="15" t="n">
        <v>0.0259259259259259</v>
      </c>
      <c r="K448" s="15"/>
      <c r="L448" s="15" t="n">
        <v>0.0333333333333333</v>
      </c>
      <c r="M448" s="15" t="n">
        <v>0.0210526315789474</v>
      </c>
      <c r="N448" s="15" t="n">
        <v>0.0178571428571429</v>
      </c>
      <c r="O448" s="15" t="n">
        <v>0.037037037037037</v>
      </c>
      <c r="P448" s="15"/>
      <c r="Q448" s="15" t="n">
        <v>0.0137931034482759</v>
      </c>
      <c r="R448" s="15" t="n">
        <v>0.0338345864661654</v>
      </c>
    </row>
    <row r="449">
      <c r="B449" t="s">
        <v>51</v>
      </c>
      <c r="C449" s="15" t="n">
        <v>0.834549878345499</v>
      </c>
      <c r="D449" s="15" t="n">
        <v>0.859649122807018</v>
      </c>
      <c r="E449" s="15" t="n">
        <v>0.875816993464052</v>
      </c>
      <c r="F449" s="15" t="n">
        <v>0.848837209302326</v>
      </c>
      <c r="G449" s="15" t="n">
        <v>0.756521739130435</v>
      </c>
      <c r="H449" s="15"/>
      <c r="I449" s="15" t="n">
        <v>0.860294117647059</v>
      </c>
      <c r="J449" s="15" t="n">
        <v>0.822222222222222</v>
      </c>
      <c r="K449" s="15"/>
      <c r="L449" s="15" t="n">
        <v>0.85</v>
      </c>
      <c r="M449" s="15" t="n">
        <v>0.88421052631579</v>
      </c>
      <c r="N449" s="15" t="n">
        <v>0.866071428571428</v>
      </c>
      <c r="O449" s="15" t="n">
        <v>0.785185185185185</v>
      </c>
      <c r="P449" s="15"/>
      <c r="Q449" s="15" t="n">
        <v>0.896551724137931</v>
      </c>
      <c r="R449" s="15" t="n">
        <v>0.800751879699248</v>
      </c>
    </row>
    <row r="450">
      <c r="C450" s="15"/>
      <c r="D450" s="15"/>
      <c r="E450" s="15"/>
      <c r="F450" s="15"/>
      <c r="G450" s="15"/>
      <c r="H450" s="15"/>
      <c r="I450" s="15"/>
      <c r="J450" s="15"/>
      <c r="K450" s="15"/>
      <c r="L450" s="15"/>
      <c r="M450" s="15"/>
      <c r="N450" s="15"/>
      <c r="O450" s="15"/>
      <c r="P450" s="15"/>
      <c r="Q450" s="15"/>
      <c r="R450" s="15"/>
    </row>
    <row r="451">
      <c r="B451" s="7" t="s">
        <v>199</v>
      </c>
      <c r="C451" s="15"/>
      <c r="D451" s="15"/>
      <c r="E451" s="15"/>
      <c r="F451" s="15"/>
      <c r="G451" s="15"/>
      <c r="H451" s="15"/>
      <c r="I451" s="15"/>
      <c r="J451" s="15"/>
      <c r="K451" s="15"/>
      <c r="L451" s="15"/>
      <c r="M451" s="15"/>
      <c r="N451" s="15"/>
      <c r="O451" s="15"/>
      <c r="P451" s="15"/>
      <c r="Q451" s="15"/>
      <c r="R451" s="15"/>
    </row>
    <row r="452">
      <c r="B452" s="25" t="s">
        <v>192</v>
      </c>
      <c r="C452" s="15"/>
      <c r="D452" s="15"/>
      <c r="E452" s="15"/>
      <c r="F452" s="15"/>
      <c r="G452" s="15"/>
      <c r="H452" s="15"/>
      <c r="I452" s="15"/>
      <c r="J452" s="15"/>
      <c r="K452" s="15"/>
      <c r="L452" s="15"/>
      <c r="M452" s="15"/>
      <c r="N452" s="15"/>
      <c r="O452" s="15"/>
      <c r="P452" s="15"/>
      <c r="Q452" s="15"/>
      <c r="R452" s="15"/>
    </row>
    <row r="453">
      <c r="B453" t="s">
        <v>43</v>
      </c>
      <c r="C453" s="15" t="n">
        <v>0.284671532846715</v>
      </c>
      <c r="D453" s="15" t="n">
        <v>0.385964912280702</v>
      </c>
      <c r="E453" s="15" t="n">
        <v>0.254901960784314</v>
      </c>
      <c r="F453" s="15" t="n">
        <v>0.27906976744186</v>
      </c>
      <c r="G453" s="15" t="n">
        <v>0.278260869565217</v>
      </c>
      <c r="H453" s="15"/>
      <c r="I453" s="15" t="n">
        <v>0.25</v>
      </c>
      <c r="J453" s="15" t="n">
        <v>0.3</v>
      </c>
      <c r="K453" s="15"/>
      <c r="L453" s="15" t="n">
        <v>0.233333333333333</v>
      </c>
      <c r="M453" s="15" t="n">
        <v>0.305263157894737</v>
      </c>
      <c r="N453" s="15" t="n">
        <v>0.321428571428571</v>
      </c>
      <c r="O453" s="15" t="n">
        <v>0.281481481481481</v>
      </c>
      <c r="P453" s="15"/>
      <c r="Q453" s="15" t="n">
        <v>0.296551724137931</v>
      </c>
      <c r="R453" s="15" t="n">
        <v>0.278195488721804</v>
      </c>
    </row>
    <row r="454">
      <c r="B454" t="s">
        <v>44</v>
      </c>
      <c r="C454" s="15" t="n">
        <v>0.518248175182482</v>
      </c>
      <c r="D454" s="15" t="n">
        <v>0.403508771929825</v>
      </c>
      <c r="E454" s="15" t="n">
        <v>0.581699346405229</v>
      </c>
      <c r="F454" s="15" t="n">
        <v>0.581395348837209</v>
      </c>
      <c r="G454" s="15" t="n">
        <v>0.443478260869565</v>
      </c>
      <c r="H454" s="15"/>
      <c r="I454" s="15" t="n">
        <v>0.558823529411765</v>
      </c>
      <c r="J454" s="15" t="n">
        <v>0.5</v>
      </c>
      <c r="K454" s="15"/>
      <c r="L454" s="15" t="n">
        <v>0.55</v>
      </c>
      <c r="M454" s="15" t="n">
        <v>0.547368421052632</v>
      </c>
      <c r="N454" s="15" t="n">
        <v>0.517857142857143</v>
      </c>
      <c r="O454" s="15" t="n">
        <v>0.496296296296296</v>
      </c>
      <c r="P454" s="15"/>
      <c r="Q454" s="15" t="n">
        <v>0.551724137931034</v>
      </c>
      <c r="R454" s="15" t="n">
        <v>0.5</v>
      </c>
    </row>
    <row r="455">
      <c r="B455" t="s">
        <v>45</v>
      </c>
      <c r="C455" s="15" t="n">
        <v>0.148418491484185</v>
      </c>
      <c r="D455" s="15" t="n">
        <v>0.140350877192982</v>
      </c>
      <c r="E455" s="15" t="n">
        <v>0.143790849673203</v>
      </c>
      <c r="F455" s="15" t="n">
        <v>0.0930232558139535</v>
      </c>
      <c r="G455" s="15" t="n">
        <v>0.2</v>
      </c>
      <c r="H455" s="15"/>
      <c r="I455" s="15" t="n">
        <v>0.147058823529412</v>
      </c>
      <c r="J455" s="15" t="n">
        <v>0.151851851851852</v>
      </c>
      <c r="K455" s="15"/>
      <c r="L455" s="15" t="n">
        <v>0.166666666666667</v>
      </c>
      <c r="M455" s="15" t="n">
        <v>0.105263157894737</v>
      </c>
      <c r="N455" s="15" t="n">
        <v>0.142857142857143</v>
      </c>
      <c r="O455" s="15" t="n">
        <v>0.148148148148148</v>
      </c>
      <c r="P455" s="15"/>
      <c r="Q455" s="15" t="n">
        <v>0.103448275862069</v>
      </c>
      <c r="R455" s="15" t="n">
        <v>0.172932330827068</v>
      </c>
    </row>
    <row r="456">
      <c r="B456" t="s">
        <v>46</v>
      </c>
      <c r="C456" s="15" t="n">
        <v>0.0340632603406326</v>
      </c>
      <c r="D456" s="15" t="n">
        <v>0.0526315789473684</v>
      </c>
      <c r="E456" s="15" t="n">
        <v>0.0065359477124183</v>
      </c>
      <c r="F456" s="15" t="n">
        <v>0.0465116279069767</v>
      </c>
      <c r="G456" s="15" t="n">
        <v>0.0521739130434783</v>
      </c>
      <c r="H456" s="15"/>
      <c r="I456" s="15" t="n">
        <v>0.0441176470588235</v>
      </c>
      <c r="J456" s="15" t="n">
        <v>0.0296296296296296</v>
      </c>
      <c r="K456" s="15"/>
      <c r="L456" s="15" t="n">
        <v>0.0333333333333333</v>
      </c>
      <c r="M456" s="15" t="n">
        <v>0.0315789473684211</v>
      </c>
      <c r="N456" s="15" t="n">
        <v>0.0178571428571429</v>
      </c>
      <c r="O456" s="15" t="n">
        <v>0.0444444444444444</v>
      </c>
      <c r="P456" s="15"/>
      <c r="Q456" s="15" t="n">
        <v>0.0482758620689655</v>
      </c>
      <c r="R456" s="15" t="n">
        <v>0.0263157894736842</v>
      </c>
    </row>
    <row r="457">
      <c r="B457" t="s">
        <v>47</v>
      </c>
      <c r="C457" s="15" t="n">
        <v>0.0072992700729927</v>
      </c>
      <c r="D457" s="15" t="n">
        <v>0</v>
      </c>
      <c r="E457" s="15" t="n">
        <v>0.0065359477124183</v>
      </c>
      <c r="F457" s="15" t="n">
        <v>0</v>
      </c>
      <c r="G457" s="15" t="n">
        <v>0.0173913043478261</v>
      </c>
      <c r="H457" s="15"/>
      <c r="I457" s="15" t="n">
        <v>0</v>
      </c>
      <c r="J457" s="15" t="n">
        <v>0.00740740740740741</v>
      </c>
      <c r="K457" s="15"/>
      <c r="L457" s="15" t="n">
        <v>0</v>
      </c>
      <c r="M457" s="15" t="n">
        <v>0.0105263157894737</v>
      </c>
      <c r="N457" s="15" t="n">
        <v>0</v>
      </c>
      <c r="O457" s="15" t="n">
        <v>0.0148148148148148</v>
      </c>
      <c r="P457" s="15"/>
      <c r="Q457" s="15" t="n">
        <v>0</v>
      </c>
      <c r="R457" s="15" t="n">
        <v>0.0112781954887218</v>
      </c>
    </row>
    <row r="458">
      <c r="B458" t="s">
        <v>48</v>
      </c>
      <c r="C458" s="15" t="n">
        <v>0.0072992700729927</v>
      </c>
      <c r="D458" s="15" t="n">
        <v>0.0175438596491228</v>
      </c>
      <c r="E458" s="15" t="n">
        <v>0.0065359477124183</v>
      </c>
      <c r="F458" s="15" t="n">
        <v>0</v>
      </c>
      <c r="G458" s="15" t="n">
        <v>0.00869565217391304</v>
      </c>
      <c r="H458" s="15"/>
      <c r="I458" s="15" t="n">
        <v>0</v>
      </c>
      <c r="J458" s="15" t="n">
        <v>0.0111111111111111</v>
      </c>
      <c r="K458" s="15"/>
      <c r="L458" s="15" t="n">
        <v>0.0166666666666667</v>
      </c>
      <c r="M458" s="15" t="n">
        <v>0</v>
      </c>
      <c r="N458" s="15" t="n">
        <v>0</v>
      </c>
      <c r="O458" s="15" t="n">
        <v>0.0148148148148148</v>
      </c>
      <c r="P458" s="15"/>
      <c r="Q458" s="15" t="n">
        <v>0</v>
      </c>
      <c r="R458" s="15" t="n">
        <v>0.0112781954887218</v>
      </c>
    </row>
    <row r="459">
      <c r="B459" t="s">
        <v>49</v>
      </c>
      <c r="C459" s="15" t="n">
        <v>0.802919708029197</v>
      </c>
      <c r="D459" s="15" t="n">
        <v>0.789473684210526</v>
      </c>
      <c r="E459" s="15" t="n">
        <v>0.836601307189543</v>
      </c>
      <c r="F459" s="15" t="n">
        <v>0.86046511627907</v>
      </c>
      <c r="G459" s="15" t="n">
        <v>0.721739130434783</v>
      </c>
      <c r="H459" s="15"/>
      <c r="I459" s="15" t="n">
        <v>0.808823529411765</v>
      </c>
      <c r="J459" s="15" t="n">
        <v>0.8</v>
      </c>
      <c r="K459" s="15"/>
      <c r="L459" s="15" t="n">
        <v>0.783333333333333</v>
      </c>
      <c r="M459" s="15" t="n">
        <v>0.852631578947368</v>
      </c>
      <c r="N459" s="15" t="n">
        <v>0.839285714285714</v>
      </c>
      <c r="O459" s="15" t="n">
        <v>0.777777777777778</v>
      </c>
      <c r="P459" s="15"/>
      <c r="Q459" s="15" t="n">
        <v>0.848275862068965</v>
      </c>
      <c r="R459" s="15" t="n">
        <v>0.778195488721805</v>
      </c>
    </row>
    <row r="460">
      <c r="B460" t="s">
        <v>50</v>
      </c>
      <c r="C460" s="15" t="n">
        <v>0.0413625304136253</v>
      </c>
      <c r="D460" s="15" t="n">
        <v>0.0526315789473684</v>
      </c>
      <c r="E460" s="15" t="n">
        <v>0.0130718954248366</v>
      </c>
      <c r="F460" s="15" t="n">
        <v>0.0465116279069767</v>
      </c>
      <c r="G460" s="15" t="n">
        <v>0.0695652173913043</v>
      </c>
      <c r="H460" s="15"/>
      <c r="I460" s="15" t="n">
        <v>0.0441176470588235</v>
      </c>
      <c r="J460" s="15" t="n">
        <v>0.037037037037037</v>
      </c>
      <c r="K460" s="15"/>
      <c r="L460" s="15" t="n">
        <v>0.0333333333333333</v>
      </c>
      <c r="M460" s="15" t="n">
        <v>0.0421052631578947</v>
      </c>
      <c r="N460" s="15" t="n">
        <v>0.0178571428571429</v>
      </c>
      <c r="O460" s="15" t="n">
        <v>0.0592592592592593</v>
      </c>
      <c r="P460" s="15"/>
      <c r="Q460" s="15" t="n">
        <v>0.0482758620689655</v>
      </c>
      <c r="R460" s="15" t="n">
        <v>0.037593984962406</v>
      </c>
    </row>
    <row r="461">
      <c r="B461" t="s">
        <v>51</v>
      </c>
      <c r="C461" s="15" t="n">
        <v>0.761557177615572</v>
      </c>
      <c r="D461" s="15" t="n">
        <v>0.736842105263158</v>
      </c>
      <c r="E461" s="15" t="n">
        <v>0.823529411764706</v>
      </c>
      <c r="F461" s="15" t="n">
        <v>0.813953488372093</v>
      </c>
      <c r="G461" s="15" t="n">
        <v>0.652173913043478</v>
      </c>
      <c r="H461" s="15"/>
      <c r="I461" s="15" t="n">
        <v>0.764705882352941</v>
      </c>
      <c r="J461" s="15" t="n">
        <v>0.762962962962963</v>
      </c>
      <c r="K461" s="15"/>
      <c r="L461" s="15" t="n">
        <v>0.75</v>
      </c>
      <c r="M461" s="15" t="n">
        <v>0.810526315789474</v>
      </c>
      <c r="N461" s="15" t="n">
        <v>0.821428571428572</v>
      </c>
      <c r="O461" s="15" t="n">
        <v>0.718518518518519</v>
      </c>
      <c r="P461" s="15"/>
      <c r="Q461" s="15" t="n">
        <v>0.8</v>
      </c>
      <c r="R461" s="15" t="n">
        <v>0.740601503759398</v>
      </c>
    </row>
    <row r="462">
      <c r="C462" s="15"/>
      <c r="D462" s="15"/>
      <c r="E462" s="15"/>
      <c r="F462" s="15"/>
      <c r="G462" s="15"/>
      <c r="H462" s="15"/>
      <c r="I462" s="15"/>
      <c r="J462" s="15"/>
      <c r="K462" s="15"/>
      <c r="L462" s="15"/>
      <c r="M462" s="15"/>
      <c r="N462" s="15"/>
      <c r="O462" s="15"/>
      <c r="P462" s="15"/>
      <c r="Q462" s="15"/>
      <c r="R462" s="15"/>
    </row>
    <row r="463">
      <c r="B463" s="7" t="s">
        <v>200</v>
      </c>
      <c r="C463" s="15"/>
      <c r="D463" s="15"/>
      <c r="E463" s="15"/>
      <c r="F463" s="15"/>
      <c r="G463" s="15"/>
      <c r="H463" s="15"/>
      <c r="I463" s="15"/>
      <c r="J463" s="15"/>
      <c r="K463" s="15"/>
      <c r="L463" s="15"/>
      <c r="M463" s="15"/>
      <c r="N463" s="15"/>
      <c r="O463" s="15"/>
      <c r="P463" s="15"/>
      <c r="Q463" s="15"/>
      <c r="R463" s="15"/>
    </row>
    <row r="464">
      <c r="B464" s="25" t="s">
        <v>192</v>
      </c>
      <c r="C464" s="15"/>
      <c r="D464" s="15"/>
      <c r="E464" s="15"/>
      <c r="F464" s="15"/>
      <c r="G464" s="15"/>
      <c r="H464" s="15"/>
      <c r="I464" s="15"/>
      <c r="J464" s="15"/>
      <c r="K464" s="15"/>
      <c r="L464" s="15"/>
      <c r="M464" s="15"/>
      <c r="N464" s="15"/>
      <c r="O464" s="15"/>
      <c r="P464" s="15"/>
      <c r="Q464" s="15"/>
      <c r="R464" s="15"/>
    </row>
    <row r="465">
      <c r="B465" t="s">
        <v>43</v>
      </c>
      <c r="C465" s="15" t="n">
        <v>0.442822384428224</v>
      </c>
      <c r="D465" s="15" t="n">
        <v>0.508771929824561</v>
      </c>
      <c r="E465" s="15" t="n">
        <v>0.398692810457516</v>
      </c>
      <c r="F465" s="15" t="n">
        <v>0.488372093023256</v>
      </c>
      <c r="G465" s="15" t="n">
        <v>0.434782608695652</v>
      </c>
      <c r="H465" s="15"/>
      <c r="I465" s="15" t="n">
        <v>0.397058823529412</v>
      </c>
      <c r="J465" s="15" t="n">
        <v>0.455555555555556</v>
      </c>
      <c r="K465" s="15"/>
      <c r="L465" s="15" t="n">
        <v>0.416666666666667</v>
      </c>
      <c r="M465" s="15" t="n">
        <v>0.357894736842105</v>
      </c>
      <c r="N465" s="15" t="n">
        <v>0.491071428571429</v>
      </c>
      <c r="O465" s="15" t="n">
        <v>0.466666666666667</v>
      </c>
      <c r="P465" s="15"/>
      <c r="Q465" s="15" t="n">
        <v>0.4</v>
      </c>
      <c r="R465" s="15" t="n">
        <v>0.466165413533835</v>
      </c>
    </row>
    <row r="466">
      <c r="B466" t="s">
        <v>44</v>
      </c>
      <c r="C466" s="15" t="n">
        <v>0.442822384428224</v>
      </c>
      <c r="D466" s="15" t="n">
        <v>0.421052631578947</v>
      </c>
      <c r="E466" s="15" t="n">
        <v>0.444444444444444</v>
      </c>
      <c r="F466" s="15" t="n">
        <v>0.395348837209302</v>
      </c>
      <c r="G466" s="15" t="n">
        <v>0.48695652173913</v>
      </c>
      <c r="H466" s="15"/>
      <c r="I466" s="15" t="n">
        <v>0.5</v>
      </c>
      <c r="J466" s="15" t="n">
        <v>0.422222222222222</v>
      </c>
      <c r="K466" s="15"/>
      <c r="L466" s="15" t="n">
        <v>0.5</v>
      </c>
      <c r="M466" s="15" t="n">
        <v>0.484210526315789</v>
      </c>
      <c r="N466" s="15" t="n">
        <v>0.401785714285714</v>
      </c>
      <c r="O466" s="15" t="n">
        <v>0.422222222222222</v>
      </c>
      <c r="P466" s="15"/>
      <c r="Q466" s="15" t="n">
        <v>0.482758620689655</v>
      </c>
      <c r="R466" s="15" t="n">
        <v>0.421052631578947</v>
      </c>
    </row>
    <row r="467">
      <c r="B467" t="s">
        <v>45</v>
      </c>
      <c r="C467" s="15" t="n">
        <v>0.0900243309002433</v>
      </c>
      <c r="D467" s="15" t="n">
        <v>0.0701754385964912</v>
      </c>
      <c r="E467" s="15" t="n">
        <v>0.117647058823529</v>
      </c>
      <c r="F467" s="15" t="n">
        <v>0.0813953488372093</v>
      </c>
      <c r="G467" s="15" t="n">
        <v>0.0695652173913043</v>
      </c>
      <c r="H467" s="15"/>
      <c r="I467" s="15" t="n">
        <v>0.0882352941176471</v>
      </c>
      <c r="J467" s="15" t="n">
        <v>0.0925925925925926</v>
      </c>
      <c r="K467" s="15"/>
      <c r="L467" s="15" t="n">
        <v>0.0666666666666667</v>
      </c>
      <c r="M467" s="15" t="n">
        <v>0.115789473684211</v>
      </c>
      <c r="N467" s="15" t="n">
        <v>0.0803571428571429</v>
      </c>
      <c r="O467" s="15" t="n">
        <v>0.0962962962962963</v>
      </c>
      <c r="P467" s="15"/>
      <c r="Q467" s="15" t="n">
        <v>0.0896551724137931</v>
      </c>
      <c r="R467" s="15" t="n">
        <v>0.0902255639097744</v>
      </c>
    </row>
    <row r="468">
      <c r="B468" t="s">
        <v>46</v>
      </c>
      <c r="C468" s="15" t="n">
        <v>0.024330900243309</v>
      </c>
      <c r="D468" s="15" t="n">
        <v>0</v>
      </c>
      <c r="E468" s="15" t="n">
        <v>0.0392156862745098</v>
      </c>
      <c r="F468" s="15" t="n">
        <v>0.0348837209302326</v>
      </c>
      <c r="G468" s="15" t="n">
        <v>0.00869565217391304</v>
      </c>
      <c r="H468" s="15"/>
      <c r="I468" s="15" t="n">
        <v>0.0147058823529412</v>
      </c>
      <c r="J468" s="15" t="n">
        <v>0.0296296296296296</v>
      </c>
      <c r="K468" s="15"/>
      <c r="L468" s="15" t="n">
        <v>0.0166666666666667</v>
      </c>
      <c r="M468" s="15" t="n">
        <v>0.0421052631578947</v>
      </c>
      <c r="N468" s="15" t="n">
        <v>0.0267857142857143</v>
      </c>
      <c r="O468" s="15" t="n">
        <v>0.0148148148148148</v>
      </c>
      <c r="P468" s="15"/>
      <c r="Q468" s="15" t="n">
        <v>0.0275862068965517</v>
      </c>
      <c r="R468" s="15" t="n">
        <v>0.0225563909774436</v>
      </c>
    </row>
    <row r="469">
      <c r="B469" t="s">
        <v>47</v>
      </c>
      <c r="C469" s="15" t="n">
        <v>0</v>
      </c>
      <c r="D469" s="15" t="n">
        <v>0</v>
      </c>
      <c r="E469" s="15" t="n">
        <v>0</v>
      </c>
      <c r="F469" s="15" t="n">
        <v>0</v>
      </c>
      <c r="G469" s="15" t="n">
        <v>0</v>
      </c>
      <c r="H469" s="15"/>
      <c r="I469" s="15" t="n">
        <v>0</v>
      </c>
      <c r="J469" s="15" t="n">
        <v>0</v>
      </c>
      <c r="K469" s="15"/>
      <c r="L469" s="15" t="n">
        <v>0</v>
      </c>
      <c r="M469" s="15" t="n">
        <v>0</v>
      </c>
      <c r="N469" s="15" t="n">
        <v>0</v>
      </c>
      <c r="O469" s="15" t="n">
        <v>0</v>
      </c>
      <c r="P469" s="15"/>
      <c r="Q469" s="15" t="n">
        <v>0</v>
      </c>
      <c r="R469" s="15" t="n">
        <v>0</v>
      </c>
    </row>
    <row r="470">
      <c r="B470" t="s">
        <v>48</v>
      </c>
      <c r="C470" s="15" t="n">
        <v>0</v>
      </c>
      <c r="D470" s="15" t="n">
        <v>0</v>
      </c>
      <c r="E470" s="15" t="n">
        <v>0</v>
      </c>
      <c r="F470" s="15" t="n">
        <v>0</v>
      </c>
      <c r="G470" s="15" t="n">
        <v>0</v>
      </c>
      <c r="H470" s="15"/>
      <c r="I470" s="15" t="n">
        <v>0</v>
      </c>
      <c r="J470" s="15" t="n">
        <v>0</v>
      </c>
      <c r="K470" s="15"/>
      <c r="L470" s="15" t="n">
        <v>0</v>
      </c>
      <c r="M470" s="15" t="n">
        <v>0</v>
      </c>
      <c r="N470" s="15" t="n">
        <v>0</v>
      </c>
      <c r="O470" s="15" t="n">
        <v>0</v>
      </c>
      <c r="P470" s="15"/>
      <c r="Q470" s="15" t="n">
        <v>0</v>
      </c>
      <c r="R470" s="15" t="n">
        <v>0</v>
      </c>
    </row>
    <row r="471">
      <c r="B471" t="s">
        <v>49</v>
      </c>
      <c r="C471" s="15" t="n">
        <v>0.885644768856448</v>
      </c>
      <c r="D471" s="15" t="n">
        <v>0.929824561403509</v>
      </c>
      <c r="E471" s="15" t="n">
        <v>0.843137254901961</v>
      </c>
      <c r="F471" s="15" t="n">
        <v>0.883720930232558</v>
      </c>
      <c r="G471" s="15" t="n">
        <v>0.921739130434783</v>
      </c>
      <c r="H471" s="15"/>
      <c r="I471" s="15" t="n">
        <v>0.897058823529412</v>
      </c>
      <c r="J471" s="15" t="n">
        <v>0.877777777777778</v>
      </c>
      <c r="K471" s="15"/>
      <c r="L471" s="15" t="n">
        <v>0.916666666666667</v>
      </c>
      <c r="M471" s="15" t="n">
        <v>0.842105263157895</v>
      </c>
      <c r="N471" s="15" t="n">
        <v>0.892857142857143</v>
      </c>
      <c r="O471" s="15" t="n">
        <v>0.888888888888889</v>
      </c>
      <c r="P471" s="15"/>
      <c r="Q471" s="15" t="n">
        <v>0.882758620689655</v>
      </c>
      <c r="R471" s="15" t="n">
        <v>0.887218045112782</v>
      </c>
    </row>
    <row r="472">
      <c r="B472" t="s">
        <v>50</v>
      </c>
      <c r="C472" s="15" t="n">
        <v>0.024330900243309</v>
      </c>
      <c r="D472" s="15" t="n">
        <v>0</v>
      </c>
      <c r="E472" s="15" t="n">
        <v>0.0392156862745098</v>
      </c>
      <c r="F472" s="15" t="n">
        <v>0.0348837209302326</v>
      </c>
      <c r="G472" s="15" t="n">
        <v>0.00869565217391304</v>
      </c>
      <c r="H472" s="15"/>
      <c r="I472" s="15" t="n">
        <v>0.0147058823529412</v>
      </c>
      <c r="J472" s="15" t="n">
        <v>0.0296296296296296</v>
      </c>
      <c r="K472" s="15"/>
      <c r="L472" s="15" t="n">
        <v>0.0166666666666667</v>
      </c>
      <c r="M472" s="15" t="n">
        <v>0.0421052631578947</v>
      </c>
      <c r="N472" s="15" t="n">
        <v>0.0267857142857143</v>
      </c>
      <c r="O472" s="15" t="n">
        <v>0.0148148148148148</v>
      </c>
      <c r="P472" s="15"/>
      <c r="Q472" s="15" t="n">
        <v>0.0275862068965517</v>
      </c>
      <c r="R472" s="15" t="n">
        <v>0.0225563909774436</v>
      </c>
    </row>
    <row r="473">
      <c r="B473" t="s">
        <v>51</v>
      </c>
      <c r="C473" s="15" t="n">
        <v>0.861313868613139</v>
      </c>
      <c r="D473" s="15" t="n">
        <v>0.929824561403509</v>
      </c>
      <c r="E473" s="15" t="n">
        <v>0.803921568627451</v>
      </c>
      <c r="F473" s="15" t="n">
        <v>0.848837209302326</v>
      </c>
      <c r="G473" s="15" t="n">
        <v>0.91304347826087</v>
      </c>
      <c r="H473" s="15"/>
      <c r="I473" s="15" t="n">
        <v>0.882352941176471</v>
      </c>
      <c r="J473" s="15" t="n">
        <v>0.848148148148148</v>
      </c>
      <c r="K473" s="15"/>
      <c r="L473" s="15" t="n">
        <v>0.9</v>
      </c>
      <c r="M473" s="15" t="n">
        <v>0.8</v>
      </c>
      <c r="N473" s="15" t="n">
        <v>0.866071428571428</v>
      </c>
      <c r="O473" s="15" t="n">
        <v>0.874074074074074</v>
      </c>
      <c r="P473" s="15"/>
      <c r="Q473" s="15" t="n">
        <v>0.855172413793103</v>
      </c>
      <c r="R473" s="15" t="n">
        <v>0.864661654135338</v>
      </c>
    </row>
    <row r="474">
      <c r="C474" s="15"/>
      <c r="D474" s="15"/>
      <c r="E474" s="15"/>
      <c r="F474" s="15"/>
      <c r="G474" s="15"/>
      <c r="H474" s="15"/>
      <c r="I474" s="15"/>
      <c r="J474" s="15"/>
      <c r="K474" s="15"/>
      <c r="L474" s="15"/>
      <c r="M474" s="15"/>
      <c r="N474" s="15"/>
      <c r="O474" s="15"/>
      <c r="P474" s="15"/>
      <c r="Q474" s="15"/>
      <c r="R474" s="15"/>
    </row>
    <row r="475">
      <c r="B475" s="7" t="s">
        <v>205</v>
      </c>
      <c r="C475" s="15"/>
      <c r="D475" s="15"/>
      <c r="E475" s="15"/>
      <c r="F475" s="15"/>
      <c r="G475" s="15"/>
      <c r="H475" s="15"/>
      <c r="I475" s="15"/>
      <c r="J475" s="15"/>
      <c r="K475" s="15"/>
      <c r="L475" s="15"/>
      <c r="M475" s="15"/>
      <c r="N475" s="15"/>
      <c r="O475" s="15"/>
      <c r="P475" s="15"/>
      <c r="Q475" s="15"/>
      <c r="R475" s="15"/>
    </row>
    <row r="476">
      <c r="B476" s="25" t="s">
        <v>55</v>
      </c>
      <c r="C476" s="15"/>
      <c r="D476" s="15"/>
      <c r="E476" s="15"/>
      <c r="F476" s="15"/>
      <c r="G476" s="15"/>
      <c r="H476" s="15"/>
      <c r="I476" s="15"/>
      <c r="J476" s="15"/>
      <c r="K476" s="15"/>
      <c r="L476" s="15"/>
      <c r="M476" s="15"/>
      <c r="N476" s="15"/>
      <c r="O476" s="15"/>
      <c r="P476" s="15"/>
      <c r="Q476" s="15"/>
      <c r="R476" s="15"/>
    </row>
    <row r="477">
      <c r="B477" t="s">
        <v>201</v>
      </c>
      <c r="C477" s="15" t="n">
        <v>0.301960784313725</v>
      </c>
      <c r="D477" s="15" t="n">
        <v>0.132743362831858</v>
      </c>
      <c r="E477" s="15" t="n">
        <v>0.38728323699422</v>
      </c>
      <c r="F477" s="15" t="n">
        <v>0.306122448979592</v>
      </c>
      <c r="G477" s="15" t="n">
        <v>0.333333333333333</v>
      </c>
      <c r="H477" s="15"/>
      <c r="I477" s="15" t="n">
        <v>0.385057471264368</v>
      </c>
      <c r="J477" s="15" t="n">
        <v>0.260606060606061</v>
      </c>
      <c r="K477" s="15"/>
      <c r="L477" s="15" t="n">
        <v>0.214285714285714</v>
      </c>
      <c r="M477" s="15" t="n">
        <v>0.345454545454545</v>
      </c>
      <c r="N477" s="15" t="n">
        <v>0.348837209302326</v>
      </c>
      <c r="O477" s="15" t="n">
        <v>0.312925170068027</v>
      </c>
      <c r="P477" s="15"/>
      <c r="Q477" s="15" t="n">
        <v>0.480769230769231</v>
      </c>
      <c r="R477" s="15" t="n">
        <v>0.22316384180791</v>
      </c>
    </row>
    <row r="478">
      <c r="B478" t="s">
        <v>202</v>
      </c>
      <c r="C478" s="15" t="n">
        <v>0.411764705882353</v>
      </c>
      <c r="D478" s="15" t="n">
        <v>0.353982300884956</v>
      </c>
      <c r="E478" s="15" t="n">
        <v>0.445086705202312</v>
      </c>
      <c r="F478" s="15" t="n">
        <v>0.459183673469388</v>
      </c>
      <c r="G478" s="15" t="n">
        <v>0.380952380952381</v>
      </c>
      <c r="H478" s="15"/>
      <c r="I478" s="15" t="n">
        <v>0.390804597701149</v>
      </c>
      <c r="J478" s="15" t="n">
        <v>0.418181818181818</v>
      </c>
      <c r="K478" s="15"/>
      <c r="L478" s="15" t="n">
        <v>0.348214285714286</v>
      </c>
      <c r="M478" s="15" t="n">
        <v>0.472727272727273</v>
      </c>
      <c r="N478" s="15" t="n">
        <v>0.441860465116279</v>
      </c>
      <c r="O478" s="15" t="n">
        <v>0.394557823129252</v>
      </c>
      <c r="P478" s="15"/>
      <c r="Q478" s="15" t="n">
        <v>0.416666666666667</v>
      </c>
      <c r="R478" s="15" t="n">
        <v>0.409604519774011</v>
      </c>
    </row>
    <row r="479">
      <c r="B479" t="s">
        <v>203</v>
      </c>
      <c r="C479" s="15" t="n">
        <v>0.243137254901961</v>
      </c>
      <c r="D479" s="15" t="n">
        <v>0.433628318584071</v>
      </c>
      <c r="E479" s="15" t="n">
        <v>0.138728323699422</v>
      </c>
      <c r="F479" s="15" t="n">
        <v>0.204081632653061</v>
      </c>
      <c r="G479" s="15" t="n">
        <v>0.246031746031746</v>
      </c>
      <c r="H479" s="15"/>
      <c r="I479" s="15" t="n">
        <v>0.201149425287356</v>
      </c>
      <c r="J479" s="15" t="n">
        <v>0.266666666666667</v>
      </c>
      <c r="K479" s="15"/>
      <c r="L479" s="15" t="n">
        <v>0.366071428571429</v>
      </c>
      <c r="M479" s="15" t="n">
        <v>0.154545454545455</v>
      </c>
      <c r="N479" s="15" t="n">
        <v>0.186046511627907</v>
      </c>
      <c r="O479" s="15" t="n">
        <v>0.251700680272109</v>
      </c>
      <c r="P479" s="15"/>
      <c r="Q479" s="15" t="n">
        <v>0.0961538461538462</v>
      </c>
      <c r="R479" s="15" t="n">
        <v>0.307909604519774</v>
      </c>
    </row>
    <row r="480">
      <c r="B480" t="s">
        <v>204</v>
      </c>
      <c r="C480" s="15" t="n">
        <v>0.0431372549019608</v>
      </c>
      <c r="D480" s="15" t="n">
        <v>0.079646017699115</v>
      </c>
      <c r="E480" s="15" t="n">
        <v>0.0289017341040462</v>
      </c>
      <c r="F480" s="15" t="n">
        <v>0.0306122448979592</v>
      </c>
      <c r="G480" s="15" t="n">
        <v>0.0396825396825397</v>
      </c>
      <c r="H480" s="15"/>
      <c r="I480" s="15" t="n">
        <v>0.0229885057471264</v>
      </c>
      <c r="J480" s="15" t="n">
        <v>0.0545454545454545</v>
      </c>
      <c r="K480" s="15"/>
      <c r="L480" s="15" t="n">
        <v>0.0714285714285714</v>
      </c>
      <c r="M480" s="15" t="n">
        <v>0.0272727272727273</v>
      </c>
      <c r="N480" s="15" t="n">
        <v>0.0232558139534884</v>
      </c>
      <c r="O480" s="15" t="n">
        <v>0.0408163265306122</v>
      </c>
      <c r="P480" s="15"/>
      <c r="Q480" s="15" t="n">
        <v>0.00641025641025641</v>
      </c>
      <c r="R480" s="15" t="n">
        <v>0.0593220338983051</v>
      </c>
    </row>
    <row r="481">
      <c r="B481" t="s">
        <v>48</v>
      </c>
      <c r="C481" s="15" t="n">
        <v>0</v>
      </c>
      <c r="D481" s="15" t="n">
        <v>0</v>
      </c>
      <c r="E481" s="15" t="n">
        <v>0</v>
      </c>
      <c r="F481" s="15" t="n">
        <v>0</v>
      </c>
      <c r="G481" s="15" t="n">
        <v>0</v>
      </c>
      <c r="H481" s="15"/>
      <c r="I481" s="15" t="n">
        <v>0</v>
      </c>
      <c r="J481" s="15" t="n">
        <v>0</v>
      </c>
      <c r="K481" s="15"/>
      <c r="L481" s="15" t="n">
        <v>0</v>
      </c>
      <c r="M481" s="15" t="n">
        <v>0</v>
      </c>
      <c r="N481" s="15" t="n">
        <v>0</v>
      </c>
      <c r="O481" s="15" t="n">
        <v>0</v>
      </c>
      <c r="P481" s="15"/>
      <c r="Q481" s="15" t="n">
        <v>0</v>
      </c>
      <c r="R481" s="15" t="n">
        <v>0</v>
      </c>
    </row>
    <row r="482">
      <c r="C482" s="15"/>
      <c r="D482" s="15"/>
      <c r="E482" s="15"/>
      <c r="F482" s="15"/>
      <c r="G482" s="15"/>
      <c r="H482" s="15"/>
      <c r="I482" s="15"/>
      <c r="J482" s="15"/>
      <c r="K482" s="15"/>
      <c r="L482" s="15"/>
      <c r="M482" s="15"/>
      <c r="N482" s="15"/>
      <c r="O482" s="15"/>
      <c r="P482" s="15"/>
      <c r="Q482" s="15"/>
      <c r="R482" s="15"/>
    </row>
    <row r="483">
      <c r="B483" s="7" t="s">
        <v>212</v>
      </c>
      <c r="C483" s="15"/>
      <c r="D483" s="15"/>
      <c r="E483" s="15"/>
      <c r="F483" s="15"/>
      <c r="G483" s="15"/>
      <c r="H483" s="15"/>
      <c r="I483" s="15"/>
      <c r="J483" s="15"/>
      <c r="K483" s="15"/>
      <c r="L483" s="15"/>
      <c r="M483" s="15"/>
      <c r="N483" s="15"/>
      <c r="O483" s="15"/>
      <c r="P483" s="15"/>
      <c r="Q483" s="15"/>
      <c r="R483" s="15"/>
    </row>
    <row r="484">
      <c r="B484" s="25" t="s">
        <v>55</v>
      </c>
      <c r="C484" s="15"/>
      <c r="D484" s="15"/>
      <c r="E484" s="15"/>
      <c r="F484" s="15"/>
      <c r="G484" s="15"/>
      <c r="H484" s="15"/>
      <c r="I484" s="15"/>
      <c r="J484" s="15"/>
      <c r="K484" s="15"/>
      <c r="L484" s="15"/>
      <c r="M484" s="15"/>
      <c r="N484" s="15"/>
      <c r="O484" s="15"/>
      <c r="P484" s="15"/>
      <c r="Q484" s="15"/>
      <c r="R484" s="15"/>
    </row>
    <row r="485">
      <c r="B485" t="s">
        <v>206</v>
      </c>
      <c r="C485" s="15" t="n">
        <v>0.43921568627451</v>
      </c>
      <c r="D485" s="15" t="n">
        <v>0.230088495575221</v>
      </c>
      <c r="E485" s="15" t="n">
        <v>0.549132947976879</v>
      </c>
      <c r="F485" s="15" t="n">
        <v>0.469387755102041</v>
      </c>
      <c r="G485" s="15" t="n">
        <v>0.452380952380952</v>
      </c>
      <c r="H485" s="15"/>
      <c r="I485" s="15" t="n">
        <v>0.5</v>
      </c>
      <c r="J485" s="15" t="n">
        <v>0.409090909090909</v>
      </c>
      <c r="K485" s="15"/>
      <c r="L485" s="15" t="n">
        <v>0.25</v>
      </c>
      <c r="M485" s="15" t="n">
        <v>0.509090909090909</v>
      </c>
      <c r="N485" s="15" t="n">
        <v>0.534883720930233</v>
      </c>
      <c r="O485" s="15" t="n">
        <v>0.462585034013605</v>
      </c>
      <c r="P485" s="15"/>
      <c r="Q485" s="15" t="n">
        <v>0.602564102564103</v>
      </c>
      <c r="R485" s="15" t="n">
        <v>0.367231638418079</v>
      </c>
    </row>
    <row r="486">
      <c r="B486" t="s">
        <v>207</v>
      </c>
      <c r="C486" s="15" t="n">
        <v>0.337254901960784</v>
      </c>
      <c r="D486" s="15" t="n">
        <v>0.194690265486726</v>
      </c>
      <c r="E486" s="15" t="n">
        <v>0.358381502890173</v>
      </c>
      <c r="F486" s="15" t="n">
        <v>0.346938775510204</v>
      </c>
      <c r="G486" s="15" t="n">
        <v>0.428571428571429</v>
      </c>
      <c r="H486" s="15"/>
      <c r="I486" s="15" t="n">
        <v>0.379310344827586</v>
      </c>
      <c r="J486" s="15" t="n">
        <v>0.315151515151515</v>
      </c>
      <c r="K486" s="15"/>
      <c r="L486" s="15" t="n">
        <v>0.178571428571429</v>
      </c>
      <c r="M486" s="15" t="n">
        <v>0.445454545454545</v>
      </c>
      <c r="N486" s="15" t="n">
        <v>0.410852713178295</v>
      </c>
      <c r="O486" s="15" t="n">
        <v>0.340136054421769</v>
      </c>
      <c r="P486" s="15"/>
      <c r="Q486" s="15" t="n">
        <v>0.506410256410256</v>
      </c>
      <c r="R486" s="15" t="n">
        <v>0.26271186440678</v>
      </c>
    </row>
    <row r="487">
      <c r="B487" t="s">
        <v>208</v>
      </c>
      <c r="C487" s="15" t="n">
        <v>0.256862745098039</v>
      </c>
      <c r="D487" s="15" t="n">
        <v>0.221238938053097</v>
      </c>
      <c r="E487" s="15" t="n">
        <v>0.294797687861272</v>
      </c>
      <c r="F487" s="15" t="n">
        <v>0.275510204081633</v>
      </c>
      <c r="G487" s="15" t="n">
        <v>0.222222222222222</v>
      </c>
      <c r="H487" s="15"/>
      <c r="I487" s="15" t="n">
        <v>0.316091954022989</v>
      </c>
      <c r="J487" s="15" t="n">
        <v>0.224242424242424</v>
      </c>
      <c r="K487" s="15"/>
      <c r="L487" s="15" t="n">
        <v>0.241071428571429</v>
      </c>
      <c r="M487" s="15" t="n">
        <v>0.318181818181818</v>
      </c>
      <c r="N487" s="15" t="n">
        <v>0.263565891472868</v>
      </c>
      <c r="O487" s="15" t="n">
        <v>0.231292517006803</v>
      </c>
      <c r="P487" s="15"/>
      <c r="Q487" s="15" t="n">
        <v>0.282051282051282</v>
      </c>
      <c r="R487" s="15" t="n">
        <v>0.245762711864407</v>
      </c>
    </row>
    <row r="488">
      <c r="B488" t="s">
        <v>209</v>
      </c>
      <c r="C488" s="15" t="n">
        <v>0.237254901960784</v>
      </c>
      <c r="D488" s="15" t="n">
        <v>0.451327433628319</v>
      </c>
      <c r="E488" s="15" t="n">
        <v>0.138728323699422</v>
      </c>
      <c r="F488" s="15" t="n">
        <v>0.193877551020408</v>
      </c>
      <c r="G488" s="15" t="n">
        <v>0.214285714285714</v>
      </c>
      <c r="H488" s="15"/>
      <c r="I488" s="15" t="n">
        <v>0.183908045977011</v>
      </c>
      <c r="J488" s="15" t="n">
        <v>0.26969696969697</v>
      </c>
      <c r="K488" s="15"/>
      <c r="L488" s="15" t="n">
        <v>0.428571428571429</v>
      </c>
      <c r="M488" s="15" t="n">
        <v>0.145454545454545</v>
      </c>
      <c r="N488" s="15" t="n">
        <v>0.155038759689922</v>
      </c>
      <c r="O488" s="15" t="n">
        <v>0.210884353741497</v>
      </c>
      <c r="P488" s="15"/>
      <c r="Q488" s="15" t="n">
        <v>0.0576923076923077</v>
      </c>
      <c r="R488" s="15" t="n">
        <v>0.31638418079096</v>
      </c>
    </row>
    <row r="489">
      <c r="B489" t="s">
        <v>210</v>
      </c>
      <c r="C489" s="15" t="n">
        <v>0.215686274509804</v>
      </c>
      <c r="D489" s="15" t="n">
        <v>0.141592920353982</v>
      </c>
      <c r="E489" s="15" t="n">
        <v>0.213872832369942</v>
      </c>
      <c r="F489" s="15" t="n">
        <v>0.214285714285714</v>
      </c>
      <c r="G489" s="15" t="n">
        <v>0.285714285714286</v>
      </c>
      <c r="H489" s="15"/>
      <c r="I489" s="15" t="n">
        <v>0.201149425287356</v>
      </c>
      <c r="J489" s="15" t="n">
        <v>0.224242424242424</v>
      </c>
      <c r="K489" s="15"/>
      <c r="L489" s="15" t="n">
        <v>0.151785714285714</v>
      </c>
      <c r="M489" s="15" t="n">
        <v>0.263636363636364</v>
      </c>
      <c r="N489" s="15" t="n">
        <v>0.209302325581395</v>
      </c>
      <c r="O489" s="15" t="n">
        <v>0.251700680272109</v>
      </c>
      <c r="P489" s="15"/>
      <c r="Q489" s="15" t="n">
        <v>0.346153846153846</v>
      </c>
      <c r="R489" s="15" t="n">
        <v>0.15819209039548</v>
      </c>
    </row>
    <row r="490">
      <c r="B490" t="s">
        <v>48</v>
      </c>
      <c r="C490" s="15" t="n">
        <v>0.0235294117647059</v>
      </c>
      <c r="D490" s="15" t="n">
        <v>0.0176991150442478</v>
      </c>
      <c r="E490" s="15" t="n">
        <v>0.023121387283237</v>
      </c>
      <c r="F490" s="15" t="n">
        <v>0.0102040816326531</v>
      </c>
      <c r="G490" s="15" t="n">
        <v>0.0396825396825397</v>
      </c>
      <c r="H490" s="15"/>
      <c r="I490" s="15" t="n">
        <v>0.00574712643678161</v>
      </c>
      <c r="J490" s="15" t="n">
        <v>0.0303030303030303</v>
      </c>
      <c r="K490" s="15"/>
      <c r="L490" s="15" t="n">
        <v>0.0357142857142857</v>
      </c>
      <c r="M490" s="15" t="n">
        <v>0.00909090909090909</v>
      </c>
      <c r="N490" s="15" t="n">
        <v>0.00775193798449612</v>
      </c>
      <c r="O490" s="15" t="n">
        <v>0.0272108843537415</v>
      </c>
      <c r="P490" s="15"/>
      <c r="Q490" s="15" t="n">
        <v>0.0192307692307692</v>
      </c>
      <c r="R490" s="15" t="n">
        <v>0.0254237288135593</v>
      </c>
    </row>
    <row r="491">
      <c r="B491" t="s">
        <v>211</v>
      </c>
      <c r="C491" s="15" t="n">
        <v>0.00196078431372549</v>
      </c>
      <c r="D491" s="15" t="n">
        <v>0.00884955752212389</v>
      </c>
      <c r="E491" s="15" t="n">
        <v>0</v>
      </c>
      <c r="F491" s="15" t="n">
        <v>0</v>
      </c>
      <c r="G491" s="15" t="n">
        <v>0</v>
      </c>
      <c r="H491" s="15"/>
      <c r="I491" s="15" t="n">
        <v>0</v>
      </c>
      <c r="J491" s="15" t="n">
        <v>0.00303030303030303</v>
      </c>
      <c r="K491" s="15"/>
      <c r="L491" s="15" t="n">
        <v>0.00892857142857143</v>
      </c>
      <c r="M491" s="15" t="n">
        <v>0</v>
      </c>
      <c r="N491" s="15" t="n">
        <v>0</v>
      </c>
      <c r="O491" s="15" t="n">
        <v>0</v>
      </c>
      <c r="P491" s="15"/>
      <c r="Q491" s="15" t="n">
        <v>0</v>
      </c>
      <c r="R491" s="15" t="n">
        <v>0.00282485875706215</v>
      </c>
    </row>
    <row r="492">
      <c r="C492" s="15"/>
      <c r="D492" s="15"/>
      <c r="E492" s="15"/>
      <c r="F492" s="15"/>
      <c r="G492" s="15"/>
      <c r="H492" s="15"/>
      <c r="I492" s="15"/>
      <c r="J492" s="15"/>
      <c r="K492" s="15"/>
      <c r="L492" s="15"/>
      <c r="M492" s="15"/>
      <c r="N492" s="15"/>
      <c r="O492" s="15"/>
      <c r="P492" s="15"/>
      <c r="Q492" s="15"/>
      <c r="R492" s="15"/>
    </row>
    <row r="493">
      <c r="B493" s="7" t="s">
        <v>228</v>
      </c>
      <c r="C493" s="15"/>
      <c r="D493" s="15"/>
      <c r="E493" s="15"/>
      <c r="F493" s="15"/>
      <c r="G493" s="15"/>
      <c r="H493" s="15"/>
      <c r="I493" s="15"/>
      <c r="J493" s="15"/>
      <c r="K493" s="15"/>
      <c r="L493" s="15"/>
      <c r="M493" s="15"/>
      <c r="N493" s="15"/>
      <c r="O493" s="15"/>
      <c r="P493" s="15"/>
      <c r="Q493" s="15"/>
      <c r="R493" s="15"/>
    </row>
    <row r="494">
      <c r="B494" s="25" t="s">
        <v>55</v>
      </c>
      <c r="C494" s="15"/>
      <c r="D494" s="15"/>
      <c r="E494" s="15"/>
      <c r="F494" s="15"/>
      <c r="G494" s="15"/>
      <c r="H494" s="15"/>
      <c r="I494" s="15"/>
      <c r="J494" s="15"/>
      <c r="K494" s="15"/>
      <c r="L494" s="15"/>
      <c r="M494" s="15"/>
      <c r="N494" s="15"/>
      <c r="O494" s="15"/>
      <c r="P494" s="15"/>
      <c r="Q494" s="15"/>
      <c r="R494" s="15"/>
    </row>
    <row r="495">
      <c r="B495" t="s">
        <v>224</v>
      </c>
      <c r="C495" s="15" t="n">
        <v>0.237254901960784</v>
      </c>
      <c r="D495" s="15" t="n">
        <v>0.150442477876106</v>
      </c>
      <c r="E495" s="15" t="n">
        <v>0.260115606936416</v>
      </c>
      <c r="F495" s="15" t="n">
        <v>0.295918367346939</v>
      </c>
      <c r="G495" s="15" t="n">
        <v>0.238095238095238</v>
      </c>
      <c r="H495" s="15"/>
      <c r="I495" s="15" t="n">
        <v>0.298850574712644</v>
      </c>
      <c r="J495" s="15" t="n">
        <v>0.203030303030303</v>
      </c>
      <c r="K495" s="15"/>
      <c r="L495" s="15" t="n">
        <v>0.169642857142857</v>
      </c>
      <c r="M495" s="15" t="n">
        <v>0.336363636363636</v>
      </c>
      <c r="N495" s="15" t="n">
        <v>0.294573643410853</v>
      </c>
      <c r="O495" s="15" t="n">
        <v>0.183673469387755</v>
      </c>
      <c r="P495" s="15"/>
      <c r="Q495" s="15" t="n">
        <v>0.403846153846154</v>
      </c>
      <c r="R495" s="15" t="n">
        <v>0.163841807909605</v>
      </c>
    </row>
    <row r="496">
      <c r="B496" t="s">
        <v>225</v>
      </c>
      <c r="C496" s="15" t="n">
        <v>0.323529411764706</v>
      </c>
      <c r="D496" s="15" t="n">
        <v>0.20353982300885</v>
      </c>
      <c r="E496" s="15" t="n">
        <v>0.375722543352601</v>
      </c>
      <c r="F496" s="15" t="n">
        <v>0.36734693877551</v>
      </c>
      <c r="G496" s="15" t="n">
        <v>0.325396825396825</v>
      </c>
      <c r="H496" s="15"/>
      <c r="I496" s="15" t="n">
        <v>0.402298850574713</v>
      </c>
      <c r="J496" s="15" t="n">
        <v>0.281818181818182</v>
      </c>
      <c r="K496" s="15"/>
      <c r="L496" s="15" t="n">
        <v>0.223214285714286</v>
      </c>
      <c r="M496" s="15" t="n">
        <v>0.390909090909091</v>
      </c>
      <c r="N496" s="15" t="n">
        <v>0.395348837209302</v>
      </c>
      <c r="O496" s="15" t="n">
        <v>0.306122448979592</v>
      </c>
      <c r="P496" s="15"/>
      <c r="Q496" s="15" t="n">
        <v>0.333333333333333</v>
      </c>
      <c r="R496" s="15" t="n">
        <v>0.319209039548023</v>
      </c>
    </row>
    <row r="497">
      <c r="B497" t="s">
        <v>226</v>
      </c>
      <c r="C497" s="15" t="n">
        <v>0.384313725490196</v>
      </c>
      <c r="D497" s="15" t="n">
        <v>0.592920353982301</v>
      </c>
      <c r="E497" s="15" t="n">
        <v>0.335260115606936</v>
      </c>
      <c r="F497" s="15" t="n">
        <v>0.295918367346939</v>
      </c>
      <c r="G497" s="15" t="n">
        <v>0.333333333333333</v>
      </c>
      <c r="H497" s="15"/>
      <c r="I497" s="15" t="n">
        <v>0.258620689655172</v>
      </c>
      <c r="J497" s="15" t="n">
        <v>0.451515151515152</v>
      </c>
      <c r="K497" s="15"/>
      <c r="L497" s="15" t="n">
        <v>0.571428571428571</v>
      </c>
      <c r="M497" s="15" t="n">
        <v>0.254545454545455</v>
      </c>
      <c r="N497" s="15" t="n">
        <v>0.286821705426357</v>
      </c>
      <c r="O497" s="15" t="n">
        <v>0.401360544217687</v>
      </c>
      <c r="P497" s="15"/>
      <c r="Q497" s="15" t="n">
        <v>0.217948717948718</v>
      </c>
      <c r="R497" s="15" t="n">
        <v>0.457627118644068</v>
      </c>
    </row>
    <row r="498">
      <c r="B498" t="s">
        <v>48</v>
      </c>
      <c r="C498" s="15" t="n">
        <v>0.0549019607843137</v>
      </c>
      <c r="D498" s="15" t="n">
        <v>0.0530973451327434</v>
      </c>
      <c r="E498" s="15" t="n">
        <v>0.0289017341040462</v>
      </c>
      <c r="F498" s="15" t="n">
        <v>0.0408163265306122</v>
      </c>
      <c r="G498" s="15" t="n">
        <v>0.103174603174603</v>
      </c>
      <c r="H498" s="15"/>
      <c r="I498" s="15" t="n">
        <v>0.0402298850574713</v>
      </c>
      <c r="J498" s="15" t="n">
        <v>0.0636363636363636</v>
      </c>
      <c r="K498" s="15"/>
      <c r="L498" s="15" t="n">
        <v>0.0357142857142857</v>
      </c>
      <c r="M498" s="15" t="n">
        <v>0.0181818181818182</v>
      </c>
      <c r="N498" s="15" t="n">
        <v>0.0232558139534884</v>
      </c>
      <c r="O498" s="15" t="n">
        <v>0.108843537414966</v>
      </c>
      <c r="P498" s="15"/>
      <c r="Q498" s="15" t="n">
        <v>0.0448717948717949</v>
      </c>
      <c r="R498" s="15" t="n">
        <v>0.0593220338983051</v>
      </c>
    </row>
    <row r="499">
      <c r="C499" s="15"/>
      <c r="D499" s="15"/>
      <c r="E499" s="15"/>
      <c r="F499" s="15"/>
      <c r="G499" s="15"/>
      <c r="H499" s="15"/>
      <c r="I499" s="15"/>
      <c r="J499" s="15"/>
      <c r="K499" s="15"/>
      <c r="L499" s="15"/>
      <c r="M499" s="15"/>
      <c r="N499" s="15"/>
      <c r="O499" s="15"/>
      <c r="P499" s="15"/>
      <c r="Q499" s="15"/>
      <c r="R499" s="15"/>
    </row>
    <row r="500">
      <c r="B500" s="7" t="s">
        <v>229</v>
      </c>
      <c r="C500" s="15"/>
      <c r="D500" s="15"/>
      <c r="E500" s="15"/>
      <c r="F500" s="15"/>
      <c r="G500" s="15"/>
      <c r="H500" s="15"/>
      <c r="I500" s="15"/>
      <c r="J500" s="15"/>
      <c r="K500" s="15"/>
      <c r="L500" s="15"/>
      <c r="M500" s="15"/>
      <c r="N500" s="15"/>
      <c r="O500" s="15"/>
      <c r="P500" s="15"/>
      <c r="Q500" s="15"/>
      <c r="R500" s="15"/>
    </row>
    <row r="501">
      <c r="B501" s="25" t="s">
        <v>55</v>
      </c>
      <c r="C501" s="15"/>
      <c r="D501" s="15"/>
      <c r="E501" s="15"/>
      <c r="F501" s="15"/>
      <c r="G501" s="15"/>
      <c r="H501" s="15"/>
      <c r="I501" s="15"/>
      <c r="J501" s="15"/>
      <c r="K501" s="15"/>
      <c r="L501" s="15"/>
      <c r="M501" s="15"/>
      <c r="N501" s="15"/>
      <c r="O501" s="15"/>
      <c r="P501" s="15"/>
      <c r="Q501" s="15"/>
      <c r="R501" s="15"/>
    </row>
    <row r="502">
      <c r="B502" t="s">
        <v>224</v>
      </c>
      <c r="C502" s="15" t="n">
        <v>0.229411764705882</v>
      </c>
      <c r="D502" s="15" t="n">
        <v>0.168141592920354</v>
      </c>
      <c r="E502" s="15" t="n">
        <v>0.260115606936416</v>
      </c>
      <c r="F502" s="15" t="n">
        <v>0.285714285714286</v>
      </c>
      <c r="G502" s="15" t="n">
        <v>0.198412698412698</v>
      </c>
      <c r="H502" s="15"/>
      <c r="I502" s="15" t="n">
        <v>0.304597701149425</v>
      </c>
      <c r="J502" s="15" t="n">
        <v>0.190909090909091</v>
      </c>
      <c r="K502" s="15"/>
      <c r="L502" s="15" t="n">
        <v>0.116071428571429</v>
      </c>
      <c r="M502" s="15" t="n">
        <v>0.318181818181818</v>
      </c>
      <c r="N502" s="15" t="n">
        <v>0.325581395348837</v>
      </c>
      <c r="O502" s="15" t="n">
        <v>0.183673469387755</v>
      </c>
      <c r="P502" s="15"/>
      <c r="Q502" s="15" t="n">
        <v>0.333333333333333</v>
      </c>
      <c r="R502" s="15" t="n">
        <v>0.18361581920904</v>
      </c>
    </row>
    <row r="503">
      <c r="B503" t="s">
        <v>225</v>
      </c>
      <c r="C503" s="15" t="n">
        <v>0.337254901960784</v>
      </c>
      <c r="D503" s="15" t="n">
        <v>0.212389380530973</v>
      </c>
      <c r="E503" s="15" t="n">
        <v>0.421965317919075</v>
      </c>
      <c r="F503" s="15" t="n">
        <v>0.346938775510204</v>
      </c>
      <c r="G503" s="15" t="n">
        <v>0.325396825396825</v>
      </c>
      <c r="H503" s="15"/>
      <c r="I503" s="15" t="n">
        <v>0.367816091954023</v>
      </c>
      <c r="J503" s="15" t="n">
        <v>0.315151515151515</v>
      </c>
      <c r="K503" s="15"/>
      <c r="L503" s="15" t="n">
        <v>0.285714285714286</v>
      </c>
      <c r="M503" s="15" t="n">
        <v>0.363636363636364</v>
      </c>
      <c r="N503" s="15" t="n">
        <v>0.37984496124031</v>
      </c>
      <c r="O503" s="15" t="n">
        <v>0.346938775510204</v>
      </c>
      <c r="P503" s="15"/>
      <c r="Q503" s="15" t="n">
        <v>0.403846153846154</v>
      </c>
      <c r="R503" s="15" t="n">
        <v>0.307909604519774</v>
      </c>
    </row>
    <row r="504">
      <c r="B504" t="s">
        <v>226</v>
      </c>
      <c r="C504" s="15" t="n">
        <v>0.374509803921569</v>
      </c>
      <c r="D504" s="15" t="n">
        <v>0.575221238938053</v>
      </c>
      <c r="E504" s="15" t="n">
        <v>0.283236994219653</v>
      </c>
      <c r="F504" s="15" t="n">
        <v>0.306122448979592</v>
      </c>
      <c r="G504" s="15" t="n">
        <v>0.373015873015873</v>
      </c>
      <c r="H504" s="15"/>
      <c r="I504" s="15" t="n">
        <v>0.298850574712644</v>
      </c>
      <c r="J504" s="15" t="n">
        <v>0.418181818181818</v>
      </c>
      <c r="K504" s="15"/>
      <c r="L504" s="15" t="n">
        <v>0.5625</v>
      </c>
      <c r="M504" s="15" t="n">
        <v>0.272727272727273</v>
      </c>
      <c r="N504" s="15" t="n">
        <v>0.27906976744186</v>
      </c>
      <c r="O504" s="15" t="n">
        <v>0.36734693877551</v>
      </c>
      <c r="P504" s="15"/>
      <c r="Q504" s="15" t="n">
        <v>0.224358974358974</v>
      </c>
      <c r="R504" s="15" t="n">
        <v>0.440677966101695</v>
      </c>
    </row>
    <row r="505">
      <c r="B505" t="s">
        <v>48</v>
      </c>
      <c r="C505" s="15" t="n">
        <v>0.0588235294117647</v>
      </c>
      <c r="D505" s="15" t="n">
        <v>0.0442477876106195</v>
      </c>
      <c r="E505" s="15" t="n">
        <v>0.0346820809248555</v>
      </c>
      <c r="F505" s="15" t="n">
        <v>0.0612244897959184</v>
      </c>
      <c r="G505" s="15" t="n">
        <v>0.103174603174603</v>
      </c>
      <c r="H505" s="15"/>
      <c r="I505" s="15" t="n">
        <v>0.028735632183908</v>
      </c>
      <c r="J505" s="15" t="n">
        <v>0.0757575757575758</v>
      </c>
      <c r="K505" s="15"/>
      <c r="L505" s="15" t="n">
        <v>0.0357142857142857</v>
      </c>
      <c r="M505" s="15" t="n">
        <v>0.0454545454545455</v>
      </c>
      <c r="N505" s="15" t="n">
        <v>0.0155038759689922</v>
      </c>
      <c r="O505" s="15" t="n">
        <v>0.102040816326531</v>
      </c>
      <c r="P505" s="15"/>
      <c r="Q505" s="15" t="n">
        <v>0.0384615384615385</v>
      </c>
      <c r="R505" s="15" t="n">
        <v>0.0677966101694915</v>
      </c>
    </row>
    <row r="506">
      <c r="C506" s="15"/>
      <c r="D506" s="15"/>
      <c r="E506" s="15"/>
      <c r="F506" s="15"/>
      <c r="G506" s="15"/>
      <c r="H506" s="15"/>
      <c r="I506" s="15"/>
      <c r="J506" s="15"/>
      <c r="K506" s="15"/>
      <c r="L506" s="15"/>
      <c r="M506" s="15"/>
      <c r="N506" s="15"/>
      <c r="O506" s="15"/>
      <c r="P506" s="15"/>
      <c r="Q506" s="15"/>
      <c r="R506" s="15"/>
    </row>
    <row r="507">
      <c r="B507" s="7" t="s">
        <v>230</v>
      </c>
      <c r="C507" s="15"/>
      <c r="D507" s="15"/>
      <c r="E507" s="15"/>
      <c r="F507" s="15"/>
      <c r="G507" s="15"/>
      <c r="H507" s="15"/>
      <c r="I507" s="15"/>
      <c r="J507" s="15"/>
      <c r="K507" s="15"/>
      <c r="L507" s="15"/>
      <c r="M507" s="15"/>
      <c r="N507" s="15"/>
      <c r="O507" s="15"/>
      <c r="P507" s="15"/>
      <c r="Q507" s="15"/>
      <c r="R507" s="15"/>
    </row>
    <row r="508">
      <c r="B508" s="25" t="s">
        <v>55</v>
      </c>
      <c r="C508" s="15"/>
      <c r="D508" s="15"/>
      <c r="E508" s="15"/>
      <c r="F508" s="15"/>
      <c r="G508" s="15"/>
      <c r="H508" s="15"/>
      <c r="I508" s="15"/>
      <c r="J508" s="15"/>
      <c r="K508" s="15"/>
      <c r="L508" s="15"/>
      <c r="M508" s="15"/>
      <c r="N508" s="15"/>
      <c r="O508" s="15"/>
      <c r="P508" s="15"/>
      <c r="Q508" s="15"/>
      <c r="R508" s="15"/>
    </row>
    <row r="509">
      <c r="B509" t="s">
        <v>224</v>
      </c>
      <c r="C509" s="15" t="n">
        <v>0.249019607843137</v>
      </c>
      <c r="D509" s="15" t="n">
        <v>0.168141592920354</v>
      </c>
      <c r="E509" s="15" t="n">
        <v>0.294797687861272</v>
      </c>
      <c r="F509" s="15" t="n">
        <v>0.285714285714286</v>
      </c>
      <c r="G509" s="15" t="n">
        <v>0.23015873015873</v>
      </c>
      <c r="H509" s="15"/>
      <c r="I509" s="15" t="n">
        <v>0.281609195402299</v>
      </c>
      <c r="J509" s="15" t="n">
        <v>0.23030303030303</v>
      </c>
      <c r="K509" s="15"/>
      <c r="L509" s="15" t="n">
        <v>0.178571428571429</v>
      </c>
      <c r="M509" s="15" t="n">
        <v>0.281818181818182</v>
      </c>
      <c r="N509" s="15" t="n">
        <v>0.341085271317829</v>
      </c>
      <c r="O509" s="15" t="n">
        <v>0.217687074829932</v>
      </c>
      <c r="P509" s="15"/>
      <c r="Q509" s="15" t="n">
        <v>0.391025641025641</v>
      </c>
      <c r="R509" s="15" t="n">
        <v>0.186440677966102</v>
      </c>
    </row>
    <row r="510">
      <c r="B510" t="s">
        <v>225</v>
      </c>
      <c r="C510" s="15" t="n">
        <v>0.309803921568627</v>
      </c>
      <c r="D510" s="15" t="n">
        <v>0.20353982300885</v>
      </c>
      <c r="E510" s="15" t="n">
        <v>0.352601156069364</v>
      </c>
      <c r="F510" s="15" t="n">
        <v>0.36734693877551</v>
      </c>
      <c r="G510" s="15" t="n">
        <v>0.301587301587302</v>
      </c>
      <c r="H510" s="15"/>
      <c r="I510" s="15" t="n">
        <v>0.436781609195402</v>
      </c>
      <c r="J510" s="15" t="n">
        <v>0.245454545454545</v>
      </c>
      <c r="K510" s="15"/>
      <c r="L510" s="15" t="n">
        <v>0.205357142857143</v>
      </c>
      <c r="M510" s="15" t="n">
        <v>0.427272727272727</v>
      </c>
      <c r="N510" s="15" t="n">
        <v>0.356589147286822</v>
      </c>
      <c r="O510" s="15" t="n">
        <v>0.285714285714286</v>
      </c>
      <c r="P510" s="15"/>
      <c r="Q510" s="15" t="n">
        <v>0.384615384615385</v>
      </c>
      <c r="R510" s="15" t="n">
        <v>0.27683615819209</v>
      </c>
    </row>
    <row r="511">
      <c r="B511" t="s">
        <v>226</v>
      </c>
      <c r="C511" s="15" t="n">
        <v>0.394117647058824</v>
      </c>
      <c r="D511" s="15" t="n">
        <v>0.592920353982301</v>
      </c>
      <c r="E511" s="15" t="n">
        <v>0.323699421965318</v>
      </c>
      <c r="F511" s="15" t="n">
        <v>0.285714285714286</v>
      </c>
      <c r="G511" s="15" t="n">
        <v>0.396825396825397</v>
      </c>
      <c r="H511" s="15"/>
      <c r="I511" s="15" t="n">
        <v>0.264367816091954</v>
      </c>
      <c r="J511" s="15" t="n">
        <v>0.460606060606061</v>
      </c>
      <c r="K511" s="15"/>
      <c r="L511" s="15" t="n">
        <v>0.607142857142857</v>
      </c>
      <c r="M511" s="15" t="n">
        <v>0.254545454545455</v>
      </c>
      <c r="N511" s="15" t="n">
        <v>0.255813953488372</v>
      </c>
      <c r="O511" s="15" t="n">
        <v>0.428571428571429</v>
      </c>
      <c r="P511" s="15"/>
      <c r="Q511" s="15" t="n">
        <v>0.198717948717949</v>
      </c>
      <c r="R511" s="15" t="n">
        <v>0.480225988700565</v>
      </c>
    </row>
    <row r="512">
      <c r="B512" t="s">
        <v>48</v>
      </c>
      <c r="C512" s="15" t="n">
        <v>0.0470588235294118</v>
      </c>
      <c r="D512" s="15" t="n">
        <v>0.0353982300884956</v>
      </c>
      <c r="E512" s="15" t="n">
        <v>0.0289017341040462</v>
      </c>
      <c r="F512" s="15" t="n">
        <v>0.0612244897959184</v>
      </c>
      <c r="G512" s="15" t="n">
        <v>0.0714285714285714</v>
      </c>
      <c r="H512" s="15"/>
      <c r="I512" s="15" t="n">
        <v>0.0172413793103448</v>
      </c>
      <c r="J512" s="15" t="n">
        <v>0.0636363636363636</v>
      </c>
      <c r="K512" s="15"/>
      <c r="L512" s="15" t="n">
        <v>0.00892857142857143</v>
      </c>
      <c r="M512" s="15" t="n">
        <v>0.0363636363636364</v>
      </c>
      <c r="N512" s="15" t="n">
        <v>0.0465116279069767</v>
      </c>
      <c r="O512" s="15" t="n">
        <v>0.0680272108843537</v>
      </c>
      <c r="P512" s="15"/>
      <c r="Q512" s="15" t="n">
        <v>0.0256410256410256</v>
      </c>
      <c r="R512" s="15" t="n">
        <v>0.0564971751412429</v>
      </c>
    </row>
    <row r="513">
      <c r="C513" s="15"/>
      <c r="D513" s="15"/>
      <c r="E513" s="15"/>
      <c r="F513" s="15"/>
      <c r="G513" s="15"/>
      <c r="H513" s="15"/>
      <c r="I513" s="15"/>
      <c r="J513" s="15"/>
      <c r="K513" s="15"/>
      <c r="L513" s="15"/>
      <c r="M513" s="15"/>
      <c r="N513" s="15"/>
      <c r="O513" s="15"/>
      <c r="P513" s="15"/>
      <c r="Q513" s="15"/>
      <c r="R513" s="15"/>
    </row>
    <row r="514">
      <c r="B514" s="7" t="s">
        <v>231</v>
      </c>
      <c r="C514" s="15"/>
      <c r="D514" s="15"/>
      <c r="E514" s="15"/>
      <c r="F514" s="15"/>
      <c r="G514" s="15"/>
      <c r="H514" s="15"/>
      <c r="I514" s="15"/>
      <c r="J514" s="15"/>
      <c r="K514" s="15"/>
      <c r="L514" s="15"/>
      <c r="M514" s="15"/>
      <c r="N514" s="15"/>
      <c r="O514" s="15"/>
      <c r="P514" s="15"/>
      <c r="Q514" s="15"/>
      <c r="R514" s="15"/>
    </row>
    <row r="515">
      <c r="B515" s="25" t="s">
        <v>55</v>
      </c>
      <c r="C515" s="15"/>
      <c r="D515" s="15"/>
      <c r="E515" s="15"/>
      <c r="F515" s="15"/>
      <c r="G515" s="15"/>
      <c r="H515" s="15"/>
      <c r="I515" s="15"/>
      <c r="J515" s="15"/>
      <c r="K515" s="15"/>
      <c r="L515" s="15"/>
      <c r="M515" s="15"/>
      <c r="N515" s="15"/>
      <c r="O515" s="15"/>
      <c r="P515" s="15"/>
      <c r="Q515" s="15"/>
      <c r="R515" s="15"/>
    </row>
    <row r="516">
      <c r="B516" t="s">
        <v>224</v>
      </c>
      <c r="C516" s="15" t="n">
        <v>0.347058823529412</v>
      </c>
      <c r="D516" s="15" t="n">
        <v>0.176991150442478</v>
      </c>
      <c r="E516" s="15" t="n">
        <v>0.38728323699422</v>
      </c>
      <c r="F516" s="15" t="n">
        <v>0.397959183673469</v>
      </c>
      <c r="G516" s="15" t="n">
        <v>0.404761904761905</v>
      </c>
      <c r="H516" s="15"/>
      <c r="I516" s="15" t="n">
        <v>0.402298850574713</v>
      </c>
      <c r="J516" s="15" t="n">
        <v>0.318181818181818</v>
      </c>
      <c r="K516" s="15"/>
      <c r="L516" s="15" t="n">
        <v>0.205357142857143</v>
      </c>
      <c r="M516" s="15" t="n">
        <v>0.372727272727273</v>
      </c>
      <c r="N516" s="15" t="n">
        <v>0.488372093023256</v>
      </c>
      <c r="O516" s="15" t="n">
        <v>0.340136054421769</v>
      </c>
      <c r="P516" s="15"/>
      <c r="Q516" s="15" t="n">
        <v>0.532051282051282</v>
      </c>
      <c r="R516" s="15" t="n">
        <v>0.265536723163842</v>
      </c>
    </row>
    <row r="517">
      <c r="B517" t="s">
        <v>225</v>
      </c>
      <c r="C517" s="15" t="n">
        <v>0.286274509803922</v>
      </c>
      <c r="D517" s="15" t="n">
        <v>0.221238938053097</v>
      </c>
      <c r="E517" s="15" t="n">
        <v>0.300578034682081</v>
      </c>
      <c r="F517" s="15" t="n">
        <v>0.316326530612245</v>
      </c>
      <c r="G517" s="15" t="n">
        <v>0.301587301587302</v>
      </c>
      <c r="H517" s="15"/>
      <c r="I517" s="15" t="n">
        <v>0.35632183908046</v>
      </c>
      <c r="J517" s="15" t="n">
        <v>0.248484848484848</v>
      </c>
      <c r="K517" s="15"/>
      <c r="L517" s="15" t="n">
        <v>0.267857142857143</v>
      </c>
      <c r="M517" s="15" t="n">
        <v>0.345454545454545</v>
      </c>
      <c r="N517" s="15" t="n">
        <v>0.294573643410853</v>
      </c>
      <c r="O517" s="15" t="n">
        <v>0.244897959183673</v>
      </c>
      <c r="P517" s="15"/>
      <c r="Q517" s="15" t="n">
        <v>0.326923076923077</v>
      </c>
      <c r="R517" s="15" t="n">
        <v>0.268361581920904</v>
      </c>
    </row>
    <row r="518">
      <c r="B518" t="s">
        <v>226</v>
      </c>
      <c r="C518" s="15" t="n">
        <v>0.333333333333333</v>
      </c>
      <c r="D518" s="15" t="n">
        <v>0.575221238938053</v>
      </c>
      <c r="E518" s="15" t="n">
        <v>0.289017341040462</v>
      </c>
      <c r="F518" s="15" t="n">
        <v>0.244897959183673</v>
      </c>
      <c r="G518" s="15" t="n">
        <v>0.246031746031746</v>
      </c>
      <c r="H518" s="15"/>
      <c r="I518" s="15" t="n">
        <v>0.229885057471264</v>
      </c>
      <c r="J518" s="15" t="n">
        <v>0.387878787878788</v>
      </c>
      <c r="K518" s="15"/>
      <c r="L518" s="15" t="n">
        <v>0.517857142857143</v>
      </c>
      <c r="M518" s="15" t="n">
        <v>0.263636363636364</v>
      </c>
      <c r="N518" s="15" t="n">
        <v>0.201550387596899</v>
      </c>
      <c r="O518" s="15" t="n">
        <v>0.346938775510204</v>
      </c>
      <c r="P518" s="15"/>
      <c r="Q518" s="15" t="n">
        <v>0.115384615384615</v>
      </c>
      <c r="R518" s="15" t="n">
        <v>0.429378531073446</v>
      </c>
    </row>
    <row r="519">
      <c r="B519" t="s">
        <v>48</v>
      </c>
      <c r="C519" s="15" t="n">
        <v>0.0333333333333333</v>
      </c>
      <c r="D519" s="15" t="n">
        <v>0.0265486725663717</v>
      </c>
      <c r="E519" s="15" t="n">
        <v>0.023121387283237</v>
      </c>
      <c r="F519" s="15" t="n">
        <v>0.0408163265306122</v>
      </c>
      <c r="G519" s="15" t="n">
        <v>0.0476190476190476</v>
      </c>
      <c r="H519" s="15"/>
      <c r="I519" s="15" t="n">
        <v>0.0114942528735632</v>
      </c>
      <c r="J519" s="15" t="n">
        <v>0.0454545454545455</v>
      </c>
      <c r="K519" s="15"/>
      <c r="L519" s="15" t="n">
        <v>0.00892857142857143</v>
      </c>
      <c r="M519" s="15" t="n">
        <v>0.0181818181818182</v>
      </c>
      <c r="N519" s="15" t="n">
        <v>0.0155038759689922</v>
      </c>
      <c r="O519" s="15" t="n">
        <v>0.0680272108843537</v>
      </c>
      <c r="P519" s="15"/>
      <c r="Q519" s="15" t="n">
        <v>0.0256410256410256</v>
      </c>
      <c r="R519" s="15" t="n">
        <v>0.0367231638418079</v>
      </c>
    </row>
    <row r="520">
      <c r="C520" s="15"/>
      <c r="D520" s="15"/>
      <c r="E520" s="15"/>
      <c r="F520" s="15"/>
      <c r="G520" s="15"/>
      <c r="H520" s="15"/>
      <c r="I520" s="15"/>
      <c r="J520" s="15"/>
      <c r="K520" s="15"/>
      <c r="L520" s="15"/>
      <c r="M520" s="15"/>
      <c r="N520" s="15"/>
      <c r="O520" s="15"/>
      <c r="P520" s="15"/>
      <c r="Q520" s="15"/>
      <c r="R520" s="15"/>
    </row>
    <row r="521">
      <c r="B521" s="7" t="s">
        <v>232</v>
      </c>
      <c r="C521" s="15"/>
      <c r="D521" s="15"/>
      <c r="E521" s="15"/>
      <c r="F521" s="15"/>
      <c r="G521" s="15"/>
      <c r="H521" s="15"/>
      <c r="I521" s="15"/>
      <c r="J521" s="15"/>
      <c r="K521" s="15"/>
      <c r="L521" s="15"/>
      <c r="M521" s="15"/>
      <c r="N521" s="15"/>
      <c r="O521" s="15"/>
      <c r="P521" s="15"/>
      <c r="Q521" s="15"/>
      <c r="R521" s="15"/>
    </row>
    <row r="522">
      <c r="B522" s="25" t="s">
        <v>55</v>
      </c>
      <c r="C522" s="15"/>
      <c r="D522" s="15"/>
      <c r="E522" s="15"/>
      <c r="F522" s="15"/>
      <c r="G522" s="15"/>
      <c r="H522" s="15"/>
      <c r="I522" s="15"/>
      <c r="J522" s="15"/>
      <c r="K522" s="15"/>
      <c r="L522" s="15"/>
      <c r="M522" s="15"/>
      <c r="N522" s="15"/>
      <c r="O522" s="15"/>
      <c r="P522" s="15"/>
      <c r="Q522" s="15"/>
      <c r="R522" s="15"/>
    </row>
    <row r="523">
      <c r="B523" t="s">
        <v>224</v>
      </c>
      <c r="C523" s="15" t="n">
        <v>0.211764705882353</v>
      </c>
      <c r="D523" s="15" t="n">
        <v>0.115044247787611</v>
      </c>
      <c r="E523" s="15" t="n">
        <v>0.248554913294798</v>
      </c>
      <c r="F523" s="15" t="n">
        <v>0.163265306122449</v>
      </c>
      <c r="G523" s="15" t="n">
        <v>0.285714285714286</v>
      </c>
      <c r="H523" s="15"/>
      <c r="I523" s="15" t="n">
        <v>0.218390804597701</v>
      </c>
      <c r="J523" s="15" t="n">
        <v>0.209090909090909</v>
      </c>
      <c r="K523" s="15"/>
      <c r="L523" s="15" t="n">
        <v>0.0892857142857143</v>
      </c>
      <c r="M523" s="15" t="n">
        <v>0.227272727272727</v>
      </c>
      <c r="N523" s="15" t="n">
        <v>0.317829457364341</v>
      </c>
      <c r="O523" s="15" t="n">
        <v>0.217687074829932</v>
      </c>
      <c r="P523" s="15"/>
      <c r="Q523" s="15" t="n">
        <v>0.346153846153846</v>
      </c>
      <c r="R523" s="15" t="n">
        <v>0.152542372881356</v>
      </c>
    </row>
    <row r="524">
      <c r="B524" t="s">
        <v>225</v>
      </c>
      <c r="C524" s="15" t="n">
        <v>0.366666666666667</v>
      </c>
      <c r="D524" s="15" t="n">
        <v>0.292035398230089</v>
      </c>
      <c r="E524" s="15" t="n">
        <v>0.404624277456647</v>
      </c>
      <c r="F524" s="15" t="n">
        <v>0.479591836734694</v>
      </c>
      <c r="G524" s="15" t="n">
        <v>0.293650793650794</v>
      </c>
      <c r="H524" s="15"/>
      <c r="I524" s="15" t="n">
        <v>0.459770114942529</v>
      </c>
      <c r="J524" s="15" t="n">
        <v>0.312121212121212</v>
      </c>
      <c r="K524" s="15"/>
      <c r="L524" s="15" t="n">
        <v>0.339285714285714</v>
      </c>
      <c r="M524" s="15" t="n">
        <v>0.5</v>
      </c>
      <c r="N524" s="15" t="n">
        <v>0.410852713178295</v>
      </c>
      <c r="O524" s="15" t="n">
        <v>0.272108843537415</v>
      </c>
      <c r="P524" s="15"/>
      <c r="Q524" s="15" t="n">
        <v>0.41025641025641</v>
      </c>
      <c r="R524" s="15" t="n">
        <v>0.347457627118644</v>
      </c>
    </row>
    <row r="525">
      <c r="B525" t="s">
        <v>226</v>
      </c>
      <c r="C525" s="15" t="n">
        <v>0.372549019607843</v>
      </c>
      <c r="D525" s="15" t="n">
        <v>0.557522123893805</v>
      </c>
      <c r="E525" s="15" t="n">
        <v>0.323699421965318</v>
      </c>
      <c r="F525" s="15" t="n">
        <v>0.295918367346939</v>
      </c>
      <c r="G525" s="15" t="n">
        <v>0.333333333333333</v>
      </c>
      <c r="H525" s="15"/>
      <c r="I525" s="15" t="n">
        <v>0.293103448275862</v>
      </c>
      <c r="J525" s="15" t="n">
        <v>0.418181818181818</v>
      </c>
      <c r="K525" s="15"/>
      <c r="L525" s="15" t="n">
        <v>0.544642857142857</v>
      </c>
      <c r="M525" s="15" t="n">
        <v>0.236363636363636</v>
      </c>
      <c r="N525" s="15" t="n">
        <v>0.255813953488372</v>
      </c>
      <c r="O525" s="15" t="n">
        <v>0.421768707482993</v>
      </c>
      <c r="P525" s="15"/>
      <c r="Q525" s="15" t="n">
        <v>0.205128205128205</v>
      </c>
      <c r="R525" s="15" t="n">
        <v>0.446327683615819</v>
      </c>
    </row>
    <row r="526">
      <c r="B526" t="s">
        <v>48</v>
      </c>
      <c r="C526" s="15" t="n">
        <v>0.0490196078431373</v>
      </c>
      <c r="D526" s="15" t="n">
        <v>0.0353982300884956</v>
      </c>
      <c r="E526" s="15" t="n">
        <v>0.023121387283237</v>
      </c>
      <c r="F526" s="15" t="n">
        <v>0.0612244897959184</v>
      </c>
      <c r="G526" s="15" t="n">
        <v>0.0873015873015873</v>
      </c>
      <c r="H526" s="15"/>
      <c r="I526" s="15" t="n">
        <v>0.028735632183908</v>
      </c>
      <c r="J526" s="15" t="n">
        <v>0.0606060606060606</v>
      </c>
      <c r="K526" s="15"/>
      <c r="L526" s="15" t="n">
        <v>0.0267857142857143</v>
      </c>
      <c r="M526" s="15" t="n">
        <v>0.0363636363636364</v>
      </c>
      <c r="N526" s="15" t="n">
        <v>0.0155038759689922</v>
      </c>
      <c r="O526" s="15" t="n">
        <v>0.0884353741496599</v>
      </c>
      <c r="P526" s="15"/>
      <c r="Q526" s="15" t="n">
        <v>0.0384615384615385</v>
      </c>
      <c r="R526" s="15" t="n">
        <v>0.0536723163841808</v>
      </c>
    </row>
    <row r="527">
      <c r="C527" s="15"/>
      <c r="D527" s="15"/>
      <c r="E527" s="15"/>
      <c r="F527" s="15"/>
      <c r="G527" s="15"/>
      <c r="H527" s="15"/>
      <c r="I527" s="15"/>
      <c r="J527" s="15"/>
      <c r="K527" s="15"/>
      <c r="L527" s="15"/>
      <c r="M527" s="15"/>
      <c r="N527" s="15"/>
      <c r="O527" s="15"/>
      <c r="P527" s="15"/>
      <c r="Q527" s="15"/>
      <c r="R527" s="15"/>
    </row>
    <row r="528">
      <c r="B528" s="7" t="s">
        <v>233</v>
      </c>
      <c r="C528" s="15"/>
      <c r="D528" s="15"/>
      <c r="E528" s="15"/>
      <c r="F528" s="15"/>
      <c r="G528" s="15"/>
      <c r="H528" s="15"/>
      <c r="I528" s="15"/>
      <c r="J528" s="15"/>
      <c r="K528" s="15"/>
      <c r="L528" s="15"/>
      <c r="M528" s="15"/>
      <c r="N528" s="15"/>
      <c r="O528" s="15"/>
      <c r="P528" s="15"/>
      <c r="Q528" s="15"/>
      <c r="R528" s="15"/>
    </row>
    <row r="529">
      <c r="B529" s="25" t="s">
        <v>55</v>
      </c>
      <c r="C529" s="15"/>
      <c r="D529" s="15"/>
      <c r="E529" s="15"/>
      <c r="F529" s="15"/>
      <c r="G529" s="15"/>
      <c r="H529" s="15"/>
      <c r="I529" s="15"/>
      <c r="J529" s="15"/>
      <c r="K529" s="15"/>
      <c r="L529" s="15"/>
      <c r="M529" s="15"/>
      <c r="N529" s="15"/>
      <c r="O529" s="15"/>
      <c r="P529" s="15"/>
      <c r="Q529" s="15"/>
      <c r="R529" s="15"/>
    </row>
    <row r="530">
      <c r="B530" t="s">
        <v>224</v>
      </c>
      <c r="C530" s="15" t="n">
        <v>0.262745098039216</v>
      </c>
      <c r="D530" s="15" t="n">
        <v>0.168141592920354</v>
      </c>
      <c r="E530" s="15" t="n">
        <v>0.341040462427746</v>
      </c>
      <c r="F530" s="15" t="n">
        <v>0.193877551020408</v>
      </c>
      <c r="G530" s="15" t="n">
        <v>0.293650793650794</v>
      </c>
      <c r="H530" s="15"/>
      <c r="I530" s="15" t="n">
        <v>0.333333333333333</v>
      </c>
      <c r="J530" s="15" t="n">
        <v>0.221212121212121</v>
      </c>
      <c r="K530" s="15"/>
      <c r="L530" s="15" t="n">
        <v>0.169642857142857</v>
      </c>
      <c r="M530" s="15" t="n">
        <v>0.345454545454545</v>
      </c>
      <c r="N530" s="15" t="n">
        <v>0.333333333333333</v>
      </c>
      <c r="O530" s="15" t="n">
        <v>0.231292517006803</v>
      </c>
      <c r="P530" s="15"/>
      <c r="Q530" s="15" t="n">
        <v>0.41025641025641</v>
      </c>
      <c r="R530" s="15" t="n">
        <v>0.19774011299435</v>
      </c>
    </row>
    <row r="531">
      <c r="B531" t="s">
        <v>225</v>
      </c>
      <c r="C531" s="15" t="n">
        <v>0.350980392156863</v>
      </c>
      <c r="D531" s="15" t="n">
        <v>0.265486725663717</v>
      </c>
      <c r="E531" s="15" t="n">
        <v>0.369942196531792</v>
      </c>
      <c r="F531" s="15" t="n">
        <v>0.469387755102041</v>
      </c>
      <c r="G531" s="15" t="n">
        <v>0.30952380952381</v>
      </c>
      <c r="H531" s="15"/>
      <c r="I531" s="15" t="n">
        <v>0.390804597701149</v>
      </c>
      <c r="J531" s="15" t="n">
        <v>0.33030303030303</v>
      </c>
      <c r="K531" s="15"/>
      <c r="L531" s="15" t="n">
        <v>0.267857142857143</v>
      </c>
      <c r="M531" s="15" t="n">
        <v>0.445454545454545</v>
      </c>
      <c r="N531" s="15" t="n">
        <v>0.403100775193798</v>
      </c>
      <c r="O531" s="15" t="n">
        <v>0.326530612244898</v>
      </c>
      <c r="P531" s="15"/>
      <c r="Q531" s="15" t="n">
        <v>0.365384615384615</v>
      </c>
      <c r="R531" s="15" t="n">
        <v>0.344632768361582</v>
      </c>
    </row>
    <row r="532">
      <c r="B532" t="s">
        <v>226</v>
      </c>
      <c r="C532" s="15" t="n">
        <v>0.335294117647059</v>
      </c>
      <c r="D532" s="15" t="n">
        <v>0.530973451327434</v>
      </c>
      <c r="E532" s="15" t="n">
        <v>0.260115606936416</v>
      </c>
      <c r="F532" s="15" t="n">
        <v>0.275510204081633</v>
      </c>
      <c r="G532" s="15" t="n">
        <v>0.30952380952381</v>
      </c>
      <c r="H532" s="15"/>
      <c r="I532" s="15" t="n">
        <v>0.247126436781609</v>
      </c>
      <c r="J532" s="15" t="n">
        <v>0.384848484848485</v>
      </c>
      <c r="K532" s="15"/>
      <c r="L532" s="15" t="n">
        <v>0.535714285714286</v>
      </c>
      <c r="M532" s="15" t="n">
        <v>0.190909090909091</v>
      </c>
      <c r="N532" s="15" t="n">
        <v>0.232558139534884</v>
      </c>
      <c r="O532" s="15" t="n">
        <v>0.360544217687075</v>
      </c>
      <c r="P532" s="15"/>
      <c r="Q532" s="15" t="n">
        <v>0.198717948717949</v>
      </c>
      <c r="R532" s="15" t="n">
        <v>0.395480225988701</v>
      </c>
    </row>
    <row r="533">
      <c r="B533" t="s">
        <v>48</v>
      </c>
      <c r="C533" s="15" t="n">
        <v>0.0509803921568627</v>
      </c>
      <c r="D533" s="15" t="n">
        <v>0.0353982300884956</v>
      </c>
      <c r="E533" s="15" t="n">
        <v>0.0289017341040462</v>
      </c>
      <c r="F533" s="15" t="n">
        <v>0.0612244897959184</v>
      </c>
      <c r="G533" s="15" t="n">
        <v>0.0873015873015873</v>
      </c>
      <c r="H533" s="15"/>
      <c r="I533" s="15" t="n">
        <v>0.028735632183908</v>
      </c>
      <c r="J533" s="15" t="n">
        <v>0.0636363636363636</v>
      </c>
      <c r="K533" s="15"/>
      <c r="L533" s="15" t="n">
        <v>0.0267857142857143</v>
      </c>
      <c r="M533" s="15" t="n">
        <v>0.0181818181818182</v>
      </c>
      <c r="N533" s="15" t="n">
        <v>0.0310077519379845</v>
      </c>
      <c r="O533" s="15" t="n">
        <v>0.0816326530612245</v>
      </c>
      <c r="P533" s="15"/>
      <c r="Q533" s="15" t="n">
        <v>0.0256410256410256</v>
      </c>
      <c r="R533" s="15" t="n">
        <v>0.0621468926553672</v>
      </c>
    </row>
    <row r="534">
      <c r="C534" s="15"/>
      <c r="D534" s="15"/>
      <c r="E534" s="15"/>
      <c r="F534" s="15"/>
      <c r="G534" s="15"/>
      <c r="H534" s="15"/>
      <c r="I534" s="15"/>
      <c r="J534" s="15"/>
      <c r="K534" s="15"/>
      <c r="L534" s="15"/>
      <c r="M534" s="15"/>
      <c r="N534" s="15"/>
      <c r="O534" s="15"/>
      <c r="P534" s="15"/>
      <c r="Q534" s="15"/>
      <c r="R534" s="15"/>
    </row>
    <row r="535">
      <c r="B535" s="7" t="s">
        <v>234</v>
      </c>
      <c r="C535" s="15"/>
      <c r="D535" s="15"/>
      <c r="E535" s="15"/>
      <c r="F535" s="15"/>
      <c r="G535" s="15"/>
      <c r="H535" s="15"/>
      <c r="I535" s="15"/>
      <c r="J535" s="15"/>
      <c r="K535" s="15"/>
      <c r="L535" s="15"/>
      <c r="M535" s="15"/>
      <c r="N535" s="15"/>
      <c r="O535" s="15"/>
      <c r="P535" s="15"/>
      <c r="Q535" s="15"/>
      <c r="R535" s="15"/>
    </row>
    <row r="536">
      <c r="B536" s="25" t="s">
        <v>55</v>
      </c>
      <c r="C536" s="15"/>
      <c r="D536" s="15"/>
      <c r="E536" s="15"/>
      <c r="F536" s="15"/>
      <c r="G536" s="15"/>
      <c r="H536" s="15"/>
      <c r="I536" s="15"/>
      <c r="J536" s="15"/>
      <c r="K536" s="15"/>
      <c r="L536" s="15"/>
      <c r="M536" s="15"/>
      <c r="N536" s="15"/>
      <c r="O536" s="15"/>
      <c r="P536" s="15"/>
      <c r="Q536" s="15"/>
      <c r="R536" s="15"/>
    </row>
    <row r="537">
      <c r="B537" t="s">
        <v>224</v>
      </c>
      <c r="C537" s="15" t="n">
        <v>0.23921568627451</v>
      </c>
      <c r="D537" s="15" t="n">
        <v>0.176991150442478</v>
      </c>
      <c r="E537" s="15" t="n">
        <v>0.242774566473988</v>
      </c>
      <c r="F537" s="15" t="n">
        <v>0.255102040816327</v>
      </c>
      <c r="G537" s="15" t="n">
        <v>0.277777777777778</v>
      </c>
      <c r="H537" s="15"/>
      <c r="I537" s="15" t="n">
        <v>0.264367816091954</v>
      </c>
      <c r="J537" s="15" t="n">
        <v>0.227272727272727</v>
      </c>
      <c r="K537" s="15"/>
      <c r="L537" s="15" t="n">
        <v>0.142857142857143</v>
      </c>
      <c r="M537" s="15" t="n">
        <v>0.318181818181818</v>
      </c>
      <c r="N537" s="15" t="n">
        <v>0.286821705426357</v>
      </c>
      <c r="O537" s="15" t="n">
        <v>0.231292517006803</v>
      </c>
      <c r="P537" s="15"/>
      <c r="Q537" s="15" t="n">
        <v>0.371794871794872</v>
      </c>
      <c r="R537" s="15" t="n">
        <v>0.180790960451977</v>
      </c>
    </row>
    <row r="538">
      <c r="B538" t="s">
        <v>225</v>
      </c>
      <c r="C538" s="15" t="n">
        <v>0.368627450980392</v>
      </c>
      <c r="D538" s="15" t="n">
        <v>0.300884955752212</v>
      </c>
      <c r="E538" s="15" t="n">
        <v>0.450867052023121</v>
      </c>
      <c r="F538" s="15" t="n">
        <v>0.408163265306122</v>
      </c>
      <c r="G538" s="15" t="n">
        <v>0.285714285714286</v>
      </c>
      <c r="H538" s="15"/>
      <c r="I538" s="15" t="n">
        <v>0.436781609195402</v>
      </c>
      <c r="J538" s="15" t="n">
        <v>0.327272727272727</v>
      </c>
      <c r="K538" s="15"/>
      <c r="L538" s="15" t="n">
        <v>0.339285714285714</v>
      </c>
      <c r="M538" s="15" t="n">
        <v>0.418181818181818</v>
      </c>
      <c r="N538" s="15" t="n">
        <v>0.441860465116279</v>
      </c>
      <c r="O538" s="15" t="n">
        <v>0.319727891156463</v>
      </c>
      <c r="P538" s="15"/>
      <c r="Q538" s="15" t="n">
        <v>0.416666666666667</v>
      </c>
      <c r="R538" s="15" t="n">
        <v>0.347457627118644</v>
      </c>
    </row>
    <row r="539">
      <c r="B539" t="s">
        <v>226</v>
      </c>
      <c r="C539" s="15" t="n">
        <v>0.349019607843137</v>
      </c>
      <c r="D539" s="15" t="n">
        <v>0.495575221238938</v>
      </c>
      <c r="E539" s="15" t="n">
        <v>0.277456647398844</v>
      </c>
      <c r="F539" s="15" t="n">
        <v>0.306122448979592</v>
      </c>
      <c r="G539" s="15" t="n">
        <v>0.349206349206349</v>
      </c>
      <c r="H539" s="15"/>
      <c r="I539" s="15" t="n">
        <v>0.275862068965517</v>
      </c>
      <c r="J539" s="15" t="n">
        <v>0.390909090909091</v>
      </c>
      <c r="K539" s="15"/>
      <c r="L539" s="15" t="n">
        <v>0.5</v>
      </c>
      <c r="M539" s="15" t="n">
        <v>0.245454545454545</v>
      </c>
      <c r="N539" s="15" t="n">
        <v>0.255813953488372</v>
      </c>
      <c r="O539" s="15" t="n">
        <v>0.36734693877551</v>
      </c>
      <c r="P539" s="15"/>
      <c r="Q539" s="15" t="n">
        <v>0.179487179487179</v>
      </c>
      <c r="R539" s="15" t="n">
        <v>0.423728813559322</v>
      </c>
    </row>
    <row r="540">
      <c r="B540" t="s">
        <v>48</v>
      </c>
      <c r="C540" s="15" t="n">
        <v>0.0431372549019608</v>
      </c>
      <c r="D540" s="15" t="n">
        <v>0.0265486725663717</v>
      </c>
      <c r="E540" s="15" t="n">
        <v>0.0289017341040462</v>
      </c>
      <c r="F540" s="15" t="n">
        <v>0.0306122448979592</v>
      </c>
      <c r="G540" s="15" t="n">
        <v>0.0873015873015873</v>
      </c>
      <c r="H540" s="15"/>
      <c r="I540" s="15" t="n">
        <v>0.0229885057471264</v>
      </c>
      <c r="J540" s="15" t="n">
        <v>0.0545454545454545</v>
      </c>
      <c r="K540" s="15"/>
      <c r="L540" s="15" t="n">
        <v>0.0178571428571429</v>
      </c>
      <c r="M540" s="15" t="n">
        <v>0.0181818181818182</v>
      </c>
      <c r="N540" s="15" t="n">
        <v>0.0155038759689922</v>
      </c>
      <c r="O540" s="15" t="n">
        <v>0.0816326530612245</v>
      </c>
      <c r="P540" s="15"/>
      <c r="Q540" s="15" t="n">
        <v>0.032051282051282</v>
      </c>
      <c r="R540" s="15" t="n">
        <v>0.0480225988700565</v>
      </c>
    </row>
    <row r="541">
      <c r="C541" s="15"/>
      <c r="D541" s="15"/>
      <c r="E541" s="15"/>
      <c r="F541" s="15"/>
      <c r="G541" s="15"/>
      <c r="H541" s="15"/>
      <c r="I541" s="15"/>
      <c r="J541" s="15"/>
      <c r="K541" s="15"/>
      <c r="L541" s="15"/>
      <c r="M541" s="15"/>
      <c r="N541" s="15"/>
      <c r="O541" s="15"/>
      <c r="P541" s="15"/>
      <c r="Q541" s="15"/>
      <c r="R541" s="15"/>
    </row>
    <row r="542">
      <c r="B542" s="7" t="s">
        <v>235</v>
      </c>
      <c r="C542" s="15"/>
      <c r="D542" s="15"/>
      <c r="E542" s="15"/>
      <c r="F542" s="15"/>
      <c r="G542" s="15"/>
      <c r="H542" s="15"/>
      <c r="I542" s="15"/>
      <c r="J542" s="15"/>
      <c r="K542" s="15"/>
      <c r="L542" s="15"/>
      <c r="M542" s="15"/>
      <c r="N542" s="15"/>
      <c r="O542" s="15"/>
      <c r="P542" s="15"/>
      <c r="Q542" s="15"/>
      <c r="R542" s="15"/>
    </row>
    <row r="543">
      <c r="B543" s="25" t="s">
        <v>55</v>
      </c>
      <c r="C543" s="15"/>
      <c r="D543" s="15"/>
      <c r="E543" s="15"/>
      <c r="F543" s="15"/>
      <c r="G543" s="15"/>
      <c r="H543" s="15"/>
      <c r="I543" s="15"/>
      <c r="J543" s="15"/>
      <c r="K543" s="15"/>
      <c r="L543" s="15"/>
      <c r="M543" s="15"/>
      <c r="N543" s="15"/>
      <c r="O543" s="15"/>
      <c r="P543" s="15"/>
      <c r="Q543" s="15"/>
      <c r="R543" s="15"/>
    </row>
    <row r="544">
      <c r="B544" t="s">
        <v>224</v>
      </c>
      <c r="C544" s="15" t="n">
        <v>0.245098039215686</v>
      </c>
      <c r="D544" s="15" t="n">
        <v>0.15929203539823</v>
      </c>
      <c r="E544" s="15" t="n">
        <v>0.277456647398844</v>
      </c>
      <c r="F544" s="15" t="n">
        <v>0.244897959183673</v>
      </c>
      <c r="G544" s="15" t="n">
        <v>0.277777777777778</v>
      </c>
      <c r="H544" s="15"/>
      <c r="I544" s="15" t="n">
        <v>0.310344827586207</v>
      </c>
      <c r="J544" s="15" t="n">
        <v>0.209090909090909</v>
      </c>
      <c r="K544" s="15"/>
      <c r="L544" s="15" t="n">
        <v>0.125</v>
      </c>
      <c r="M544" s="15" t="n">
        <v>0.327272727272727</v>
      </c>
      <c r="N544" s="15" t="n">
        <v>0.302325581395349</v>
      </c>
      <c r="O544" s="15" t="n">
        <v>0.238095238095238</v>
      </c>
      <c r="P544" s="15"/>
      <c r="Q544" s="15" t="n">
        <v>0.423076923076923</v>
      </c>
      <c r="R544" s="15" t="n">
        <v>0.166666666666667</v>
      </c>
    </row>
    <row r="545">
      <c r="B545" t="s">
        <v>225</v>
      </c>
      <c r="C545" s="15" t="n">
        <v>0.33921568627451</v>
      </c>
      <c r="D545" s="15" t="n">
        <v>0.265486725663717</v>
      </c>
      <c r="E545" s="15" t="n">
        <v>0.398843930635838</v>
      </c>
      <c r="F545" s="15" t="n">
        <v>0.36734693877551</v>
      </c>
      <c r="G545" s="15" t="n">
        <v>0.301587301587302</v>
      </c>
      <c r="H545" s="15"/>
      <c r="I545" s="15" t="n">
        <v>0.367816091954023</v>
      </c>
      <c r="J545" s="15" t="n">
        <v>0.324242424242424</v>
      </c>
      <c r="K545" s="15"/>
      <c r="L545" s="15" t="n">
        <v>0.294642857142857</v>
      </c>
      <c r="M545" s="15" t="n">
        <v>0.381818181818182</v>
      </c>
      <c r="N545" s="15" t="n">
        <v>0.364341085271318</v>
      </c>
      <c r="O545" s="15" t="n">
        <v>0.340136054421769</v>
      </c>
      <c r="P545" s="15"/>
      <c r="Q545" s="15" t="n">
        <v>0.346153846153846</v>
      </c>
      <c r="R545" s="15" t="n">
        <v>0.336158192090395</v>
      </c>
    </row>
    <row r="546">
      <c r="B546" t="s">
        <v>226</v>
      </c>
      <c r="C546" s="15" t="n">
        <v>0.362745098039216</v>
      </c>
      <c r="D546" s="15" t="n">
        <v>0.530973451327434</v>
      </c>
      <c r="E546" s="15" t="n">
        <v>0.289017341040462</v>
      </c>
      <c r="F546" s="15" t="n">
        <v>0.336734693877551</v>
      </c>
      <c r="G546" s="15" t="n">
        <v>0.333333333333333</v>
      </c>
      <c r="H546" s="15"/>
      <c r="I546" s="15" t="n">
        <v>0.28735632183908</v>
      </c>
      <c r="J546" s="15" t="n">
        <v>0.403030303030303</v>
      </c>
      <c r="K546" s="15"/>
      <c r="L546" s="15" t="n">
        <v>0.535714285714286</v>
      </c>
      <c r="M546" s="15" t="n">
        <v>0.254545454545455</v>
      </c>
      <c r="N546" s="15" t="n">
        <v>0.310077519379845</v>
      </c>
      <c r="O546" s="15" t="n">
        <v>0.346938775510204</v>
      </c>
      <c r="P546" s="15"/>
      <c r="Q546" s="15" t="n">
        <v>0.198717948717949</v>
      </c>
      <c r="R546" s="15" t="n">
        <v>0.435028248587571</v>
      </c>
    </row>
    <row r="547">
      <c r="B547" t="s">
        <v>48</v>
      </c>
      <c r="C547" s="15" t="n">
        <v>0.0529411764705882</v>
      </c>
      <c r="D547" s="15" t="n">
        <v>0.0442477876106195</v>
      </c>
      <c r="E547" s="15" t="n">
        <v>0.0346820809248555</v>
      </c>
      <c r="F547" s="15" t="n">
        <v>0.0510204081632653</v>
      </c>
      <c r="G547" s="15" t="n">
        <v>0.0873015873015873</v>
      </c>
      <c r="H547" s="15"/>
      <c r="I547" s="15" t="n">
        <v>0.0344827586206897</v>
      </c>
      <c r="J547" s="15" t="n">
        <v>0.0636363636363636</v>
      </c>
      <c r="K547" s="15"/>
      <c r="L547" s="15" t="n">
        <v>0.0446428571428571</v>
      </c>
      <c r="M547" s="15" t="n">
        <v>0.0363636363636364</v>
      </c>
      <c r="N547" s="15" t="n">
        <v>0.0232558139534884</v>
      </c>
      <c r="O547" s="15" t="n">
        <v>0.0748299319727891</v>
      </c>
      <c r="P547" s="15"/>
      <c r="Q547" s="15" t="n">
        <v>0.032051282051282</v>
      </c>
      <c r="R547" s="15" t="n">
        <v>0.0621468926553672</v>
      </c>
    </row>
    <row r="548">
      <c r="C548" s="15"/>
      <c r="D548" s="15"/>
      <c r="E548" s="15"/>
      <c r="F548" s="15"/>
      <c r="G548" s="15"/>
      <c r="H548" s="15"/>
      <c r="I548" s="15"/>
      <c r="J548" s="15"/>
      <c r="K548" s="15"/>
      <c r="L548" s="15"/>
      <c r="M548" s="15"/>
      <c r="N548" s="15"/>
      <c r="O548" s="15"/>
      <c r="P548" s="15"/>
      <c r="Q548" s="15"/>
      <c r="R548" s="15"/>
    </row>
    <row r="549">
      <c r="B549" s="7" t="s">
        <v>236</v>
      </c>
      <c r="C549" s="15"/>
      <c r="D549" s="15"/>
      <c r="E549" s="15"/>
      <c r="F549" s="15"/>
      <c r="G549" s="15"/>
      <c r="H549" s="15"/>
      <c r="I549" s="15"/>
      <c r="J549" s="15"/>
      <c r="K549" s="15"/>
      <c r="L549" s="15"/>
      <c r="M549" s="15"/>
      <c r="N549" s="15"/>
      <c r="O549" s="15"/>
      <c r="P549" s="15"/>
      <c r="Q549" s="15"/>
      <c r="R549" s="15"/>
    </row>
    <row r="550">
      <c r="B550" s="25" t="s">
        <v>55</v>
      </c>
      <c r="C550" s="15"/>
      <c r="D550" s="15"/>
      <c r="E550" s="15"/>
      <c r="F550" s="15"/>
      <c r="G550" s="15"/>
      <c r="H550" s="15"/>
      <c r="I550" s="15"/>
      <c r="J550" s="15"/>
      <c r="K550" s="15"/>
      <c r="L550" s="15"/>
      <c r="M550" s="15"/>
      <c r="N550" s="15"/>
      <c r="O550" s="15"/>
      <c r="P550" s="15"/>
      <c r="Q550" s="15"/>
      <c r="R550" s="15"/>
    </row>
    <row r="551">
      <c r="B551" t="s">
        <v>224</v>
      </c>
      <c r="C551" s="15" t="n">
        <v>0.209803921568627</v>
      </c>
      <c r="D551" s="15" t="n">
        <v>0.150442477876106</v>
      </c>
      <c r="E551" s="15" t="n">
        <v>0.265895953757225</v>
      </c>
      <c r="F551" s="15" t="n">
        <v>0.255102040816327</v>
      </c>
      <c r="G551" s="15" t="n">
        <v>0.150793650793651</v>
      </c>
      <c r="H551" s="15"/>
      <c r="I551" s="15" t="n">
        <v>0.241379310344828</v>
      </c>
      <c r="J551" s="15" t="n">
        <v>0.190909090909091</v>
      </c>
      <c r="K551" s="15"/>
      <c r="L551" s="15" t="n">
        <v>0.125</v>
      </c>
      <c r="M551" s="15" t="n">
        <v>0.309090909090909</v>
      </c>
      <c r="N551" s="15" t="n">
        <v>0.24031007751938</v>
      </c>
      <c r="O551" s="15" t="n">
        <v>0.183673469387755</v>
      </c>
      <c r="P551" s="15"/>
      <c r="Q551" s="15" t="n">
        <v>0.314102564102564</v>
      </c>
      <c r="R551" s="15" t="n">
        <v>0.163841807909605</v>
      </c>
    </row>
    <row r="552">
      <c r="B552" t="s">
        <v>225</v>
      </c>
      <c r="C552" s="15" t="n">
        <v>0.309803921568627</v>
      </c>
      <c r="D552" s="15" t="n">
        <v>0.194690265486726</v>
      </c>
      <c r="E552" s="15" t="n">
        <v>0.335260115606936</v>
      </c>
      <c r="F552" s="15" t="n">
        <v>0.357142857142857</v>
      </c>
      <c r="G552" s="15" t="n">
        <v>0.341269841269841</v>
      </c>
      <c r="H552" s="15"/>
      <c r="I552" s="15" t="n">
        <v>0.379310344827586</v>
      </c>
      <c r="J552" s="15" t="n">
        <v>0.272727272727273</v>
      </c>
      <c r="K552" s="15"/>
      <c r="L552" s="15" t="n">
        <v>0.241071428571429</v>
      </c>
      <c r="M552" s="15" t="n">
        <v>0.345454545454545</v>
      </c>
      <c r="N552" s="15" t="n">
        <v>0.403100775193798</v>
      </c>
      <c r="O552" s="15" t="n">
        <v>0.272108843537415</v>
      </c>
      <c r="P552" s="15"/>
      <c r="Q552" s="15" t="n">
        <v>0.384615384615385</v>
      </c>
      <c r="R552" s="15" t="n">
        <v>0.27683615819209</v>
      </c>
    </row>
    <row r="553">
      <c r="B553" t="s">
        <v>226</v>
      </c>
      <c r="C553" s="15" t="n">
        <v>0.42156862745098</v>
      </c>
      <c r="D553" s="15" t="n">
        <v>0.619469026548673</v>
      </c>
      <c r="E553" s="15" t="n">
        <v>0.352601156069364</v>
      </c>
      <c r="F553" s="15" t="n">
        <v>0.336734693877551</v>
      </c>
      <c r="G553" s="15" t="n">
        <v>0.404761904761905</v>
      </c>
      <c r="H553" s="15"/>
      <c r="I553" s="15" t="n">
        <v>0.350574712643678</v>
      </c>
      <c r="J553" s="15" t="n">
        <v>0.460606060606061</v>
      </c>
      <c r="K553" s="15"/>
      <c r="L553" s="15" t="n">
        <v>0.598214285714286</v>
      </c>
      <c r="M553" s="15" t="n">
        <v>0.327272727272727</v>
      </c>
      <c r="N553" s="15" t="n">
        <v>0.317829457364341</v>
      </c>
      <c r="O553" s="15" t="n">
        <v>0.442176870748299</v>
      </c>
      <c r="P553" s="15"/>
      <c r="Q553" s="15" t="n">
        <v>0.262820512820513</v>
      </c>
      <c r="R553" s="15" t="n">
        <v>0.491525423728814</v>
      </c>
    </row>
    <row r="554">
      <c r="B554" t="s">
        <v>48</v>
      </c>
      <c r="C554" s="15" t="n">
        <v>0.0588235294117647</v>
      </c>
      <c r="D554" s="15" t="n">
        <v>0.0353982300884956</v>
      </c>
      <c r="E554" s="15" t="n">
        <v>0.046242774566474</v>
      </c>
      <c r="F554" s="15" t="n">
        <v>0.0510204081632653</v>
      </c>
      <c r="G554" s="15" t="n">
        <v>0.103174603174603</v>
      </c>
      <c r="H554" s="15"/>
      <c r="I554" s="15" t="n">
        <v>0.028735632183908</v>
      </c>
      <c r="J554" s="15" t="n">
        <v>0.0757575757575758</v>
      </c>
      <c r="K554" s="15"/>
      <c r="L554" s="15" t="n">
        <v>0.0357142857142857</v>
      </c>
      <c r="M554" s="15" t="n">
        <v>0.0181818181818182</v>
      </c>
      <c r="N554" s="15" t="n">
        <v>0.0387596899224806</v>
      </c>
      <c r="O554" s="15" t="n">
        <v>0.102040816326531</v>
      </c>
      <c r="P554" s="15"/>
      <c r="Q554" s="15" t="n">
        <v>0.0384615384615385</v>
      </c>
      <c r="R554" s="15" t="n">
        <v>0.0677966101694915</v>
      </c>
    </row>
    <row r="555">
      <c r="C555" s="15"/>
      <c r="D555" s="15"/>
      <c r="E555" s="15"/>
      <c r="F555" s="15"/>
      <c r="G555" s="15"/>
      <c r="H555" s="15"/>
      <c r="I555" s="15"/>
      <c r="J555" s="15"/>
      <c r="K555" s="15"/>
      <c r="L555" s="15"/>
      <c r="M555" s="15"/>
      <c r="N555" s="15"/>
      <c r="O555" s="15"/>
      <c r="P555" s="15"/>
      <c r="Q555" s="15"/>
      <c r="R555" s="15"/>
    </row>
    <row r="556">
      <c r="B556" s="7" t="s">
        <v>237</v>
      </c>
      <c r="C556" s="15"/>
      <c r="D556" s="15"/>
      <c r="E556" s="15"/>
      <c r="F556" s="15"/>
      <c r="G556" s="15"/>
      <c r="H556" s="15"/>
      <c r="I556" s="15"/>
      <c r="J556" s="15"/>
      <c r="K556" s="15"/>
      <c r="L556" s="15"/>
      <c r="M556" s="15"/>
      <c r="N556" s="15"/>
      <c r="O556" s="15"/>
      <c r="P556" s="15"/>
      <c r="Q556" s="15"/>
      <c r="R556" s="15"/>
    </row>
    <row r="557">
      <c r="B557" s="25" t="s">
        <v>55</v>
      </c>
      <c r="C557" s="15"/>
      <c r="D557" s="15"/>
      <c r="E557" s="15"/>
      <c r="F557" s="15"/>
      <c r="G557" s="15"/>
      <c r="H557" s="15"/>
      <c r="I557" s="15"/>
      <c r="J557" s="15"/>
      <c r="K557" s="15"/>
      <c r="L557" s="15"/>
      <c r="M557" s="15"/>
      <c r="N557" s="15"/>
      <c r="O557" s="15"/>
      <c r="P557" s="15"/>
      <c r="Q557" s="15"/>
      <c r="R557" s="15"/>
    </row>
    <row r="558">
      <c r="B558" t="s">
        <v>224</v>
      </c>
      <c r="C558" s="15" t="n">
        <v>0.317647058823529</v>
      </c>
      <c r="D558" s="15" t="n">
        <v>0.247787610619469</v>
      </c>
      <c r="E558" s="15" t="n">
        <v>0.294797687861272</v>
      </c>
      <c r="F558" s="15" t="n">
        <v>0.387755102040816</v>
      </c>
      <c r="G558" s="15" t="n">
        <v>0.357142857142857</v>
      </c>
      <c r="H558" s="15"/>
      <c r="I558" s="15" t="n">
        <v>0.408045977011494</v>
      </c>
      <c r="J558" s="15" t="n">
        <v>0.26969696969697</v>
      </c>
      <c r="K558" s="15"/>
      <c r="L558" s="15" t="n">
        <v>0.223214285714286</v>
      </c>
      <c r="M558" s="15" t="n">
        <v>0.381818181818182</v>
      </c>
      <c r="N558" s="15" t="n">
        <v>0.325581395348837</v>
      </c>
      <c r="O558" s="15" t="n">
        <v>0.353741496598639</v>
      </c>
      <c r="P558" s="15"/>
      <c r="Q558" s="15" t="n">
        <v>0.487179487179487</v>
      </c>
      <c r="R558" s="15" t="n">
        <v>0.242937853107345</v>
      </c>
    </row>
    <row r="559">
      <c r="B559" t="s">
        <v>225</v>
      </c>
      <c r="C559" s="15" t="n">
        <v>0.305882352941176</v>
      </c>
      <c r="D559" s="15" t="n">
        <v>0.168141592920354</v>
      </c>
      <c r="E559" s="15" t="n">
        <v>0.410404624277457</v>
      </c>
      <c r="F559" s="15" t="n">
        <v>0.295918367346939</v>
      </c>
      <c r="G559" s="15" t="n">
        <v>0.293650793650794</v>
      </c>
      <c r="H559" s="15"/>
      <c r="I559" s="15" t="n">
        <v>0.35632183908046</v>
      </c>
      <c r="J559" s="15" t="n">
        <v>0.281818181818182</v>
      </c>
      <c r="K559" s="15"/>
      <c r="L559" s="15" t="n">
        <v>0.267857142857143</v>
      </c>
      <c r="M559" s="15" t="n">
        <v>0.436363636363636</v>
      </c>
      <c r="N559" s="15" t="n">
        <v>0.372093023255814</v>
      </c>
      <c r="O559" s="15" t="n">
        <v>0.197278911564626</v>
      </c>
      <c r="P559" s="15"/>
      <c r="Q559" s="15" t="n">
        <v>0.314102564102564</v>
      </c>
      <c r="R559" s="15" t="n">
        <v>0.30225988700565</v>
      </c>
    </row>
    <row r="560">
      <c r="B560" t="s">
        <v>226</v>
      </c>
      <c r="C560" s="15" t="n">
        <v>0.341176470588235</v>
      </c>
      <c r="D560" s="15" t="n">
        <v>0.566371681415929</v>
      </c>
      <c r="E560" s="15" t="n">
        <v>0.265895953757225</v>
      </c>
      <c r="F560" s="15" t="n">
        <v>0.275510204081633</v>
      </c>
      <c r="G560" s="15" t="n">
        <v>0.293650793650794</v>
      </c>
      <c r="H560" s="15"/>
      <c r="I560" s="15" t="n">
        <v>0.235632183908046</v>
      </c>
      <c r="J560" s="15" t="n">
        <v>0.396969696969697</v>
      </c>
      <c r="K560" s="15"/>
      <c r="L560" s="15" t="n">
        <v>0.508928571428571</v>
      </c>
      <c r="M560" s="15" t="n">
        <v>0.172727272727273</v>
      </c>
      <c r="N560" s="15" t="n">
        <v>0.271317829457364</v>
      </c>
      <c r="O560" s="15" t="n">
        <v>0.380952380952381</v>
      </c>
      <c r="P560" s="15"/>
      <c r="Q560" s="15" t="n">
        <v>0.173076923076923</v>
      </c>
      <c r="R560" s="15" t="n">
        <v>0.415254237288136</v>
      </c>
    </row>
    <row r="561">
      <c r="B561" t="s">
        <v>48</v>
      </c>
      <c r="C561" s="15" t="n">
        <v>0.0352941176470588</v>
      </c>
      <c r="D561" s="15" t="n">
        <v>0.0176991150442478</v>
      </c>
      <c r="E561" s="15" t="n">
        <v>0.0289017341040462</v>
      </c>
      <c r="F561" s="15" t="n">
        <v>0.0408163265306122</v>
      </c>
      <c r="G561" s="15" t="n">
        <v>0.0555555555555556</v>
      </c>
      <c r="H561" s="15"/>
      <c r="I561" s="15" t="n">
        <v>0</v>
      </c>
      <c r="J561" s="15" t="n">
        <v>0.0515151515151515</v>
      </c>
      <c r="K561" s="15"/>
      <c r="L561" s="15" t="n">
        <v>0</v>
      </c>
      <c r="M561" s="15" t="n">
        <v>0.00909090909090909</v>
      </c>
      <c r="N561" s="15" t="n">
        <v>0.0310077519379845</v>
      </c>
      <c r="O561" s="15" t="n">
        <v>0.0680272108843537</v>
      </c>
      <c r="P561" s="15"/>
      <c r="Q561" s="15" t="n">
        <v>0.0256410256410256</v>
      </c>
      <c r="R561" s="15" t="n">
        <v>0.0395480225988701</v>
      </c>
    </row>
    <row r="562">
      <c r="C562" s="15"/>
      <c r="D562" s="15"/>
      <c r="E562" s="15"/>
      <c r="F562" s="15"/>
      <c r="G562" s="15"/>
      <c r="H562" s="15"/>
      <c r="I562" s="15"/>
      <c r="J562" s="15"/>
      <c r="K562" s="15"/>
      <c r="L562" s="15"/>
      <c r="M562" s="15"/>
      <c r="N562" s="15"/>
      <c r="O562" s="15"/>
      <c r="P562" s="15"/>
      <c r="Q562" s="15"/>
      <c r="R562" s="15"/>
    </row>
    <row r="563">
      <c r="B563" s="7" t="s">
        <v>238</v>
      </c>
      <c r="C563" s="15"/>
      <c r="D563" s="15"/>
      <c r="E563" s="15"/>
      <c r="F563" s="15"/>
      <c r="G563" s="15"/>
      <c r="H563" s="15"/>
      <c r="I563" s="15"/>
      <c r="J563" s="15"/>
      <c r="K563" s="15"/>
      <c r="L563" s="15"/>
      <c r="M563" s="15"/>
      <c r="N563" s="15"/>
      <c r="O563" s="15"/>
      <c r="P563" s="15"/>
      <c r="Q563" s="15"/>
      <c r="R563" s="15"/>
    </row>
    <row r="564">
      <c r="B564" s="25" t="s">
        <v>55</v>
      </c>
      <c r="C564" s="15"/>
      <c r="D564" s="15"/>
      <c r="E564" s="15"/>
      <c r="F564" s="15"/>
      <c r="G564" s="15"/>
      <c r="H564" s="15"/>
      <c r="I564" s="15"/>
      <c r="J564" s="15"/>
      <c r="K564" s="15"/>
      <c r="L564" s="15"/>
      <c r="M564" s="15"/>
      <c r="N564" s="15"/>
      <c r="O564" s="15"/>
      <c r="P564" s="15"/>
      <c r="Q564" s="15"/>
      <c r="R564" s="15"/>
    </row>
    <row r="565">
      <c r="B565" t="s">
        <v>224</v>
      </c>
      <c r="C565" s="15" t="n">
        <v>0.223529411764706</v>
      </c>
      <c r="D565" s="15" t="n">
        <v>0.150442477876106</v>
      </c>
      <c r="E565" s="15" t="n">
        <v>0.254335260115607</v>
      </c>
      <c r="F565" s="15" t="n">
        <v>0.204081632653061</v>
      </c>
      <c r="G565" s="15" t="n">
        <v>0.261904761904762</v>
      </c>
      <c r="H565" s="15"/>
      <c r="I565" s="15" t="n">
        <v>0.258620689655172</v>
      </c>
      <c r="J565" s="15" t="n">
        <v>0.203030303030303</v>
      </c>
      <c r="K565" s="15"/>
      <c r="L565" s="15" t="n">
        <v>0.1875</v>
      </c>
      <c r="M565" s="15" t="n">
        <v>0.263636363636364</v>
      </c>
      <c r="N565" s="15" t="n">
        <v>0.232558139534884</v>
      </c>
      <c r="O565" s="15" t="n">
        <v>0.231292517006803</v>
      </c>
      <c r="P565" s="15"/>
      <c r="Q565" s="15" t="n">
        <v>0.365384615384615</v>
      </c>
      <c r="R565" s="15" t="n">
        <v>0.161016949152542</v>
      </c>
    </row>
    <row r="566">
      <c r="B566" t="s">
        <v>225</v>
      </c>
      <c r="C566" s="15" t="n">
        <v>0.380392156862745</v>
      </c>
      <c r="D566" s="15" t="n">
        <v>0.31858407079646</v>
      </c>
      <c r="E566" s="15" t="n">
        <v>0.445086705202312</v>
      </c>
      <c r="F566" s="15" t="n">
        <v>0.459183673469388</v>
      </c>
      <c r="G566" s="15" t="n">
        <v>0.285714285714286</v>
      </c>
      <c r="H566" s="15"/>
      <c r="I566" s="15" t="n">
        <v>0.454022988505747</v>
      </c>
      <c r="J566" s="15" t="n">
        <v>0.339393939393939</v>
      </c>
      <c r="K566" s="15"/>
      <c r="L566" s="15" t="n">
        <v>0.258928571428571</v>
      </c>
      <c r="M566" s="15" t="n">
        <v>0.509090909090909</v>
      </c>
      <c r="N566" s="15" t="n">
        <v>0.465116279069767</v>
      </c>
      <c r="O566" s="15" t="n">
        <v>0.333333333333333</v>
      </c>
      <c r="P566" s="15"/>
      <c r="Q566" s="15" t="n">
        <v>0.423076923076923</v>
      </c>
      <c r="R566" s="15" t="n">
        <v>0.361581920903955</v>
      </c>
    </row>
    <row r="567">
      <c r="B567" t="s">
        <v>226</v>
      </c>
      <c r="C567" s="15" t="n">
        <v>0.349019607843137</v>
      </c>
      <c r="D567" s="15" t="n">
        <v>0.504424778761062</v>
      </c>
      <c r="E567" s="15" t="n">
        <v>0.265895953757225</v>
      </c>
      <c r="F567" s="15" t="n">
        <v>0.275510204081633</v>
      </c>
      <c r="G567" s="15" t="n">
        <v>0.380952380952381</v>
      </c>
      <c r="H567" s="15"/>
      <c r="I567" s="15" t="n">
        <v>0.258620689655172</v>
      </c>
      <c r="J567" s="15" t="n">
        <v>0.4</v>
      </c>
      <c r="K567" s="15"/>
      <c r="L567" s="15" t="n">
        <v>0.526785714285714</v>
      </c>
      <c r="M567" s="15" t="n">
        <v>0.2</v>
      </c>
      <c r="N567" s="15" t="n">
        <v>0.27906976744186</v>
      </c>
      <c r="O567" s="15" t="n">
        <v>0.353741496598639</v>
      </c>
      <c r="P567" s="15"/>
      <c r="Q567" s="15" t="n">
        <v>0.179487179487179</v>
      </c>
      <c r="R567" s="15" t="n">
        <v>0.423728813559322</v>
      </c>
    </row>
    <row r="568">
      <c r="B568" t="s">
        <v>48</v>
      </c>
      <c r="C568" s="15" t="n">
        <v>0.0470588235294118</v>
      </c>
      <c r="D568" s="15" t="n">
        <v>0.0265486725663717</v>
      </c>
      <c r="E568" s="15" t="n">
        <v>0.0346820809248555</v>
      </c>
      <c r="F568" s="15" t="n">
        <v>0.0612244897959184</v>
      </c>
      <c r="G568" s="15" t="n">
        <v>0.0714285714285714</v>
      </c>
      <c r="H568" s="15"/>
      <c r="I568" s="15" t="n">
        <v>0.028735632183908</v>
      </c>
      <c r="J568" s="15" t="n">
        <v>0.0575757575757576</v>
      </c>
      <c r="K568" s="15"/>
      <c r="L568" s="15" t="n">
        <v>0.0267857142857143</v>
      </c>
      <c r="M568" s="15" t="n">
        <v>0.0272727272727273</v>
      </c>
      <c r="N568" s="15" t="n">
        <v>0.0232558139534884</v>
      </c>
      <c r="O568" s="15" t="n">
        <v>0.0816326530612245</v>
      </c>
      <c r="P568" s="15"/>
      <c r="Q568" s="15" t="n">
        <v>0.032051282051282</v>
      </c>
      <c r="R568" s="15" t="n">
        <v>0.0536723163841808</v>
      </c>
    </row>
    <row r="569">
      <c r="C569" s="15"/>
      <c r="D569" s="15"/>
      <c r="E569" s="15"/>
      <c r="F569" s="15"/>
      <c r="G569" s="15"/>
      <c r="H569" s="15"/>
      <c r="I569" s="15"/>
      <c r="J569" s="15"/>
      <c r="K569" s="15"/>
      <c r="L569" s="15"/>
      <c r="M569" s="15"/>
      <c r="N569" s="15"/>
      <c r="O569" s="15"/>
      <c r="P569" s="15"/>
      <c r="Q569" s="15"/>
      <c r="R569" s="15"/>
    </row>
    <row r="570">
      <c r="B570" s="7" t="s">
        <v>239</v>
      </c>
      <c r="C570" s="15"/>
      <c r="D570" s="15"/>
      <c r="E570" s="15"/>
      <c r="F570" s="15"/>
      <c r="G570" s="15"/>
      <c r="H570" s="15"/>
      <c r="I570" s="15"/>
      <c r="J570" s="15"/>
      <c r="K570" s="15"/>
      <c r="L570" s="15"/>
      <c r="M570" s="15"/>
      <c r="N570" s="15"/>
      <c r="O570" s="15"/>
      <c r="P570" s="15"/>
      <c r="Q570" s="15"/>
      <c r="R570" s="15"/>
    </row>
    <row r="571">
      <c r="B571" s="25" t="s">
        <v>55</v>
      </c>
      <c r="C571" s="15"/>
      <c r="D571" s="15"/>
      <c r="E571" s="15"/>
      <c r="F571" s="15"/>
      <c r="G571" s="15"/>
      <c r="H571" s="15"/>
      <c r="I571" s="15"/>
      <c r="J571" s="15"/>
      <c r="K571" s="15"/>
      <c r="L571" s="15"/>
      <c r="M571" s="15"/>
      <c r="N571" s="15"/>
      <c r="O571" s="15"/>
      <c r="P571" s="15"/>
      <c r="Q571" s="15"/>
      <c r="R571" s="15"/>
    </row>
    <row r="572">
      <c r="B572" t="s">
        <v>224</v>
      </c>
      <c r="C572" s="15" t="n">
        <v>0.207843137254902</v>
      </c>
      <c r="D572" s="15" t="n">
        <v>0.141592920353982</v>
      </c>
      <c r="E572" s="15" t="n">
        <v>0.219653179190751</v>
      </c>
      <c r="F572" s="15" t="n">
        <v>0.204081632653061</v>
      </c>
      <c r="G572" s="15" t="n">
        <v>0.253968253968254</v>
      </c>
      <c r="H572" s="15"/>
      <c r="I572" s="15" t="n">
        <v>0.270114942528736</v>
      </c>
      <c r="J572" s="15" t="n">
        <v>0.172727272727273</v>
      </c>
      <c r="K572" s="15"/>
      <c r="L572" s="15" t="n">
        <v>0.125</v>
      </c>
      <c r="M572" s="15" t="n">
        <v>0.254545454545455</v>
      </c>
      <c r="N572" s="15" t="n">
        <v>0.27906976744186</v>
      </c>
      <c r="O572" s="15" t="n">
        <v>0.19047619047619</v>
      </c>
      <c r="P572" s="15"/>
      <c r="Q572" s="15" t="n">
        <v>0.301282051282051</v>
      </c>
      <c r="R572" s="15" t="n">
        <v>0.166666666666667</v>
      </c>
    </row>
    <row r="573">
      <c r="B573" t="s">
        <v>225</v>
      </c>
      <c r="C573" s="15" t="n">
        <v>0.329411764705882</v>
      </c>
      <c r="D573" s="15" t="n">
        <v>0.230088495575221</v>
      </c>
      <c r="E573" s="15" t="n">
        <v>0.38728323699422</v>
      </c>
      <c r="F573" s="15" t="n">
        <v>0.438775510204082</v>
      </c>
      <c r="G573" s="15" t="n">
        <v>0.253968253968254</v>
      </c>
      <c r="H573" s="15"/>
      <c r="I573" s="15" t="n">
        <v>0.379310344827586</v>
      </c>
      <c r="J573" s="15" t="n">
        <v>0.3</v>
      </c>
      <c r="K573" s="15"/>
      <c r="L573" s="15" t="n">
        <v>0.267857142857143</v>
      </c>
      <c r="M573" s="15" t="n">
        <v>0.445454545454545</v>
      </c>
      <c r="N573" s="15" t="n">
        <v>0.333333333333333</v>
      </c>
      <c r="O573" s="15" t="n">
        <v>0.312925170068027</v>
      </c>
      <c r="P573" s="15"/>
      <c r="Q573" s="15" t="n">
        <v>0.435897435897436</v>
      </c>
      <c r="R573" s="15" t="n">
        <v>0.282485875706215</v>
      </c>
    </row>
    <row r="574">
      <c r="B574" t="s">
        <v>226</v>
      </c>
      <c r="C574" s="15" t="n">
        <v>0.411764705882353</v>
      </c>
      <c r="D574" s="15" t="n">
        <v>0.592920353982301</v>
      </c>
      <c r="E574" s="15" t="n">
        <v>0.352601156069364</v>
      </c>
      <c r="F574" s="15" t="n">
        <v>0.306122448979592</v>
      </c>
      <c r="G574" s="15" t="n">
        <v>0.412698412698413</v>
      </c>
      <c r="H574" s="15"/>
      <c r="I574" s="15" t="n">
        <v>0.333333333333333</v>
      </c>
      <c r="J574" s="15" t="n">
        <v>0.457575757575758</v>
      </c>
      <c r="K574" s="15"/>
      <c r="L574" s="15" t="n">
        <v>0.589285714285714</v>
      </c>
      <c r="M574" s="15" t="n">
        <v>0.272727272727273</v>
      </c>
      <c r="N574" s="15" t="n">
        <v>0.356589147286822</v>
      </c>
      <c r="O574" s="15" t="n">
        <v>0.408163265306122</v>
      </c>
      <c r="P574" s="15"/>
      <c r="Q574" s="15" t="n">
        <v>0.243589743589744</v>
      </c>
      <c r="R574" s="15" t="n">
        <v>0.485875706214689</v>
      </c>
    </row>
    <row r="575">
      <c r="B575" t="s">
        <v>48</v>
      </c>
      <c r="C575" s="15" t="n">
        <v>0.0509803921568627</v>
      </c>
      <c r="D575" s="15" t="n">
        <v>0.0353982300884956</v>
      </c>
      <c r="E575" s="15" t="n">
        <v>0.0404624277456647</v>
      </c>
      <c r="F575" s="15" t="n">
        <v>0.0510204081632653</v>
      </c>
      <c r="G575" s="15" t="n">
        <v>0.0793650793650794</v>
      </c>
      <c r="H575" s="15"/>
      <c r="I575" s="15" t="n">
        <v>0.0172413793103448</v>
      </c>
      <c r="J575" s="15" t="n">
        <v>0.0696969696969697</v>
      </c>
      <c r="K575" s="15"/>
      <c r="L575" s="15" t="n">
        <v>0.0178571428571429</v>
      </c>
      <c r="M575" s="15" t="n">
        <v>0.0272727272727273</v>
      </c>
      <c r="N575" s="15" t="n">
        <v>0.0310077519379845</v>
      </c>
      <c r="O575" s="15" t="n">
        <v>0.0884353741496599</v>
      </c>
      <c r="P575" s="15"/>
      <c r="Q575" s="15" t="n">
        <v>0.0192307692307692</v>
      </c>
      <c r="R575" s="15" t="n">
        <v>0.0649717514124294</v>
      </c>
    </row>
    <row r="576">
      <c r="C576" s="15"/>
      <c r="D576" s="15"/>
      <c r="E576" s="15"/>
      <c r="F576" s="15"/>
      <c r="G576" s="15"/>
      <c r="H576" s="15"/>
      <c r="I576" s="15"/>
      <c r="J576" s="15"/>
      <c r="K576" s="15"/>
      <c r="L576" s="15"/>
      <c r="M576" s="15"/>
      <c r="N576" s="15"/>
      <c r="O576" s="15"/>
      <c r="P576" s="15"/>
      <c r="Q576" s="15"/>
      <c r="R576" s="15"/>
    </row>
    <row r="577">
      <c r="B577" s="7" t="s">
        <v>240</v>
      </c>
      <c r="C577" s="15"/>
      <c r="D577" s="15"/>
      <c r="E577" s="15"/>
      <c r="F577" s="15"/>
      <c r="G577" s="15"/>
      <c r="H577" s="15"/>
      <c r="I577" s="15"/>
      <c r="J577" s="15"/>
      <c r="K577" s="15"/>
      <c r="L577" s="15"/>
      <c r="M577" s="15"/>
      <c r="N577" s="15"/>
      <c r="O577" s="15"/>
      <c r="P577" s="15"/>
      <c r="Q577" s="15"/>
      <c r="R577" s="15"/>
    </row>
    <row r="578">
      <c r="B578" s="25" t="s">
        <v>55</v>
      </c>
      <c r="C578" s="15"/>
      <c r="D578" s="15"/>
      <c r="E578" s="15"/>
      <c r="F578" s="15"/>
      <c r="G578" s="15"/>
      <c r="H578" s="15"/>
      <c r="I578" s="15"/>
      <c r="J578" s="15"/>
      <c r="K578" s="15"/>
      <c r="L578" s="15"/>
      <c r="M578" s="15"/>
      <c r="N578" s="15"/>
      <c r="O578" s="15"/>
      <c r="P578" s="15"/>
      <c r="Q578" s="15"/>
      <c r="R578" s="15"/>
    </row>
    <row r="579">
      <c r="B579" t="s">
        <v>224</v>
      </c>
      <c r="C579" s="15" t="n">
        <v>0.307843137254902</v>
      </c>
      <c r="D579" s="15" t="n">
        <v>0.176991150442478</v>
      </c>
      <c r="E579" s="15" t="n">
        <v>0.393063583815029</v>
      </c>
      <c r="F579" s="15" t="n">
        <v>0.326530612244898</v>
      </c>
      <c r="G579" s="15" t="n">
        <v>0.293650793650794</v>
      </c>
      <c r="H579" s="15"/>
      <c r="I579" s="15" t="n">
        <v>0.362068965517241</v>
      </c>
      <c r="J579" s="15" t="n">
        <v>0.275757575757576</v>
      </c>
      <c r="K579" s="15"/>
      <c r="L579" s="15" t="n">
        <v>0.205357142857143</v>
      </c>
      <c r="M579" s="15" t="n">
        <v>0.4</v>
      </c>
      <c r="N579" s="15" t="n">
        <v>0.333333333333333</v>
      </c>
      <c r="O579" s="15" t="n">
        <v>0.319727891156463</v>
      </c>
      <c r="P579" s="15"/>
      <c r="Q579" s="15" t="n">
        <v>0.455128205128205</v>
      </c>
      <c r="R579" s="15" t="n">
        <v>0.242937853107345</v>
      </c>
    </row>
    <row r="580">
      <c r="B580" t="s">
        <v>225</v>
      </c>
      <c r="C580" s="15" t="n">
        <v>0.347058823529412</v>
      </c>
      <c r="D580" s="15" t="n">
        <v>0.230088495575221</v>
      </c>
      <c r="E580" s="15" t="n">
        <v>0.346820809248555</v>
      </c>
      <c r="F580" s="15" t="n">
        <v>0.448979591836735</v>
      </c>
      <c r="G580" s="15" t="n">
        <v>0.373015873015873</v>
      </c>
      <c r="H580" s="15"/>
      <c r="I580" s="15" t="n">
        <v>0.396551724137931</v>
      </c>
      <c r="J580" s="15" t="n">
        <v>0.318181818181818</v>
      </c>
      <c r="K580" s="15"/>
      <c r="L580" s="15" t="n">
        <v>0.267857142857143</v>
      </c>
      <c r="M580" s="15" t="n">
        <v>0.354545454545455</v>
      </c>
      <c r="N580" s="15" t="n">
        <v>0.465116279069767</v>
      </c>
      <c r="O580" s="15" t="n">
        <v>0.326530612244898</v>
      </c>
      <c r="P580" s="15"/>
      <c r="Q580" s="15" t="n">
        <v>0.371794871794872</v>
      </c>
      <c r="R580" s="15" t="n">
        <v>0.336158192090395</v>
      </c>
    </row>
    <row r="581">
      <c r="B581" t="s">
        <v>226</v>
      </c>
      <c r="C581" s="15" t="n">
        <v>0.27843137254902</v>
      </c>
      <c r="D581" s="15" t="n">
        <v>0.495575221238938</v>
      </c>
      <c r="E581" s="15" t="n">
        <v>0.236994219653179</v>
      </c>
      <c r="F581" s="15" t="n">
        <v>0.183673469387755</v>
      </c>
      <c r="G581" s="15" t="n">
        <v>0.214285714285714</v>
      </c>
      <c r="H581" s="15"/>
      <c r="I581" s="15" t="n">
        <v>0.195402298850575</v>
      </c>
      <c r="J581" s="15" t="n">
        <v>0.327272727272727</v>
      </c>
      <c r="K581" s="15"/>
      <c r="L581" s="15" t="n">
        <v>0.482142857142857</v>
      </c>
      <c r="M581" s="15" t="n">
        <v>0.2</v>
      </c>
      <c r="N581" s="15" t="n">
        <v>0.170542635658915</v>
      </c>
      <c r="O581" s="15" t="n">
        <v>0.26530612244898</v>
      </c>
      <c r="P581" s="15"/>
      <c r="Q581" s="15" t="n">
        <v>0.141025641025641</v>
      </c>
      <c r="R581" s="15" t="n">
        <v>0.338983050847458</v>
      </c>
    </row>
    <row r="582">
      <c r="B582" t="s">
        <v>48</v>
      </c>
      <c r="C582" s="15" t="n">
        <v>0.0666666666666667</v>
      </c>
      <c r="D582" s="15" t="n">
        <v>0.0973451327433628</v>
      </c>
      <c r="E582" s="15" t="n">
        <v>0.023121387283237</v>
      </c>
      <c r="F582" s="15" t="n">
        <v>0.0408163265306122</v>
      </c>
      <c r="G582" s="15" t="n">
        <v>0.119047619047619</v>
      </c>
      <c r="H582" s="15"/>
      <c r="I582" s="15" t="n">
        <v>0.0459770114942529</v>
      </c>
      <c r="J582" s="15" t="n">
        <v>0.0787878787878788</v>
      </c>
      <c r="K582" s="15"/>
      <c r="L582" s="15" t="n">
        <v>0.0446428571428571</v>
      </c>
      <c r="M582" s="15" t="n">
        <v>0.0454545454545455</v>
      </c>
      <c r="N582" s="15" t="n">
        <v>0.0310077519379845</v>
      </c>
      <c r="O582" s="15" t="n">
        <v>0.0884353741496599</v>
      </c>
      <c r="P582" s="15"/>
      <c r="Q582" s="15" t="n">
        <v>0.032051282051282</v>
      </c>
      <c r="R582" s="15" t="n">
        <v>0.0819209039548023</v>
      </c>
    </row>
    <row r="583">
      <c r="C583" s="15"/>
      <c r="D583" s="15"/>
      <c r="E583" s="15"/>
      <c r="F583" s="15"/>
      <c r="G583" s="15"/>
      <c r="H583" s="15"/>
      <c r="I583" s="15"/>
      <c r="J583" s="15"/>
      <c r="K583" s="15"/>
      <c r="L583" s="15"/>
      <c r="M583" s="15"/>
      <c r="N583" s="15"/>
      <c r="O583" s="15"/>
      <c r="P583" s="15"/>
      <c r="Q583" s="15"/>
      <c r="R583" s="15"/>
    </row>
    <row r="584">
      <c r="B584" s="7" t="s">
        <v>241</v>
      </c>
      <c r="C584" s="15"/>
      <c r="D584" s="15"/>
      <c r="E584" s="15"/>
      <c r="F584" s="15"/>
      <c r="G584" s="15"/>
      <c r="H584" s="15"/>
      <c r="I584" s="15"/>
      <c r="J584" s="15"/>
      <c r="K584" s="15"/>
      <c r="L584" s="15"/>
      <c r="M584" s="15"/>
      <c r="N584" s="15"/>
      <c r="O584" s="15"/>
      <c r="P584" s="15"/>
      <c r="Q584" s="15"/>
      <c r="R584" s="15"/>
    </row>
    <row r="585">
      <c r="B585" s="25" t="s">
        <v>55</v>
      </c>
      <c r="C585" s="15"/>
      <c r="D585" s="15"/>
      <c r="E585" s="15"/>
      <c r="F585" s="15"/>
      <c r="G585" s="15"/>
      <c r="H585" s="15"/>
      <c r="I585" s="15"/>
      <c r="J585" s="15"/>
      <c r="K585" s="15"/>
      <c r="L585" s="15"/>
      <c r="M585" s="15"/>
      <c r="N585" s="15"/>
      <c r="O585" s="15"/>
      <c r="P585" s="15"/>
      <c r="Q585" s="15"/>
      <c r="R585" s="15"/>
    </row>
    <row r="586">
      <c r="B586" t="s">
        <v>224</v>
      </c>
      <c r="C586" s="15" t="n">
        <v>0.256862745098039</v>
      </c>
      <c r="D586" s="15" t="n">
        <v>0.150442477876106</v>
      </c>
      <c r="E586" s="15" t="n">
        <v>0.294797687861272</v>
      </c>
      <c r="F586" s="15" t="n">
        <v>0.306122448979592</v>
      </c>
      <c r="G586" s="15" t="n">
        <v>0.261904761904762</v>
      </c>
      <c r="H586" s="15"/>
      <c r="I586" s="15" t="n">
        <v>0.333333333333333</v>
      </c>
      <c r="J586" s="15" t="n">
        <v>0.215151515151515</v>
      </c>
      <c r="K586" s="15"/>
      <c r="L586" s="15" t="n">
        <v>0.160714285714286</v>
      </c>
      <c r="M586" s="15" t="n">
        <v>0.3</v>
      </c>
      <c r="N586" s="15" t="n">
        <v>0.341085271317829</v>
      </c>
      <c r="O586" s="15" t="n">
        <v>0.244897959183673</v>
      </c>
      <c r="P586" s="15"/>
      <c r="Q586" s="15" t="n">
        <v>0.461538461538462</v>
      </c>
      <c r="R586" s="15" t="n">
        <v>0.166666666666667</v>
      </c>
    </row>
    <row r="587">
      <c r="B587" t="s">
        <v>225</v>
      </c>
      <c r="C587" s="15" t="n">
        <v>0.317647058823529</v>
      </c>
      <c r="D587" s="15" t="n">
        <v>0.230088495575221</v>
      </c>
      <c r="E587" s="15" t="n">
        <v>0.369942196531792</v>
      </c>
      <c r="F587" s="15" t="n">
        <v>0.36734693877551</v>
      </c>
      <c r="G587" s="15" t="n">
        <v>0.285714285714286</v>
      </c>
      <c r="H587" s="15"/>
      <c r="I587" s="15" t="n">
        <v>0.333333333333333</v>
      </c>
      <c r="J587" s="15" t="n">
        <v>0.312121212121212</v>
      </c>
      <c r="K587" s="15"/>
      <c r="L587" s="15" t="n">
        <v>0.294642857142857</v>
      </c>
      <c r="M587" s="15" t="n">
        <v>0.345454545454545</v>
      </c>
      <c r="N587" s="15" t="n">
        <v>0.348837209302326</v>
      </c>
      <c r="O587" s="15" t="n">
        <v>0.306122448979592</v>
      </c>
      <c r="P587" s="15"/>
      <c r="Q587" s="15" t="n">
        <v>0.294871794871795</v>
      </c>
      <c r="R587" s="15" t="n">
        <v>0.327683615819209</v>
      </c>
    </row>
    <row r="588">
      <c r="B588" t="s">
        <v>226</v>
      </c>
      <c r="C588" s="15" t="n">
        <v>0.37843137254902</v>
      </c>
      <c r="D588" s="15" t="n">
        <v>0.584070796460177</v>
      </c>
      <c r="E588" s="15" t="n">
        <v>0.289017341040462</v>
      </c>
      <c r="F588" s="15" t="n">
        <v>0.306122448979592</v>
      </c>
      <c r="G588" s="15" t="n">
        <v>0.373015873015873</v>
      </c>
      <c r="H588" s="15"/>
      <c r="I588" s="15" t="n">
        <v>0.316091954022989</v>
      </c>
      <c r="J588" s="15" t="n">
        <v>0.409090909090909</v>
      </c>
      <c r="K588" s="15"/>
      <c r="L588" s="15" t="n">
        <v>0.526785714285714</v>
      </c>
      <c r="M588" s="15" t="n">
        <v>0.336363636363636</v>
      </c>
      <c r="N588" s="15" t="n">
        <v>0.271317829457364</v>
      </c>
      <c r="O588" s="15" t="n">
        <v>0.360544217687075</v>
      </c>
      <c r="P588" s="15"/>
      <c r="Q588" s="15" t="n">
        <v>0.205128205128205</v>
      </c>
      <c r="R588" s="15" t="n">
        <v>0.454802259887006</v>
      </c>
    </row>
    <row r="589">
      <c r="B589" t="s">
        <v>48</v>
      </c>
      <c r="C589" s="15" t="n">
        <v>0.0470588235294118</v>
      </c>
      <c r="D589" s="15" t="n">
        <v>0.0353982300884956</v>
      </c>
      <c r="E589" s="15" t="n">
        <v>0.046242774566474</v>
      </c>
      <c r="F589" s="15" t="n">
        <v>0.0204081632653061</v>
      </c>
      <c r="G589" s="15" t="n">
        <v>0.0793650793650794</v>
      </c>
      <c r="H589" s="15"/>
      <c r="I589" s="15" t="n">
        <v>0.0172413793103448</v>
      </c>
      <c r="J589" s="15" t="n">
        <v>0.0636363636363636</v>
      </c>
      <c r="K589" s="15"/>
      <c r="L589" s="15" t="n">
        <v>0.0178571428571429</v>
      </c>
      <c r="M589" s="15" t="n">
        <v>0.0181818181818182</v>
      </c>
      <c r="N589" s="15" t="n">
        <v>0.0387596899224806</v>
      </c>
      <c r="O589" s="15" t="n">
        <v>0.0884353741496599</v>
      </c>
      <c r="P589" s="15"/>
      <c r="Q589" s="15" t="n">
        <v>0.0384615384615385</v>
      </c>
      <c r="R589" s="15" t="n">
        <v>0.0508474576271186</v>
      </c>
    </row>
    <row r="590">
      <c r="C590" s="15"/>
      <c r="D590" s="15"/>
      <c r="E590" s="15"/>
      <c r="F590" s="15"/>
      <c r="G590" s="15"/>
      <c r="H590" s="15"/>
      <c r="I590" s="15"/>
      <c r="J590" s="15"/>
      <c r="K590" s="15"/>
      <c r="L590" s="15"/>
      <c r="M590" s="15"/>
      <c r="N590" s="15"/>
      <c r="O590" s="15"/>
      <c r="P590" s="15"/>
      <c r="Q590" s="15"/>
      <c r="R590" s="15"/>
    </row>
    <row r="591">
      <c r="B591" s="7" t="s">
        <v>244</v>
      </c>
      <c r="C591" s="15"/>
      <c r="D591" s="15"/>
      <c r="E591" s="15"/>
      <c r="F591" s="15"/>
      <c r="G591" s="15"/>
      <c r="H591" s="15"/>
      <c r="I591" s="15"/>
      <c r="J591" s="15"/>
      <c r="K591" s="15"/>
      <c r="L591" s="15"/>
      <c r="M591" s="15"/>
      <c r="N591" s="15"/>
      <c r="O591" s="15"/>
      <c r="P591" s="15"/>
      <c r="Q591" s="15"/>
      <c r="R591" s="15"/>
    </row>
    <row r="592">
      <c r="B592" s="25" t="s">
        <v>55</v>
      </c>
      <c r="C592" s="15"/>
      <c r="D592" s="15"/>
      <c r="E592" s="15"/>
      <c r="F592" s="15"/>
      <c r="G592" s="15"/>
      <c r="H592" s="15"/>
      <c r="I592" s="15"/>
      <c r="J592" s="15"/>
      <c r="K592" s="15"/>
      <c r="L592" s="15"/>
      <c r="M592" s="15"/>
      <c r="N592" s="15"/>
      <c r="O592" s="15"/>
      <c r="P592" s="15"/>
      <c r="Q592" s="15"/>
      <c r="R592" s="15"/>
    </row>
    <row r="593">
      <c r="B593" t="s">
        <v>242</v>
      </c>
      <c r="C593" s="15" t="n">
        <v>0.5</v>
      </c>
      <c r="D593" s="15" t="n">
        <v>0.274336283185841</v>
      </c>
      <c r="E593" s="15" t="n">
        <v>0.560693641618497</v>
      </c>
      <c r="F593" s="15" t="n">
        <v>0.591836734693878</v>
      </c>
      <c r="G593" s="15" t="n">
        <v>0.547619047619048</v>
      </c>
      <c r="H593" s="15"/>
      <c r="I593" s="15" t="n">
        <v>0.591954022988506</v>
      </c>
      <c r="J593" s="15" t="n">
        <v>0.448484848484848</v>
      </c>
      <c r="K593" s="15"/>
      <c r="L593" s="15" t="n">
        <v>0.339285714285714</v>
      </c>
      <c r="M593" s="15" t="n">
        <v>0.554545454545455</v>
      </c>
      <c r="N593" s="15" t="n">
        <v>0.550387596899225</v>
      </c>
      <c r="O593" s="15" t="n">
        <v>0.571428571428571</v>
      </c>
      <c r="P593" s="15"/>
      <c r="Q593" s="15" t="n">
        <v>0.685897435897436</v>
      </c>
      <c r="R593" s="15" t="n">
        <v>0.418079096045198</v>
      </c>
    </row>
    <row r="594">
      <c r="B594" t="s">
        <v>243</v>
      </c>
      <c r="C594" s="15" t="n">
        <v>0.452941176470588</v>
      </c>
      <c r="D594" s="15" t="n">
        <v>0.672566371681416</v>
      </c>
      <c r="E594" s="15" t="n">
        <v>0.38150289017341</v>
      </c>
      <c r="F594" s="15" t="n">
        <v>0.377551020408163</v>
      </c>
      <c r="G594" s="15" t="n">
        <v>0.412698412698413</v>
      </c>
      <c r="H594" s="15"/>
      <c r="I594" s="15" t="n">
        <v>0.350574712643678</v>
      </c>
      <c r="J594" s="15" t="n">
        <v>0.509090909090909</v>
      </c>
      <c r="K594" s="15"/>
      <c r="L594" s="15" t="n">
        <v>0.607142857142857</v>
      </c>
      <c r="M594" s="15" t="n">
        <v>0.418181818181818</v>
      </c>
      <c r="N594" s="15" t="n">
        <v>0.410852713178295</v>
      </c>
      <c r="O594" s="15" t="n">
        <v>0.360544217687075</v>
      </c>
      <c r="P594" s="15"/>
      <c r="Q594" s="15" t="n">
        <v>0.269230769230769</v>
      </c>
      <c r="R594" s="15" t="n">
        <v>0.533898305084746</v>
      </c>
    </row>
    <row r="595">
      <c r="B595" t="s">
        <v>48</v>
      </c>
      <c r="C595" s="15" t="n">
        <v>0.0470588235294118</v>
      </c>
      <c r="D595" s="15" t="n">
        <v>0.0530973451327434</v>
      </c>
      <c r="E595" s="15" t="n">
        <v>0.0578034682080925</v>
      </c>
      <c r="F595" s="15" t="n">
        <v>0.0306122448979592</v>
      </c>
      <c r="G595" s="15" t="n">
        <v>0.0396825396825397</v>
      </c>
      <c r="H595" s="15"/>
      <c r="I595" s="15" t="n">
        <v>0.0574712643678161</v>
      </c>
      <c r="J595" s="15" t="n">
        <v>0.0424242424242424</v>
      </c>
      <c r="K595" s="15"/>
      <c r="L595" s="15" t="n">
        <v>0.0535714285714286</v>
      </c>
      <c r="M595" s="15" t="n">
        <v>0.0272727272727273</v>
      </c>
      <c r="N595" s="15" t="n">
        <v>0.0387596899224806</v>
      </c>
      <c r="O595" s="15" t="n">
        <v>0.0680272108843537</v>
      </c>
      <c r="P595" s="15"/>
      <c r="Q595" s="15" t="n">
        <v>0.0448717948717949</v>
      </c>
      <c r="R595" s="15" t="n">
        <v>0.0480225988700565</v>
      </c>
    </row>
    <row r="596">
      <c r="C596" s="15"/>
      <c r="D596" s="15"/>
      <c r="E596" s="15"/>
      <c r="F596" s="15"/>
      <c r="G596" s="15"/>
      <c r="H596" s="15"/>
      <c r="I596" s="15"/>
      <c r="J596" s="15"/>
      <c r="K596" s="15"/>
      <c r="L596" s="15"/>
      <c r="M596" s="15"/>
      <c r="N596" s="15"/>
      <c r="O596" s="15"/>
      <c r="P596" s="15"/>
      <c r="Q596" s="15"/>
      <c r="R596" s="15"/>
    </row>
    <row r="597">
      <c r="B597" s="7" t="s">
        <v>250</v>
      </c>
      <c r="C597" s="15"/>
      <c r="D597" s="15"/>
      <c r="E597" s="15"/>
      <c r="F597" s="15"/>
      <c r="G597" s="15"/>
      <c r="H597" s="15"/>
      <c r="I597" s="15"/>
      <c r="J597" s="15"/>
      <c r="K597" s="15"/>
      <c r="L597" s="15"/>
      <c r="M597" s="15"/>
      <c r="N597" s="15"/>
      <c r="O597" s="15"/>
      <c r="P597" s="15"/>
      <c r="Q597" s="15"/>
      <c r="R597" s="15"/>
    </row>
    <row r="598">
      <c r="B598" s="25" t="s">
        <v>55</v>
      </c>
      <c r="C598" s="15"/>
      <c r="D598" s="15"/>
      <c r="E598" s="15"/>
      <c r="F598" s="15"/>
      <c r="G598" s="15"/>
      <c r="H598" s="15"/>
      <c r="I598" s="15"/>
      <c r="J598" s="15"/>
      <c r="K598" s="15"/>
      <c r="L598" s="15"/>
      <c r="M598" s="15"/>
      <c r="N598" s="15"/>
      <c r="O598" s="15"/>
      <c r="P598" s="15"/>
      <c r="Q598" s="15"/>
      <c r="R598" s="15"/>
    </row>
    <row r="599">
      <c r="B599" t="s">
        <v>245</v>
      </c>
      <c r="C599" s="15" t="n">
        <v>0.164705882352941</v>
      </c>
      <c r="D599" s="15" t="n">
        <v>0.0973451327433628</v>
      </c>
      <c r="E599" s="15" t="n">
        <v>0.190751445086705</v>
      </c>
      <c r="F599" s="15" t="n">
        <v>0.183673469387755</v>
      </c>
      <c r="G599" s="15" t="n">
        <v>0.174603174603175</v>
      </c>
      <c r="H599" s="15"/>
      <c r="I599" s="15" t="n">
        <v>0.183908045977011</v>
      </c>
      <c r="J599" s="15" t="n">
        <v>0.154545454545455</v>
      </c>
      <c r="K599" s="15"/>
      <c r="L599" s="15" t="n">
        <v>0.116071428571429</v>
      </c>
      <c r="M599" s="15" t="n">
        <v>0.218181818181818</v>
      </c>
      <c r="N599" s="15" t="n">
        <v>0.147286821705426</v>
      </c>
      <c r="O599" s="15" t="n">
        <v>0.19047619047619</v>
      </c>
      <c r="P599" s="15"/>
      <c r="Q599" s="15" t="n">
        <v>0.282051282051282</v>
      </c>
      <c r="R599" s="15" t="n">
        <v>0.112994350282486</v>
      </c>
    </row>
    <row r="600">
      <c r="B600" t="s">
        <v>246</v>
      </c>
      <c r="C600" s="15" t="n">
        <v>0.356862745098039</v>
      </c>
      <c r="D600" s="15" t="n">
        <v>0.230088495575221</v>
      </c>
      <c r="E600" s="15" t="n">
        <v>0.450867052023121</v>
      </c>
      <c r="F600" s="15" t="n">
        <v>0.408163265306122</v>
      </c>
      <c r="G600" s="15" t="n">
        <v>0.301587301587302</v>
      </c>
      <c r="H600" s="15"/>
      <c r="I600" s="15" t="n">
        <v>0.448275862068966</v>
      </c>
      <c r="J600" s="15" t="n">
        <v>0.309090909090909</v>
      </c>
      <c r="K600" s="15"/>
      <c r="L600" s="15" t="n">
        <v>0.3125</v>
      </c>
      <c r="M600" s="15" t="n">
        <v>0.418181818181818</v>
      </c>
      <c r="N600" s="15" t="n">
        <v>0.403100775193798</v>
      </c>
      <c r="O600" s="15" t="n">
        <v>0.326530612244898</v>
      </c>
      <c r="P600" s="15"/>
      <c r="Q600" s="15" t="n">
        <v>0.461538461538462</v>
      </c>
      <c r="R600" s="15" t="n">
        <v>0.310734463276836</v>
      </c>
    </row>
    <row r="601">
      <c r="B601" t="s">
        <v>247</v>
      </c>
      <c r="C601" s="15" t="n">
        <v>0.2</v>
      </c>
      <c r="D601" s="15" t="n">
        <v>0.20353982300885</v>
      </c>
      <c r="E601" s="15" t="n">
        <v>0.179190751445087</v>
      </c>
      <c r="F601" s="15" t="n">
        <v>0.204081632653061</v>
      </c>
      <c r="G601" s="15" t="n">
        <v>0.222222222222222</v>
      </c>
      <c r="H601" s="15"/>
      <c r="I601" s="15" t="n">
        <v>0.172413793103448</v>
      </c>
      <c r="J601" s="15" t="n">
        <v>0.209090909090909</v>
      </c>
      <c r="K601" s="15"/>
      <c r="L601" s="15" t="n">
        <v>0.142857142857143</v>
      </c>
      <c r="M601" s="15" t="n">
        <v>0.209090909090909</v>
      </c>
      <c r="N601" s="15" t="n">
        <v>0.263565891472868</v>
      </c>
      <c r="O601" s="15" t="n">
        <v>0.197278911564626</v>
      </c>
      <c r="P601" s="15"/>
      <c r="Q601" s="15" t="n">
        <v>0.16025641025641</v>
      </c>
      <c r="R601" s="15" t="n">
        <v>0.217514124293785</v>
      </c>
    </row>
    <row r="602">
      <c r="B602" t="s">
        <v>248</v>
      </c>
      <c r="C602" s="15" t="n">
        <v>0.103921568627451</v>
      </c>
      <c r="D602" s="15" t="n">
        <v>0.150442477876106</v>
      </c>
      <c r="E602" s="15" t="n">
        <v>0.069364161849711</v>
      </c>
      <c r="F602" s="15" t="n">
        <v>0.112244897959184</v>
      </c>
      <c r="G602" s="15" t="n">
        <v>0.103174603174603</v>
      </c>
      <c r="H602" s="15"/>
      <c r="I602" s="15" t="n">
        <v>0.0689655172413793</v>
      </c>
      <c r="J602" s="15" t="n">
        <v>0.124242424242424</v>
      </c>
      <c r="K602" s="15"/>
      <c r="L602" s="15" t="n">
        <v>0.151785714285714</v>
      </c>
      <c r="M602" s="15" t="n">
        <v>0.0454545454545455</v>
      </c>
      <c r="N602" s="15" t="n">
        <v>0.131782945736434</v>
      </c>
      <c r="O602" s="15" t="n">
        <v>0.0816326530612245</v>
      </c>
      <c r="P602" s="15"/>
      <c r="Q602" s="15" t="n">
        <v>0.0576923076923077</v>
      </c>
      <c r="R602" s="15" t="n">
        <v>0.124293785310734</v>
      </c>
    </row>
    <row r="603">
      <c r="B603" t="s">
        <v>249</v>
      </c>
      <c r="C603" s="15" t="n">
        <v>0.0431372549019608</v>
      </c>
      <c r="D603" s="15" t="n">
        <v>0.079646017699115</v>
      </c>
      <c r="E603" s="15" t="n">
        <v>0.023121387283237</v>
      </c>
      <c r="F603" s="15" t="n">
        <v>0.0102040816326531</v>
      </c>
      <c r="G603" s="15" t="n">
        <v>0.0634920634920635</v>
      </c>
      <c r="H603" s="15"/>
      <c r="I603" s="15" t="n">
        <v>0.028735632183908</v>
      </c>
      <c r="J603" s="15" t="n">
        <v>0.0515151515151515</v>
      </c>
      <c r="K603" s="15"/>
      <c r="L603" s="15" t="n">
        <v>0.0625</v>
      </c>
      <c r="M603" s="15" t="n">
        <v>0.0181818181818182</v>
      </c>
      <c r="N603" s="15" t="n">
        <v>0.0310077519379845</v>
      </c>
      <c r="O603" s="15" t="n">
        <v>0.054421768707483</v>
      </c>
      <c r="P603" s="15"/>
      <c r="Q603" s="15" t="n">
        <v>0</v>
      </c>
      <c r="R603" s="15" t="n">
        <v>0.0621468926553672</v>
      </c>
    </row>
    <row r="604">
      <c r="B604" t="s">
        <v>48</v>
      </c>
      <c r="C604" s="15" t="n">
        <v>0.131372549019608</v>
      </c>
      <c r="D604" s="15" t="n">
        <v>0.238938053097345</v>
      </c>
      <c r="E604" s="15" t="n">
        <v>0.0867052023121387</v>
      </c>
      <c r="F604" s="15" t="n">
        <v>0.0816326530612245</v>
      </c>
      <c r="G604" s="15" t="n">
        <v>0.134920634920635</v>
      </c>
      <c r="H604" s="15"/>
      <c r="I604" s="15" t="n">
        <v>0.0977011494252874</v>
      </c>
      <c r="J604" s="15" t="n">
        <v>0.151515151515152</v>
      </c>
      <c r="K604" s="15"/>
      <c r="L604" s="15" t="n">
        <v>0.214285714285714</v>
      </c>
      <c r="M604" s="15" t="n">
        <v>0.0909090909090909</v>
      </c>
      <c r="N604" s="15" t="n">
        <v>0.0232558139534884</v>
      </c>
      <c r="O604" s="15" t="n">
        <v>0.149659863945578</v>
      </c>
      <c r="P604" s="15"/>
      <c r="Q604" s="15" t="n">
        <v>0.0384615384615385</v>
      </c>
      <c r="R604" s="15" t="n">
        <v>0.172316384180791</v>
      </c>
    </row>
    <row r="605">
      <c r="C605" s="15"/>
      <c r="D605" s="15"/>
      <c r="E605" s="15"/>
      <c r="F605" s="15"/>
      <c r="G605" s="15"/>
      <c r="H605" s="15"/>
      <c r="I605" s="15"/>
      <c r="J605" s="15"/>
      <c r="K605" s="15"/>
      <c r="L605" s="15"/>
      <c r="M605" s="15"/>
      <c r="N605" s="15"/>
      <c r="O605" s="15"/>
      <c r="P605" s="15"/>
      <c r="Q605" s="15"/>
      <c r="R605" s="15"/>
    </row>
    <row r="606">
      <c r="B606" s="7" t="s">
        <v>255</v>
      </c>
      <c r="C606" s="15"/>
      <c r="D606" s="15"/>
      <c r="E606" s="15"/>
      <c r="F606" s="15"/>
      <c r="G606" s="15"/>
      <c r="H606" s="15"/>
      <c r="I606" s="15"/>
      <c r="J606" s="15"/>
      <c r="K606" s="15"/>
      <c r="L606" s="15"/>
      <c r="M606" s="15"/>
      <c r="N606" s="15"/>
      <c r="O606" s="15"/>
      <c r="P606" s="15"/>
      <c r="Q606" s="15"/>
      <c r="R606" s="15"/>
    </row>
    <row r="607">
      <c r="B607" s="25" t="s">
        <v>55</v>
      </c>
      <c r="C607" s="15"/>
      <c r="D607" s="15"/>
      <c r="E607" s="15"/>
      <c r="F607" s="15"/>
      <c r="G607" s="15"/>
      <c r="H607" s="15"/>
      <c r="I607" s="15"/>
      <c r="J607" s="15"/>
      <c r="K607" s="15"/>
      <c r="L607" s="15"/>
      <c r="M607" s="15"/>
      <c r="N607" s="15"/>
      <c r="O607" s="15"/>
      <c r="P607" s="15"/>
      <c r="Q607" s="15"/>
      <c r="R607" s="15"/>
    </row>
    <row r="608">
      <c r="B608" t="s">
        <v>251</v>
      </c>
      <c r="C608" s="15" t="n">
        <v>0.345098039215686</v>
      </c>
      <c r="D608" s="15" t="n">
        <v>0.212389380530973</v>
      </c>
      <c r="E608" s="15" t="n">
        <v>0.410404624277457</v>
      </c>
      <c r="F608" s="15" t="n">
        <v>0.346938775510204</v>
      </c>
      <c r="G608" s="15" t="n">
        <v>0.373015873015873</v>
      </c>
      <c r="H608" s="15"/>
      <c r="I608" s="15" t="n">
        <v>0.35632183908046</v>
      </c>
      <c r="J608" s="15" t="n">
        <v>0.342424242424242</v>
      </c>
      <c r="K608" s="15"/>
      <c r="L608" s="15" t="n">
        <v>0.267857142857143</v>
      </c>
      <c r="M608" s="15" t="n">
        <v>0.390909090909091</v>
      </c>
      <c r="N608" s="15" t="n">
        <v>0.364341085271318</v>
      </c>
      <c r="O608" s="15" t="n">
        <v>0.374149659863946</v>
      </c>
      <c r="P608" s="15"/>
      <c r="Q608" s="15" t="n">
        <v>0.448717948717949</v>
      </c>
      <c r="R608" s="15" t="n">
        <v>0.299435028248588</v>
      </c>
    </row>
    <row r="609">
      <c r="B609" t="s">
        <v>252</v>
      </c>
      <c r="C609" s="15" t="n">
        <v>0.309803921568627</v>
      </c>
      <c r="D609" s="15" t="n">
        <v>0.221238938053097</v>
      </c>
      <c r="E609" s="15" t="n">
        <v>0.358381502890173</v>
      </c>
      <c r="F609" s="15" t="n">
        <v>0.377551020408163</v>
      </c>
      <c r="G609" s="15" t="n">
        <v>0.26984126984127</v>
      </c>
      <c r="H609" s="15"/>
      <c r="I609" s="15" t="n">
        <v>0.362068965517241</v>
      </c>
      <c r="J609" s="15" t="n">
        <v>0.275757575757576</v>
      </c>
      <c r="K609" s="15"/>
      <c r="L609" s="15" t="n">
        <v>0.223214285714286</v>
      </c>
      <c r="M609" s="15" t="n">
        <v>0.363636363636364</v>
      </c>
      <c r="N609" s="15" t="n">
        <v>0.372093023255814</v>
      </c>
      <c r="O609" s="15" t="n">
        <v>0.306122448979592</v>
      </c>
      <c r="P609" s="15"/>
      <c r="Q609" s="15" t="n">
        <v>0.371794871794872</v>
      </c>
      <c r="R609" s="15" t="n">
        <v>0.282485875706215</v>
      </c>
    </row>
    <row r="610">
      <c r="B610" t="s">
        <v>253</v>
      </c>
      <c r="C610" s="15" t="n">
        <v>0.152941176470588</v>
      </c>
      <c r="D610" s="15" t="n">
        <v>0.150442477876106</v>
      </c>
      <c r="E610" s="15" t="n">
        <v>0.121387283236994</v>
      </c>
      <c r="F610" s="15" t="n">
        <v>0.193877551020408</v>
      </c>
      <c r="G610" s="15" t="n">
        <v>0.166666666666667</v>
      </c>
      <c r="H610" s="15"/>
      <c r="I610" s="15" t="n">
        <v>0.126436781609195</v>
      </c>
      <c r="J610" s="15" t="n">
        <v>0.16969696969697</v>
      </c>
      <c r="K610" s="15"/>
      <c r="L610" s="15" t="n">
        <v>0.116071428571429</v>
      </c>
      <c r="M610" s="15" t="n">
        <v>0.127272727272727</v>
      </c>
      <c r="N610" s="15" t="n">
        <v>0.178294573643411</v>
      </c>
      <c r="O610" s="15" t="n">
        <v>0.170068027210884</v>
      </c>
      <c r="P610" s="15"/>
      <c r="Q610" s="15" t="n">
        <v>0.141025641025641</v>
      </c>
      <c r="R610" s="15" t="n">
        <v>0.15819209039548</v>
      </c>
    </row>
    <row r="611">
      <c r="B611" t="s">
        <v>254</v>
      </c>
      <c r="C611" s="15" t="n">
        <v>0.137254901960784</v>
      </c>
      <c r="D611" s="15" t="n">
        <v>0.380530973451327</v>
      </c>
      <c r="E611" s="15" t="n">
        <v>0.0809248554913295</v>
      </c>
      <c r="F611" s="15" t="n">
        <v>0.0306122448979592</v>
      </c>
      <c r="G611" s="15" t="n">
        <v>0.0793650793650794</v>
      </c>
      <c r="H611" s="15"/>
      <c r="I611" s="15" t="n">
        <v>0.126436781609195</v>
      </c>
      <c r="J611" s="15" t="n">
        <v>0.142424242424242</v>
      </c>
      <c r="K611" s="15"/>
      <c r="L611" s="15" t="n">
        <v>0.348214285714286</v>
      </c>
      <c r="M611" s="15" t="n">
        <v>0.0727272727272727</v>
      </c>
      <c r="N611" s="15" t="n">
        <v>0.0697674418604651</v>
      </c>
      <c r="O611" s="15" t="n">
        <v>0.0816326530612245</v>
      </c>
      <c r="P611" s="15"/>
      <c r="Q611" s="15" t="n">
        <v>0.00641025641025641</v>
      </c>
      <c r="R611" s="15" t="n">
        <v>0.194915254237288</v>
      </c>
    </row>
    <row r="612">
      <c r="B612" t="s">
        <v>48</v>
      </c>
      <c r="C612" s="15" t="n">
        <v>0.0549019607843137</v>
      </c>
      <c r="D612" s="15" t="n">
        <v>0.0353982300884956</v>
      </c>
      <c r="E612" s="15" t="n">
        <v>0.0289017341040462</v>
      </c>
      <c r="F612" s="15" t="n">
        <v>0.0510204081632653</v>
      </c>
      <c r="G612" s="15" t="n">
        <v>0.111111111111111</v>
      </c>
      <c r="H612" s="15"/>
      <c r="I612" s="15" t="n">
        <v>0.028735632183908</v>
      </c>
      <c r="J612" s="15" t="n">
        <v>0.0696969696969697</v>
      </c>
      <c r="K612" s="15"/>
      <c r="L612" s="15" t="n">
        <v>0.0446428571428571</v>
      </c>
      <c r="M612" s="15" t="n">
        <v>0.0454545454545455</v>
      </c>
      <c r="N612" s="15" t="n">
        <v>0.0155038759689922</v>
      </c>
      <c r="O612" s="15" t="n">
        <v>0.0680272108843537</v>
      </c>
      <c r="P612" s="15"/>
      <c r="Q612" s="15" t="n">
        <v>0.032051282051282</v>
      </c>
      <c r="R612" s="15" t="n">
        <v>0.0649717514124294</v>
      </c>
    </row>
    <row r="613">
      <c r="C613" s="15"/>
      <c r="D613" s="15"/>
      <c r="E613" s="15"/>
      <c r="F613" s="15"/>
      <c r="G613" s="15"/>
      <c r="H613" s="15"/>
      <c r="I613" s="15"/>
      <c r="J613" s="15"/>
      <c r="K613" s="15"/>
      <c r="L613" s="15"/>
      <c r="M613" s="15"/>
      <c r="N613" s="15"/>
      <c r="O613" s="15"/>
      <c r="P613" s="15"/>
      <c r="Q613" s="15"/>
      <c r="R613" s="15"/>
    </row>
    <row r="614">
      <c r="B614" s="7" t="s">
        <v>265</v>
      </c>
      <c r="C614" s="15"/>
      <c r="D614" s="15"/>
      <c r="E614" s="15"/>
      <c r="F614" s="15"/>
      <c r="G614" s="15"/>
      <c r="H614" s="15"/>
      <c r="I614" s="15"/>
      <c r="J614" s="15"/>
      <c r="K614" s="15"/>
      <c r="L614" s="15"/>
      <c r="M614" s="15"/>
      <c r="N614" s="15"/>
      <c r="O614" s="15"/>
      <c r="P614" s="15"/>
      <c r="Q614" s="15"/>
      <c r="R614" s="15"/>
    </row>
    <row r="615">
      <c r="B615" s="25" t="s">
        <v>55</v>
      </c>
      <c r="C615" s="15"/>
      <c r="D615" s="15"/>
      <c r="E615" s="15"/>
      <c r="F615" s="15"/>
      <c r="G615" s="15"/>
      <c r="H615" s="15"/>
      <c r="I615" s="15"/>
      <c r="J615" s="15"/>
      <c r="K615" s="15"/>
      <c r="L615" s="15"/>
      <c r="M615" s="15"/>
      <c r="N615" s="15"/>
      <c r="O615" s="15"/>
      <c r="P615" s="15"/>
      <c r="Q615" s="15"/>
      <c r="R615" s="15"/>
    </row>
    <row r="616">
      <c r="B616" t="s">
        <v>261</v>
      </c>
      <c r="C616" s="15" t="n">
        <v>0.549019607843137</v>
      </c>
      <c r="D616" s="15" t="n">
        <v>0.380530973451327</v>
      </c>
      <c r="E616" s="15" t="n">
        <v>0.658959537572254</v>
      </c>
      <c r="F616" s="15" t="n">
        <v>0.571428571428571</v>
      </c>
      <c r="G616" s="15" t="n">
        <v>0.531746031746032</v>
      </c>
      <c r="H616" s="15"/>
      <c r="I616" s="15" t="n">
        <v>0.64367816091954</v>
      </c>
      <c r="J616" s="15" t="n">
        <v>0.503030303030303</v>
      </c>
      <c r="K616" s="15"/>
      <c r="L616" s="15" t="n">
        <v>0.401785714285714</v>
      </c>
      <c r="M616" s="15" t="n">
        <v>0.618181818181818</v>
      </c>
      <c r="N616" s="15" t="n">
        <v>0.651162790697674</v>
      </c>
      <c r="O616" s="15" t="n">
        <v>0.551020408163265</v>
      </c>
      <c r="P616" s="15"/>
      <c r="Q616" s="15" t="n">
        <v>0.685897435897436</v>
      </c>
      <c r="R616" s="15" t="n">
        <v>0.488700564971751</v>
      </c>
    </row>
    <row r="617">
      <c r="B617" t="s">
        <v>262</v>
      </c>
      <c r="C617" s="15" t="n">
        <v>0.180392156862745</v>
      </c>
      <c r="D617" s="15" t="n">
        <v>0.150442477876106</v>
      </c>
      <c r="E617" s="15" t="n">
        <v>0.179190751445087</v>
      </c>
      <c r="F617" s="15" t="n">
        <v>0.204081632653061</v>
      </c>
      <c r="G617" s="15" t="n">
        <v>0.19047619047619</v>
      </c>
      <c r="H617" s="15"/>
      <c r="I617" s="15" t="n">
        <v>0.160919540229885</v>
      </c>
      <c r="J617" s="15" t="n">
        <v>0.184848484848485</v>
      </c>
      <c r="K617" s="15"/>
      <c r="L617" s="15" t="n">
        <v>0.169642857142857</v>
      </c>
      <c r="M617" s="15" t="n">
        <v>0.181818181818182</v>
      </c>
      <c r="N617" s="15" t="n">
        <v>0.186046511627907</v>
      </c>
      <c r="O617" s="15" t="n">
        <v>0.197278911564626</v>
      </c>
      <c r="P617" s="15"/>
      <c r="Q617" s="15" t="n">
        <v>0.211538461538462</v>
      </c>
      <c r="R617" s="15" t="n">
        <v>0.166666666666667</v>
      </c>
    </row>
    <row r="618">
      <c r="B618" t="s">
        <v>263</v>
      </c>
      <c r="C618" s="15" t="n">
        <v>0.235294117647059</v>
      </c>
      <c r="D618" s="15" t="n">
        <v>0.451327433628319</v>
      </c>
      <c r="E618" s="15" t="n">
        <v>0.132947976878613</v>
      </c>
      <c r="F618" s="15" t="n">
        <v>0.204081632653061</v>
      </c>
      <c r="G618" s="15" t="n">
        <v>0.206349206349206</v>
      </c>
      <c r="H618" s="15"/>
      <c r="I618" s="15" t="n">
        <v>0.189655172413793</v>
      </c>
      <c r="J618" s="15" t="n">
        <v>0.260606060606061</v>
      </c>
      <c r="K618" s="15"/>
      <c r="L618" s="15" t="n">
        <v>0.401785714285714</v>
      </c>
      <c r="M618" s="15" t="n">
        <v>0.181818181818182</v>
      </c>
      <c r="N618" s="15" t="n">
        <v>0.162790697674419</v>
      </c>
      <c r="O618" s="15" t="n">
        <v>0.183673469387755</v>
      </c>
      <c r="P618" s="15"/>
      <c r="Q618" s="15" t="n">
        <v>0.0769230769230769</v>
      </c>
      <c r="R618" s="15" t="n">
        <v>0.305084745762712</v>
      </c>
    </row>
    <row r="619">
      <c r="B619" t="s">
        <v>81</v>
      </c>
      <c r="C619" s="15" t="n">
        <v>0.0352941176470588</v>
      </c>
      <c r="D619" s="15" t="n">
        <v>0.0176991150442478</v>
      </c>
      <c r="E619" s="15" t="n">
        <v>0.0289017341040462</v>
      </c>
      <c r="F619" s="15" t="n">
        <v>0.0204081632653061</v>
      </c>
      <c r="G619" s="15" t="n">
        <v>0.0714285714285714</v>
      </c>
      <c r="H619" s="15"/>
      <c r="I619" s="15" t="n">
        <v>0.00574712643678161</v>
      </c>
      <c r="J619" s="15" t="n">
        <v>0.0515151515151515</v>
      </c>
      <c r="K619" s="15"/>
      <c r="L619" s="15" t="n">
        <v>0.0267857142857143</v>
      </c>
      <c r="M619" s="15" t="n">
        <v>0.0181818181818182</v>
      </c>
      <c r="N619" s="15" t="n">
        <v>0</v>
      </c>
      <c r="O619" s="15" t="n">
        <v>0.0680272108843537</v>
      </c>
      <c r="P619" s="15"/>
      <c r="Q619" s="15" t="n">
        <v>0.0256410256410256</v>
      </c>
      <c r="R619" s="15" t="n">
        <v>0.0395480225988701</v>
      </c>
    </row>
    <row r="620">
      <c r="C620" s="15"/>
      <c r="D620" s="15"/>
      <c r="E620" s="15"/>
      <c r="F620" s="15"/>
      <c r="G620" s="15"/>
      <c r="H620" s="15"/>
      <c r="I620" s="15"/>
      <c r="J620" s="15"/>
      <c r="K620" s="15"/>
      <c r="L620" s="15"/>
      <c r="M620" s="15"/>
      <c r="N620" s="15"/>
      <c r="O620" s="15"/>
      <c r="P620" s="15"/>
      <c r="Q620" s="15"/>
      <c r="R620" s="15"/>
    </row>
    <row r="621">
      <c r="B621" s="7" t="s">
        <v>266</v>
      </c>
      <c r="C621" s="15"/>
      <c r="D621" s="15"/>
      <c r="E621" s="15"/>
      <c r="F621" s="15"/>
      <c r="G621" s="15"/>
      <c r="H621" s="15"/>
      <c r="I621" s="15"/>
      <c r="J621" s="15"/>
      <c r="K621" s="15"/>
      <c r="L621" s="15"/>
      <c r="M621" s="15"/>
      <c r="N621" s="15"/>
      <c r="O621" s="15"/>
      <c r="P621" s="15"/>
      <c r="Q621" s="15"/>
      <c r="R621" s="15"/>
    </row>
    <row r="622">
      <c r="B622" s="25" t="s">
        <v>55</v>
      </c>
      <c r="C622" s="15"/>
      <c r="D622" s="15"/>
      <c r="E622" s="15"/>
      <c r="F622" s="15"/>
      <c r="G622" s="15"/>
      <c r="H622" s="15"/>
      <c r="I622" s="15"/>
      <c r="J622" s="15"/>
      <c r="K622" s="15"/>
      <c r="L622" s="15"/>
      <c r="M622" s="15"/>
      <c r="N622" s="15"/>
      <c r="O622" s="15"/>
      <c r="P622" s="15"/>
      <c r="Q622" s="15"/>
      <c r="R622" s="15"/>
    </row>
    <row r="623">
      <c r="B623" t="s">
        <v>261</v>
      </c>
      <c r="C623" s="15" t="n">
        <v>0.294117647058824</v>
      </c>
      <c r="D623" s="15" t="n">
        <v>0.185840707964602</v>
      </c>
      <c r="E623" s="15" t="n">
        <v>0.323699421965318</v>
      </c>
      <c r="F623" s="15" t="n">
        <v>0.316326530612245</v>
      </c>
      <c r="G623" s="15" t="n">
        <v>0.333333333333333</v>
      </c>
      <c r="H623" s="15"/>
      <c r="I623" s="15" t="n">
        <v>0.379310344827586</v>
      </c>
      <c r="J623" s="15" t="n">
        <v>0.248484848484848</v>
      </c>
      <c r="K623" s="15"/>
      <c r="L623" s="15" t="n">
        <v>0.205357142857143</v>
      </c>
      <c r="M623" s="15" t="n">
        <v>0.418181818181818</v>
      </c>
      <c r="N623" s="15" t="n">
        <v>0.364341085271318</v>
      </c>
      <c r="O623" s="15" t="n">
        <v>0.231292517006803</v>
      </c>
      <c r="P623" s="15"/>
      <c r="Q623" s="15" t="n">
        <v>0.519230769230769</v>
      </c>
      <c r="R623" s="15" t="n">
        <v>0.194915254237288</v>
      </c>
    </row>
    <row r="624">
      <c r="B624" t="s">
        <v>262</v>
      </c>
      <c r="C624" s="15" t="n">
        <v>0.233333333333333</v>
      </c>
      <c r="D624" s="15" t="n">
        <v>0.168141592920354</v>
      </c>
      <c r="E624" s="15" t="n">
        <v>0.277456647398844</v>
      </c>
      <c r="F624" s="15" t="n">
        <v>0.295918367346939</v>
      </c>
      <c r="G624" s="15" t="n">
        <v>0.182539682539683</v>
      </c>
      <c r="H624" s="15"/>
      <c r="I624" s="15" t="n">
        <v>0.264367816091954</v>
      </c>
      <c r="J624" s="15" t="n">
        <v>0.218181818181818</v>
      </c>
      <c r="K624" s="15"/>
      <c r="L624" s="15" t="n">
        <v>0.205357142857143</v>
      </c>
      <c r="M624" s="15" t="n">
        <v>0.272727272727273</v>
      </c>
      <c r="N624" s="15" t="n">
        <v>0.217054263565891</v>
      </c>
      <c r="O624" s="15" t="n">
        <v>0.251700680272109</v>
      </c>
      <c r="P624" s="15"/>
      <c r="Q624" s="15" t="n">
        <v>0.230769230769231</v>
      </c>
      <c r="R624" s="15" t="n">
        <v>0.234463276836158</v>
      </c>
    </row>
    <row r="625">
      <c r="B625" t="s">
        <v>263</v>
      </c>
      <c r="C625" s="15" t="n">
        <v>0.4</v>
      </c>
      <c r="D625" s="15" t="n">
        <v>0.566371681415929</v>
      </c>
      <c r="E625" s="15" t="n">
        <v>0.346820809248555</v>
      </c>
      <c r="F625" s="15" t="n">
        <v>0.326530612244898</v>
      </c>
      <c r="G625" s="15" t="n">
        <v>0.380952380952381</v>
      </c>
      <c r="H625" s="15"/>
      <c r="I625" s="15" t="n">
        <v>0.304597701149425</v>
      </c>
      <c r="J625" s="15" t="n">
        <v>0.448484848484848</v>
      </c>
      <c r="K625" s="15"/>
      <c r="L625" s="15" t="n">
        <v>0.5</v>
      </c>
      <c r="M625" s="15" t="n">
        <v>0.281818181818182</v>
      </c>
      <c r="N625" s="15" t="n">
        <v>0.387596899224806</v>
      </c>
      <c r="O625" s="15" t="n">
        <v>0.414965986394558</v>
      </c>
      <c r="P625" s="15"/>
      <c r="Q625" s="15" t="n">
        <v>0.211538461538462</v>
      </c>
      <c r="R625" s="15" t="n">
        <v>0.483050847457627</v>
      </c>
    </row>
    <row r="626">
      <c r="B626" t="s">
        <v>81</v>
      </c>
      <c r="C626" s="15" t="n">
        <v>0.0725490196078431</v>
      </c>
      <c r="D626" s="15" t="n">
        <v>0.079646017699115</v>
      </c>
      <c r="E626" s="15" t="n">
        <v>0.0520231213872832</v>
      </c>
      <c r="F626" s="15" t="n">
        <v>0.0612244897959184</v>
      </c>
      <c r="G626" s="15" t="n">
        <v>0.103174603174603</v>
      </c>
      <c r="H626" s="15"/>
      <c r="I626" s="15" t="n">
        <v>0.0517241379310345</v>
      </c>
      <c r="J626" s="15" t="n">
        <v>0.0848484848484849</v>
      </c>
      <c r="K626" s="15"/>
      <c r="L626" s="15" t="n">
        <v>0.0892857142857143</v>
      </c>
      <c r="M626" s="15" t="n">
        <v>0.0272727272727273</v>
      </c>
      <c r="N626" s="15" t="n">
        <v>0.0310077519379845</v>
      </c>
      <c r="O626" s="15" t="n">
        <v>0.102040816326531</v>
      </c>
      <c r="P626" s="15"/>
      <c r="Q626" s="15" t="n">
        <v>0.0384615384615385</v>
      </c>
      <c r="R626" s="15" t="n">
        <v>0.0875706214689266</v>
      </c>
    </row>
    <row r="627">
      <c r="C627" s="15"/>
      <c r="D627" s="15"/>
      <c r="E627" s="15"/>
      <c r="F627" s="15"/>
      <c r="G627" s="15"/>
      <c r="H627" s="15"/>
      <c r="I627" s="15"/>
      <c r="J627" s="15"/>
      <c r="K627" s="15"/>
      <c r="L627" s="15"/>
      <c r="M627" s="15"/>
      <c r="N627" s="15"/>
      <c r="O627" s="15"/>
      <c r="P627" s="15"/>
      <c r="Q627" s="15"/>
      <c r="R627" s="15"/>
    </row>
    <row r="628">
      <c r="B628" s="7" t="s">
        <v>267</v>
      </c>
      <c r="C628" s="15"/>
      <c r="D628" s="15"/>
      <c r="E628" s="15"/>
      <c r="F628" s="15"/>
      <c r="G628" s="15"/>
      <c r="H628" s="15"/>
      <c r="I628" s="15"/>
      <c r="J628" s="15"/>
      <c r="K628" s="15"/>
      <c r="L628" s="15"/>
      <c r="M628" s="15"/>
      <c r="N628" s="15"/>
      <c r="O628" s="15"/>
      <c r="P628" s="15"/>
      <c r="Q628" s="15"/>
      <c r="R628" s="15"/>
    </row>
    <row r="629">
      <c r="B629" s="25" t="s">
        <v>55</v>
      </c>
      <c r="C629" s="15"/>
      <c r="D629" s="15"/>
      <c r="E629" s="15"/>
      <c r="F629" s="15"/>
      <c r="G629" s="15"/>
      <c r="H629" s="15"/>
      <c r="I629" s="15"/>
      <c r="J629" s="15"/>
      <c r="K629" s="15"/>
      <c r="L629" s="15"/>
      <c r="M629" s="15"/>
      <c r="N629" s="15"/>
      <c r="O629" s="15"/>
      <c r="P629" s="15"/>
      <c r="Q629" s="15"/>
      <c r="R629" s="15"/>
    </row>
    <row r="630">
      <c r="B630" t="s">
        <v>261</v>
      </c>
      <c r="C630" s="15" t="n">
        <v>0.117647058823529</v>
      </c>
      <c r="D630" s="15" t="n">
        <v>0.0619469026548673</v>
      </c>
      <c r="E630" s="15" t="n">
        <v>0.15606936416185</v>
      </c>
      <c r="F630" s="15" t="n">
        <v>0.112244897959184</v>
      </c>
      <c r="G630" s="15" t="n">
        <v>0.119047619047619</v>
      </c>
      <c r="H630" s="15"/>
      <c r="I630" s="15" t="n">
        <v>0.166666666666667</v>
      </c>
      <c r="J630" s="15" t="n">
        <v>0.0909090909090909</v>
      </c>
      <c r="K630" s="15"/>
      <c r="L630" s="15" t="n">
        <v>0.107142857142857</v>
      </c>
      <c r="M630" s="15" t="n">
        <v>0.172727272727273</v>
      </c>
      <c r="N630" s="15" t="n">
        <v>0.124031007751938</v>
      </c>
      <c r="O630" s="15" t="n">
        <v>0.0884353741496599</v>
      </c>
      <c r="P630" s="15"/>
      <c r="Q630" s="15" t="n">
        <v>0.25</v>
      </c>
      <c r="R630" s="15" t="n">
        <v>0.0593220338983051</v>
      </c>
    </row>
    <row r="631">
      <c r="B631" t="s">
        <v>262</v>
      </c>
      <c r="C631" s="15" t="n">
        <v>0.233333333333333</v>
      </c>
      <c r="D631" s="15" t="n">
        <v>0.176991150442478</v>
      </c>
      <c r="E631" s="15" t="n">
        <v>0.300578034682081</v>
      </c>
      <c r="F631" s="15" t="n">
        <v>0.275510204081633</v>
      </c>
      <c r="G631" s="15" t="n">
        <v>0.158730158730159</v>
      </c>
      <c r="H631" s="15"/>
      <c r="I631" s="15" t="n">
        <v>0.316091954022989</v>
      </c>
      <c r="J631" s="15" t="n">
        <v>0.184848484848485</v>
      </c>
      <c r="K631" s="15"/>
      <c r="L631" s="15" t="n">
        <v>0.205357142857143</v>
      </c>
      <c r="M631" s="15" t="n">
        <v>0.4</v>
      </c>
      <c r="N631" s="15" t="n">
        <v>0.255813953488372</v>
      </c>
      <c r="O631" s="15" t="n">
        <v>0.129251700680272</v>
      </c>
      <c r="P631" s="15"/>
      <c r="Q631" s="15" t="n">
        <v>0.320512820512821</v>
      </c>
      <c r="R631" s="15" t="n">
        <v>0.194915254237288</v>
      </c>
    </row>
    <row r="632">
      <c r="B632" t="s">
        <v>263</v>
      </c>
      <c r="C632" s="15" t="n">
        <v>0.550980392156863</v>
      </c>
      <c r="D632" s="15" t="n">
        <v>0.672566371681416</v>
      </c>
      <c r="E632" s="15" t="n">
        <v>0.468208092485549</v>
      </c>
      <c r="F632" s="15" t="n">
        <v>0.510204081632653</v>
      </c>
      <c r="G632" s="15" t="n">
        <v>0.587301587301587</v>
      </c>
      <c r="H632" s="15"/>
      <c r="I632" s="15" t="n">
        <v>0.442528735632184</v>
      </c>
      <c r="J632" s="15" t="n">
        <v>0.612121212121212</v>
      </c>
      <c r="K632" s="15"/>
      <c r="L632" s="15" t="n">
        <v>0.607142857142857</v>
      </c>
      <c r="M632" s="15" t="n">
        <v>0.354545454545455</v>
      </c>
      <c r="N632" s="15" t="n">
        <v>0.573643410852713</v>
      </c>
      <c r="O632" s="15" t="n">
        <v>0.63265306122449</v>
      </c>
      <c r="P632" s="15"/>
      <c r="Q632" s="15" t="n">
        <v>0.384615384615385</v>
      </c>
      <c r="R632" s="15" t="n">
        <v>0.624293785310734</v>
      </c>
    </row>
    <row r="633">
      <c r="B633" t="s">
        <v>81</v>
      </c>
      <c r="C633" s="15" t="n">
        <v>0.0980392156862745</v>
      </c>
      <c r="D633" s="15" t="n">
        <v>0.0884955752212389</v>
      </c>
      <c r="E633" s="15" t="n">
        <v>0.0751445086705202</v>
      </c>
      <c r="F633" s="15" t="n">
        <v>0.102040816326531</v>
      </c>
      <c r="G633" s="15" t="n">
        <v>0.134920634920635</v>
      </c>
      <c r="H633" s="15"/>
      <c r="I633" s="15" t="n">
        <v>0.0747126436781609</v>
      </c>
      <c r="J633" s="15" t="n">
        <v>0.112121212121212</v>
      </c>
      <c r="K633" s="15"/>
      <c r="L633" s="15" t="n">
        <v>0.0803571428571429</v>
      </c>
      <c r="M633" s="15" t="n">
        <v>0.0727272727272727</v>
      </c>
      <c r="N633" s="15" t="n">
        <v>0.0465116279069767</v>
      </c>
      <c r="O633" s="15" t="n">
        <v>0.149659863945578</v>
      </c>
      <c r="P633" s="15"/>
      <c r="Q633" s="15" t="n">
        <v>0.0448717948717949</v>
      </c>
      <c r="R633" s="15" t="n">
        <v>0.121468926553672</v>
      </c>
    </row>
    <row r="634">
      <c r="C634" s="15"/>
      <c r="D634" s="15"/>
      <c r="E634" s="15"/>
      <c r="F634" s="15"/>
      <c r="G634" s="15"/>
      <c r="H634" s="15"/>
      <c r="I634" s="15"/>
      <c r="J634" s="15"/>
      <c r="K634" s="15"/>
      <c r="L634" s="15"/>
      <c r="M634" s="15"/>
      <c r="N634" s="15"/>
      <c r="O634" s="15"/>
      <c r="P634" s="15"/>
      <c r="Q634" s="15"/>
      <c r="R634" s="15"/>
    </row>
    <row r="635">
      <c r="B635" s="7" t="s">
        <v>268</v>
      </c>
      <c r="C635" s="15"/>
      <c r="D635" s="15"/>
      <c r="E635" s="15"/>
      <c r="F635" s="15"/>
      <c r="G635" s="15"/>
      <c r="H635" s="15"/>
      <c r="I635" s="15"/>
      <c r="J635" s="15"/>
      <c r="K635" s="15"/>
      <c r="L635" s="15"/>
      <c r="M635" s="15"/>
      <c r="N635" s="15"/>
      <c r="O635" s="15"/>
      <c r="P635" s="15"/>
      <c r="Q635" s="15"/>
      <c r="R635" s="15"/>
    </row>
    <row r="636">
      <c r="B636" s="25" t="s">
        <v>55</v>
      </c>
      <c r="C636" s="15"/>
      <c r="D636" s="15"/>
      <c r="E636" s="15"/>
      <c r="F636" s="15"/>
      <c r="G636" s="15"/>
      <c r="H636" s="15"/>
      <c r="I636" s="15"/>
      <c r="J636" s="15"/>
      <c r="K636" s="15"/>
      <c r="L636" s="15"/>
      <c r="M636" s="15"/>
      <c r="N636" s="15"/>
      <c r="O636" s="15"/>
      <c r="P636" s="15"/>
      <c r="Q636" s="15"/>
      <c r="R636" s="15"/>
    </row>
    <row r="637">
      <c r="B637" t="s">
        <v>261</v>
      </c>
      <c r="C637" s="15" t="n">
        <v>0.0803921568627451</v>
      </c>
      <c r="D637" s="15" t="n">
        <v>0.0707964601769911</v>
      </c>
      <c r="E637" s="15" t="n">
        <v>0.0982658959537572</v>
      </c>
      <c r="F637" s="15" t="n">
        <v>0.0612244897959184</v>
      </c>
      <c r="G637" s="15" t="n">
        <v>0.0793650793650794</v>
      </c>
      <c r="H637" s="15"/>
      <c r="I637" s="15" t="n">
        <v>0.126436781609195</v>
      </c>
      <c r="J637" s="15" t="n">
        <v>0.0575757575757576</v>
      </c>
      <c r="K637" s="15"/>
      <c r="L637" s="15" t="n">
        <v>0.0803571428571429</v>
      </c>
      <c r="M637" s="15" t="n">
        <v>0.0909090909090909</v>
      </c>
      <c r="N637" s="15" t="n">
        <v>0.0852713178294574</v>
      </c>
      <c r="O637" s="15" t="n">
        <v>0.0748299319727891</v>
      </c>
      <c r="P637" s="15"/>
      <c r="Q637" s="15" t="n">
        <v>0.205128205128205</v>
      </c>
      <c r="R637" s="15" t="n">
        <v>0.0254237288135593</v>
      </c>
    </row>
    <row r="638">
      <c r="B638" t="s">
        <v>262</v>
      </c>
      <c r="C638" s="15" t="n">
        <v>0.2</v>
      </c>
      <c r="D638" s="15" t="n">
        <v>0.141592920353982</v>
      </c>
      <c r="E638" s="15" t="n">
        <v>0.248554913294798</v>
      </c>
      <c r="F638" s="15" t="n">
        <v>0.26530612244898</v>
      </c>
      <c r="G638" s="15" t="n">
        <v>0.134920634920635</v>
      </c>
      <c r="H638" s="15"/>
      <c r="I638" s="15" t="n">
        <v>0.252873563218391</v>
      </c>
      <c r="J638" s="15" t="n">
        <v>0.166666666666667</v>
      </c>
      <c r="K638" s="15"/>
      <c r="L638" s="15" t="n">
        <v>0.160714285714286</v>
      </c>
      <c r="M638" s="15" t="n">
        <v>0.345454545454545</v>
      </c>
      <c r="N638" s="15" t="n">
        <v>0.201550387596899</v>
      </c>
      <c r="O638" s="15" t="n">
        <v>0.136054421768707</v>
      </c>
      <c r="P638" s="15"/>
      <c r="Q638" s="15" t="n">
        <v>0.262820512820513</v>
      </c>
      <c r="R638" s="15" t="n">
        <v>0.172316384180791</v>
      </c>
    </row>
    <row r="639">
      <c r="B639" t="s">
        <v>263</v>
      </c>
      <c r="C639" s="15" t="n">
        <v>0.611764705882353</v>
      </c>
      <c r="D639" s="15" t="n">
        <v>0.699115044247788</v>
      </c>
      <c r="E639" s="15" t="n">
        <v>0.560693641618497</v>
      </c>
      <c r="F639" s="15" t="n">
        <v>0.571428571428571</v>
      </c>
      <c r="G639" s="15" t="n">
        <v>0.634920634920635</v>
      </c>
      <c r="H639" s="15"/>
      <c r="I639" s="15" t="n">
        <v>0.53448275862069</v>
      </c>
      <c r="J639" s="15" t="n">
        <v>0.654545454545455</v>
      </c>
      <c r="K639" s="15"/>
      <c r="L639" s="15" t="n">
        <v>0.651785714285714</v>
      </c>
      <c r="M639" s="15" t="n">
        <v>0.481818181818182</v>
      </c>
      <c r="N639" s="15" t="n">
        <v>0.682170542635659</v>
      </c>
      <c r="O639" s="15" t="n">
        <v>0.612244897959184</v>
      </c>
      <c r="P639" s="15"/>
      <c r="Q639" s="15" t="n">
        <v>0.467948717948718</v>
      </c>
      <c r="R639" s="15" t="n">
        <v>0.675141242937853</v>
      </c>
    </row>
    <row r="640">
      <c r="B640" t="s">
        <v>81</v>
      </c>
      <c r="C640" s="15" t="n">
        <v>0.107843137254902</v>
      </c>
      <c r="D640" s="15" t="n">
        <v>0.0884955752212389</v>
      </c>
      <c r="E640" s="15" t="n">
        <v>0.092485549132948</v>
      </c>
      <c r="F640" s="15" t="n">
        <v>0.102040816326531</v>
      </c>
      <c r="G640" s="15" t="n">
        <v>0.150793650793651</v>
      </c>
      <c r="H640" s="15"/>
      <c r="I640" s="15" t="n">
        <v>0.0862068965517241</v>
      </c>
      <c r="J640" s="15" t="n">
        <v>0.121212121212121</v>
      </c>
      <c r="K640" s="15"/>
      <c r="L640" s="15" t="n">
        <v>0.107142857142857</v>
      </c>
      <c r="M640" s="15" t="n">
        <v>0.0818181818181818</v>
      </c>
      <c r="N640" s="15" t="n">
        <v>0.0310077519379845</v>
      </c>
      <c r="O640" s="15" t="n">
        <v>0.17687074829932</v>
      </c>
      <c r="P640" s="15"/>
      <c r="Q640" s="15" t="n">
        <v>0.0641025641025641</v>
      </c>
      <c r="R640" s="15" t="n">
        <v>0.127118644067797</v>
      </c>
    </row>
    <row r="641">
      <c r="C641" s="15"/>
      <c r="D641" s="15"/>
      <c r="E641" s="15"/>
      <c r="F641" s="15"/>
      <c r="G641" s="15"/>
      <c r="H641" s="15"/>
      <c r="I641" s="15"/>
      <c r="J641" s="15"/>
      <c r="K641" s="15"/>
      <c r="L641" s="15"/>
      <c r="M641" s="15"/>
      <c r="N641" s="15"/>
      <c r="O641" s="15"/>
      <c r="P641" s="15"/>
      <c r="Q641" s="15"/>
      <c r="R641" s="15"/>
    </row>
    <row r="642">
      <c r="B642" s="7" t="s">
        <v>269</v>
      </c>
      <c r="C642" s="15"/>
      <c r="D642" s="15"/>
      <c r="E642" s="15"/>
      <c r="F642" s="15"/>
      <c r="G642" s="15"/>
      <c r="H642" s="15"/>
      <c r="I642" s="15"/>
      <c r="J642" s="15"/>
      <c r="K642" s="15"/>
      <c r="L642" s="15"/>
      <c r="M642" s="15"/>
      <c r="N642" s="15"/>
      <c r="O642" s="15"/>
      <c r="P642" s="15"/>
      <c r="Q642" s="15"/>
      <c r="R642" s="15"/>
    </row>
    <row r="643">
      <c r="B643" s="25" t="s">
        <v>55</v>
      </c>
      <c r="C643" s="15"/>
      <c r="D643" s="15"/>
      <c r="E643" s="15"/>
      <c r="F643" s="15"/>
      <c r="G643" s="15"/>
      <c r="H643" s="15"/>
      <c r="I643" s="15"/>
      <c r="J643" s="15"/>
      <c r="K643" s="15"/>
      <c r="L643" s="15"/>
      <c r="M643" s="15"/>
      <c r="N643" s="15"/>
      <c r="O643" s="15"/>
      <c r="P643" s="15"/>
      <c r="Q643" s="15"/>
      <c r="R643" s="15"/>
    </row>
    <row r="644">
      <c r="B644" t="s">
        <v>261</v>
      </c>
      <c r="C644" s="15" t="n">
        <v>0.141176470588235</v>
      </c>
      <c r="D644" s="15" t="n">
        <v>0.115044247787611</v>
      </c>
      <c r="E644" s="15" t="n">
        <v>0.173410404624277</v>
      </c>
      <c r="F644" s="15" t="n">
        <v>0.142857142857143</v>
      </c>
      <c r="G644" s="15" t="n">
        <v>0.119047619047619</v>
      </c>
      <c r="H644" s="15"/>
      <c r="I644" s="15" t="n">
        <v>0.183908045977011</v>
      </c>
      <c r="J644" s="15" t="n">
        <v>0.118181818181818</v>
      </c>
      <c r="K644" s="15"/>
      <c r="L644" s="15" t="n">
        <v>0.142857142857143</v>
      </c>
      <c r="M644" s="15" t="n">
        <v>0.154545454545455</v>
      </c>
      <c r="N644" s="15" t="n">
        <v>0.155038759689922</v>
      </c>
      <c r="O644" s="15" t="n">
        <v>0.129251700680272</v>
      </c>
      <c r="P644" s="15"/>
      <c r="Q644" s="15" t="n">
        <v>0.288461538461538</v>
      </c>
      <c r="R644" s="15" t="n">
        <v>0.076271186440678</v>
      </c>
    </row>
    <row r="645">
      <c r="B645" t="s">
        <v>262</v>
      </c>
      <c r="C645" s="15" t="n">
        <v>0.156862745098039</v>
      </c>
      <c r="D645" s="15" t="n">
        <v>0.106194690265487</v>
      </c>
      <c r="E645" s="15" t="n">
        <v>0.179190751445087</v>
      </c>
      <c r="F645" s="15" t="n">
        <v>0.183673469387755</v>
      </c>
      <c r="G645" s="15" t="n">
        <v>0.150793650793651</v>
      </c>
      <c r="H645" s="15"/>
      <c r="I645" s="15" t="n">
        <v>0.229885057471264</v>
      </c>
      <c r="J645" s="15" t="n">
        <v>0.115151515151515</v>
      </c>
      <c r="K645" s="15"/>
      <c r="L645" s="15" t="n">
        <v>0.133928571428571</v>
      </c>
      <c r="M645" s="15" t="n">
        <v>0.254545454545455</v>
      </c>
      <c r="N645" s="15" t="n">
        <v>0.186046511627907</v>
      </c>
      <c r="O645" s="15" t="n">
        <v>0.0884353741496599</v>
      </c>
      <c r="P645" s="15"/>
      <c r="Q645" s="15" t="n">
        <v>0.198717948717949</v>
      </c>
      <c r="R645" s="15" t="n">
        <v>0.138418079096045</v>
      </c>
    </row>
    <row r="646">
      <c r="B646" t="s">
        <v>263</v>
      </c>
      <c r="C646" s="15" t="n">
        <v>0.594117647058824</v>
      </c>
      <c r="D646" s="15" t="n">
        <v>0.690265486725664</v>
      </c>
      <c r="E646" s="15" t="n">
        <v>0.554913294797688</v>
      </c>
      <c r="F646" s="15" t="n">
        <v>0.571428571428571</v>
      </c>
      <c r="G646" s="15" t="n">
        <v>0.579365079365079</v>
      </c>
      <c r="H646" s="15"/>
      <c r="I646" s="15" t="n">
        <v>0.522988505747126</v>
      </c>
      <c r="J646" s="15" t="n">
        <v>0.633333333333333</v>
      </c>
      <c r="K646" s="15"/>
      <c r="L646" s="15" t="n">
        <v>0.625</v>
      </c>
      <c r="M646" s="15" t="n">
        <v>0.518181818181818</v>
      </c>
      <c r="N646" s="15" t="n">
        <v>0.62015503875969</v>
      </c>
      <c r="O646" s="15" t="n">
        <v>0.605442176870748</v>
      </c>
      <c r="P646" s="15"/>
      <c r="Q646" s="15" t="n">
        <v>0.461538461538462</v>
      </c>
      <c r="R646" s="15" t="n">
        <v>0.652542372881356</v>
      </c>
    </row>
    <row r="647">
      <c r="B647" t="s">
        <v>81</v>
      </c>
      <c r="C647" s="15" t="n">
        <v>0.107843137254902</v>
      </c>
      <c r="D647" s="15" t="n">
        <v>0.0884955752212389</v>
      </c>
      <c r="E647" s="15" t="n">
        <v>0.092485549132948</v>
      </c>
      <c r="F647" s="15" t="n">
        <v>0.102040816326531</v>
      </c>
      <c r="G647" s="15" t="n">
        <v>0.150793650793651</v>
      </c>
      <c r="H647" s="15"/>
      <c r="I647" s="15" t="n">
        <v>0.0632183908045977</v>
      </c>
      <c r="J647" s="15" t="n">
        <v>0.133333333333333</v>
      </c>
      <c r="K647" s="15"/>
      <c r="L647" s="15" t="n">
        <v>0.0982142857142857</v>
      </c>
      <c r="M647" s="15" t="n">
        <v>0.0727272727272727</v>
      </c>
      <c r="N647" s="15" t="n">
        <v>0.0387596899224806</v>
      </c>
      <c r="O647" s="15" t="n">
        <v>0.17687074829932</v>
      </c>
      <c r="P647" s="15"/>
      <c r="Q647" s="15" t="n">
        <v>0.0512820512820513</v>
      </c>
      <c r="R647" s="15" t="n">
        <v>0.132768361581921</v>
      </c>
    </row>
    <row r="648">
      <c r="C648" s="15"/>
      <c r="D648" s="15"/>
      <c r="E648" s="15"/>
      <c r="F648" s="15"/>
      <c r="G648" s="15"/>
      <c r="H648" s="15"/>
      <c r="I648" s="15"/>
      <c r="J648" s="15"/>
      <c r="K648" s="15"/>
      <c r="L648" s="15"/>
      <c r="M648" s="15"/>
      <c r="N648" s="15"/>
      <c r="O648" s="15"/>
      <c r="P648" s="15"/>
      <c r="Q648" s="15"/>
      <c r="R648" s="15"/>
    </row>
    <row r="649">
      <c r="B649" s="7" t="s">
        <v>279</v>
      </c>
      <c r="C649" s="15"/>
      <c r="D649" s="15"/>
      <c r="E649" s="15"/>
      <c r="F649" s="15"/>
      <c r="G649" s="15"/>
      <c r="H649" s="15"/>
      <c r="I649" s="15"/>
      <c r="J649" s="15"/>
      <c r="K649" s="15"/>
      <c r="L649" s="15"/>
      <c r="M649" s="15"/>
      <c r="N649" s="15"/>
      <c r="O649" s="15"/>
      <c r="P649" s="15"/>
      <c r="Q649" s="15"/>
      <c r="R649" s="15"/>
    </row>
    <row r="650">
      <c r="B650" s="25" t="s">
        <v>55</v>
      </c>
      <c r="C650" s="15"/>
      <c r="D650" s="15"/>
      <c r="E650" s="15"/>
      <c r="F650" s="15"/>
      <c r="G650" s="15"/>
      <c r="H650" s="15"/>
      <c r="I650" s="15"/>
      <c r="J650" s="15"/>
      <c r="K650" s="15"/>
      <c r="L650" s="15"/>
      <c r="M650" s="15"/>
      <c r="N650" s="15"/>
      <c r="O650" s="15"/>
      <c r="P650" s="15"/>
      <c r="Q650" s="15"/>
      <c r="R650" s="15"/>
    </row>
    <row r="651">
      <c r="B651" t="s">
        <v>270</v>
      </c>
      <c r="C651" s="15" t="n">
        <v>0.501960784313725</v>
      </c>
      <c r="D651" s="15" t="n">
        <v>0.415929203539823</v>
      </c>
      <c r="E651" s="15" t="n">
        <v>0.450867052023121</v>
      </c>
      <c r="F651" s="15" t="n">
        <v>0.551020408163265</v>
      </c>
      <c r="G651" s="15" t="n">
        <v>0.611111111111111</v>
      </c>
      <c r="H651" s="15"/>
      <c r="I651" s="15" t="n">
        <v>0.477011494252874</v>
      </c>
      <c r="J651" s="15" t="n">
        <v>0.509090909090909</v>
      </c>
      <c r="K651" s="15"/>
      <c r="L651" s="15" t="n">
        <v>0.410714285714286</v>
      </c>
      <c r="M651" s="15" t="n">
        <v>0.545454545454545</v>
      </c>
      <c r="N651" s="15" t="n">
        <v>0.527131782945736</v>
      </c>
      <c r="O651" s="15" t="n">
        <v>0.523809523809524</v>
      </c>
      <c r="P651" s="15"/>
      <c r="Q651" s="15" t="n">
        <v>0.532051282051282</v>
      </c>
      <c r="R651" s="15" t="n">
        <v>0.488700564971751</v>
      </c>
    </row>
    <row r="652">
      <c r="B652" t="s">
        <v>271</v>
      </c>
      <c r="C652" s="15" t="n">
        <v>0.398039215686274</v>
      </c>
      <c r="D652" s="15" t="n">
        <v>0.238938053097345</v>
      </c>
      <c r="E652" s="15" t="n">
        <v>0.473988439306358</v>
      </c>
      <c r="F652" s="15" t="n">
        <v>0.397959183673469</v>
      </c>
      <c r="G652" s="15" t="n">
        <v>0.436507936507937</v>
      </c>
      <c r="H652" s="15"/>
      <c r="I652" s="15" t="n">
        <v>0.413793103448276</v>
      </c>
      <c r="J652" s="15" t="n">
        <v>0.387878787878788</v>
      </c>
      <c r="K652" s="15"/>
      <c r="L652" s="15" t="n">
        <v>0.294642857142857</v>
      </c>
      <c r="M652" s="15" t="n">
        <v>0.427272727272727</v>
      </c>
      <c r="N652" s="15" t="n">
        <v>0.434108527131783</v>
      </c>
      <c r="O652" s="15" t="n">
        <v>0.435374149659864</v>
      </c>
      <c r="P652" s="15"/>
      <c r="Q652" s="15" t="n">
        <v>0.423076923076923</v>
      </c>
      <c r="R652" s="15" t="n">
        <v>0.387005649717514</v>
      </c>
    </row>
    <row r="653">
      <c r="B653" t="s">
        <v>272</v>
      </c>
      <c r="C653" s="15" t="n">
        <v>0.356862745098039</v>
      </c>
      <c r="D653" s="15" t="n">
        <v>0.353982300884956</v>
      </c>
      <c r="E653" s="15" t="n">
        <v>0.398843930635838</v>
      </c>
      <c r="F653" s="15" t="n">
        <v>0.357142857142857</v>
      </c>
      <c r="G653" s="15" t="n">
        <v>0.301587301587302</v>
      </c>
      <c r="H653" s="15"/>
      <c r="I653" s="15" t="n">
        <v>0.310344827586207</v>
      </c>
      <c r="J653" s="15" t="n">
        <v>0.378787878787879</v>
      </c>
      <c r="K653" s="15"/>
      <c r="L653" s="15" t="n">
        <v>0.276785714285714</v>
      </c>
      <c r="M653" s="15" t="n">
        <v>0.463636363636364</v>
      </c>
      <c r="N653" s="15" t="n">
        <v>0.348837209302326</v>
      </c>
      <c r="O653" s="15" t="n">
        <v>0.346938775510204</v>
      </c>
      <c r="P653" s="15"/>
      <c r="Q653" s="15" t="n">
        <v>0.365384615384615</v>
      </c>
      <c r="R653" s="15" t="n">
        <v>0.353107344632768</v>
      </c>
    </row>
    <row r="654">
      <c r="B654" t="s">
        <v>273</v>
      </c>
      <c r="C654" s="15" t="n">
        <v>0.305882352941176</v>
      </c>
      <c r="D654" s="15" t="n">
        <v>0.230088495575221</v>
      </c>
      <c r="E654" s="15" t="n">
        <v>0.300578034682081</v>
      </c>
      <c r="F654" s="15" t="n">
        <v>0.316326530612245</v>
      </c>
      <c r="G654" s="15" t="n">
        <v>0.373015873015873</v>
      </c>
      <c r="H654" s="15"/>
      <c r="I654" s="15" t="n">
        <v>0.252873563218391</v>
      </c>
      <c r="J654" s="15" t="n">
        <v>0.33030303030303</v>
      </c>
      <c r="K654" s="15"/>
      <c r="L654" s="15" t="n">
        <v>0.214285714285714</v>
      </c>
      <c r="M654" s="15" t="n">
        <v>0.281818181818182</v>
      </c>
      <c r="N654" s="15" t="n">
        <v>0.325581395348837</v>
      </c>
      <c r="O654" s="15" t="n">
        <v>0.360544217687075</v>
      </c>
      <c r="P654" s="15"/>
      <c r="Q654" s="15" t="n">
        <v>0.282051282051282</v>
      </c>
      <c r="R654" s="15" t="n">
        <v>0.31638418079096</v>
      </c>
    </row>
    <row r="655">
      <c r="B655" t="s">
        <v>274</v>
      </c>
      <c r="C655" s="15" t="n">
        <v>0.268627450980392</v>
      </c>
      <c r="D655" s="15" t="n">
        <v>0.15929203539823</v>
      </c>
      <c r="E655" s="15" t="n">
        <v>0.375722543352601</v>
      </c>
      <c r="F655" s="15" t="n">
        <v>0.26530612244898</v>
      </c>
      <c r="G655" s="15" t="n">
        <v>0.222222222222222</v>
      </c>
      <c r="H655" s="15"/>
      <c r="I655" s="15" t="n">
        <v>0.344827586206897</v>
      </c>
      <c r="J655" s="15" t="n">
        <v>0.23030303030303</v>
      </c>
      <c r="K655" s="15"/>
      <c r="L655" s="15" t="n">
        <v>0.196428571428571</v>
      </c>
      <c r="M655" s="15" t="n">
        <v>0.354545454545455</v>
      </c>
      <c r="N655" s="15" t="n">
        <v>0.341085271317829</v>
      </c>
      <c r="O655" s="15" t="n">
        <v>0.210884353741497</v>
      </c>
      <c r="P655" s="15"/>
      <c r="Q655" s="15" t="n">
        <v>0.33974358974359</v>
      </c>
      <c r="R655" s="15" t="n">
        <v>0.23728813559322</v>
      </c>
    </row>
    <row r="656">
      <c r="B656" t="s">
        <v>275</v>
      </c>
      <c r="C656" s="15" t="n">
        <v>0.266666666666667</v>
      </c>
      <c r="D656" s="15" t="n">
        <v>0.221238938053097</v>
      </c>
      <c r="E656" s="15" t="n">
        <v>0.289017341040462</v>
      </c>
      <c r="F656" s="15" t="n">
        <v>0.295918367346939</v>
      </c>
      <c r="G656" s="15" t="n">
        <v>0.253968253968254</v>
      </c>
      <c r="H656" s="15"/>
      <c r="I656" s="15" t="n">
        <v>0.28735632183908</v>
      </c>
      <c r="J656" s="15" t="n">
        <v>0.257575757575758</v>
      </c>
      <c r="K656" s="15"/>
      <c r="L656" s="15" t="n">
        <v>0.178571428571429</v>
      </c>
      <c r="M656" s="15" t="n">
        <v>0.245454545454545</v>
      </c>
      <c r="N656" s="15" t="n">
        <v>0.364341085271318</v>
      </c>
      <c r="O656" s="15" t="n">
        <v>0.27891156462585</v>
      </c>
      <c r="P656" s="15"/>
      <c r="Q656" s="15" t="n">
        <v>0.320512820512821</v>
      </c>
      <c r="R656" s="15" t="n">
        <v>0.242937853107345</v>
      </c>
    </row>
    <row r="657">
      <c r="B657" t="s">
        <v>276</v>
      </c>
      <c r="C657" s="15" t="n">
        <v>0.201960784313725</v>
      </c>
      <c r="D657" s="15" t="n">
        <v>0.15929203539823</v>
      </c>
      <c r="E657" s="15" t="n">
        <v>0.167630057803468</v>
      </c>
      <c r="F657" s="15" t="n">
        <v>0.275510204081633</v>
      </c>
      <c r="G657" s="15" t="n">
        <v>0.23015873015873</v>
      </c>
      <c r="H657" s="15"/>
      <c r="I657" s="15" t="n">
        <v>0.201149425287356</v>
      </c>
      <c r="J657" s="15" t="n">
        <v>0.2</v>
      </c>
      <c r="K657" s="15"/>
      <c r="L657" s="15" t="n">
        <v>0.133928571428571</v>
      </c>
      <c r="M657" s="15" t="n">
        <v>0.254545454545455</v>
      </c>
      <c r="N657" s="15" t="n">
        <v>0.170542635658915</v>
      </c>
      <c r="O657" s="15" t="n">
        <v>0.244897959183673</v>
      </c>
      <c r="P657" s="15"/>
      <c r="Q657" s="15" t="n">
        <v>0.25</v>
      </c>
      <c r="R657" s="15" t="n">
        <v>0.180790960451977</v>
      </c>
    </row>
    <row r="658">
      <c r="B658" t="s">
        <v>277</v>
      </c>
      <c r="C658" s="15" t="n">
        <v>0.12156862745098</v>
      </c>
      <c r="D658" s="15" t="n">
        <v>0.079646017699115</v>
      </c>
      <c r="E658" s="15" t="n">
        <v>0.132947976878613</v>
      </c>
      <c r="F658" s="15" t="n">
        <v>0.163265306122449</v>
      </c>
      <c r="G658" s="15" t="n">
        <v>0.111111111111111</v>
      </c>
      <c r="H658" s="15"/>
      <c r="I658" s="15" t="n">
        <v>0.183908045977011</v>
      </c>
      <c r="J658" s="15" t="n">
        <v>0.0909090909090909</v>
      </c>
      <c r="K658" s="15"/>
      <c r="L658" s="15" t="n">
        <v>0.133928571428571</v>
      </c>
      <c r="M658" s="15" t="n">
        <v>0.118181818181818</v>
      </c>
      <c r="N658" s="15" t="n">
        <v>0.147286821705426</v>
      </c>
      <c r="O658" s="15" t="n">
        <v>0.102040816326531</v>
      </c>
      <c r="P658" s="15"/>
      <c r="Q658" s="15" t="n">
        <v>0.185897435897436</v>
      </c>
      <c r="R658" s="15" t="n">
        <v>0.0932203389830508</v>
      </c>
    </row>
    <row r="659">
      <c r="B659" t="s">
        <v>278</v>
      </c>
      <c r="C659" s="15" t="n">
        <v>0.0862745098039216</v>
      </c>
      <c r="D659" s="15" t="n">
        <v>0.238938053097345</v>
      </c>
      <c r="E659" s="15" t="n">
        <v>0.0346820809248555</v>
      </c>
      <c r="F659" s="15" t="n">
        <v>0.0204081632653061</v>
      </c>
      <c r="G659" s="15" t="n">
        <v>0.0714285714285714</v>
      </c>
      <c r="H659" s="15"/>
      <c r="I659" s="15" t="n">
        <v>0.0632183908045977</v>
      </c>
      <c r="J659" s="15" t="n">
        <v>0.1</v>
      </c>
      <c r="K659" s="15"/>
      <c r="L659" s="15" t="n">
        <v>0.232142857142857</v>
      </c>
      <c r="M659" s="15" t="n">
        <v>0.0181818181818182</v>
      </c>
      <c r="N659" s="15" t="n">
        <v>0.0387596899224806</v>
      </c>
      <c r="O659" s="15" t="n">
        <v>0.0612244897959184</v>
      </c>
      <c r="P659" s="15"/>
      <c r="Q659" s="15" t="n">
        <v>0.0128205128205128</v>
      </c>
      <c r="R659" s="15" t="n">
        <v>0.11864406779661</v>
      </c>
    </row>
    <row r="660">
      <c r="B660" t="s">
        <v>48</v>
      </c>
      <c r="C660" s="15" t="n">
        <v>0.0137254901960784</v>
      </c>
      <c r="D660" s="15" t="n">
        <v>0.0176991150442478</v>
      </c>
      <c r="E660" s="15" t="n">
        <v>0.0173410404624277</v>
      </c>
      <c r="F660" s="15" t="n">
        <v>0.0102040816326531</v>
      </c>
      <c r="G660" s="15" t="n">
        <v>0.00793650793650794</v>
      </c>
      <c r="H660" s="15"/>
      <c r="I660" s="15" t="n">
        <v>0.0172413793103448</v>
      </c>
      <c r="J660" s="15" t="n">
        <v>0.0121212121212121</v>
      </c>
      <c r="K660" s="15"/>
      <c r="L660" s="15" t="n">
        <v>0.0267857142857143</v>
      </c>
      <c r="M660" s="15" t="n">
        <v>0</v>
      </c>
      <c r="N660" s="15" t="n">
        <v>0.00775193798449612</v>
      </c>
      <c r="O660" s="15" t="n">
        <v>0.0136054421768707</v>
      </c>
      <c r="P660" s="15"/>
      <c r="Q660" s="15" t="n">
        <v>0.0128205128205128</v>
      </c>
      <c r="R660" s="15" t="n">
        <v>0.0141242937853107</v>
      </c>
    </row>
    <row r="661">
      <c r="B661" t="s">
        <v>93</v>
      </c>
      <c r="C661" s="15" t="n">
        <v>0.00588235294117647</v>
      </c>
      <c r="D661" s="15" t="n">
        <v>0</v>
      </c>
      <c r="E661" s="15" t="n">
        <v>0</v>
      </c>
      <c r="F661" s="15" t="n">
        <v>0.0102040816326531</v>
      </c>
      <c r="G661" s="15" t="n">
        <v>0.0158730158730159</v>
      </c>
      <c r="H661" s="15"/>
      <c r="I661" s="15" t="n">
        <v>0</v>
      </c>
      <c r="J661" s="15" t="n">
        <v>0.00909090909090909</v>
      </c>
      <c r="K661" s="15"/>
      <c r="L661" s="15" t="n">
        <v>0</v>
      </c>
      <c r="M661" s="15" t="n">
        <v>0.00909090909090909</v>
      </c>
      <c r="N661" s="15" t="n">
        <v>0.00775193798449612</v>
      </c>
      <c r="O661" s="15" t="n">
        <v>0.00680272108843537</v>
      </c>
      <c r="P661" s="15"/>
      <c r="Q661" s="15" t="n">
        <v>0</v>
      </c>
      <c r="R661" s="15" t="n">
        <v>0.00847457627118644</v>
      </c>
    </row>
    <row r="662">
      <c r="C662" s="15"/>
      <c r="D662" s="15"/>
      <c r="E662" s="15"/>
      <c r="F662" s="15"/>
      <c r="G662" s="15"/>
      <c r="H662" s="15"/>
      <c r="I662" s="15"/>
      <c r="J662" s="15"/>
      <c r="K662" s="15"/>
      <c r="L662" s="15"/>
      <c r="M662" s="15"/>
      <c r="N662" s="15"/>
      <c r="O662" s="15"/>
      <c r="P662" s="15"/>
      <c r="Q662" s="15"/>
      <c r="R662" s="15"/>
    </row>
    <row r="663">
      <c r="B663" s="7" t="s">
        <v>289</v>
      </c>
      <c r="C663" s="15"/>
      <c r="D663" s="15"/>
      <c r="E663" s="15"/>
      <c r="F663" s="15"/>
      <c r="G663" s="15"/>
      <c r="H663" s="15"/>
      <c r="I663" s="15"/>
      <c r="J663" s="15"/>
      <c r="K663" s="15"/>
      <c r="L663" s="15"/>
      <c r="M663" s="15"/>
      <c r="N663" s="15"/>
      <c r="O663" s="15"/>
      <c r="P663" s="15"/>
      <c r="Q663" s="15"/>
      <c r="R663" s="15"/>
    </row>
    <row r="664">
      <c r="B664" s="25" t="s">
        <v>55</v>
      </c>
      <c r="C664" s="15"/>
      <c r="D664" s="15"/>
      <c r="E664" s="15"/>
      <c r="F664" s="15"/>
      <c r="G664" s="15"/>
      <c r="H664" s="15"/>
      <c r="I664" s="15"/>
      <c r="J664" s="15"/>
      <c r="K664" s="15"/>
      <c r="L664" s="15"/>
      <c r="M664" s="15"/>
      <c r="N664" s="15"/>
      <c r="O664" s="15"/>
      <c r="P664" s="15"/>
      <c r="Q664" s="15"/>
      <c r="R664" s="15"/>
    </row>
    <row r="665">
      <c r="B665" t="s">
        <v>280</v>
      </c>
      <c r="C665" s="15" t="n">
        <v>0.509803921568627</v>
      </c>
      <c r="D665" s="15" t="n">
        <v>0.433628318584071</v>
      </c>
      <c r="E665" s="15" t="n">
        <v>0.520231213872832</v>
      </c>
      <c r="F665" s="15" t="n">
        <v>0.540816326530612</v>
      </c>
      <c r="G665" s="15" t="n">
        <v>0.53968253968254</v>
      </c>
      <c r="H665" s="15"/>
      <c r="I665" s="15" t="n">
        <v>0.494252873563218</v>
      </c>
      <c r="J665" s="15" t="n">
        <v>0.515151515151515</v>
      </c>
      <c r="K665" s="15"/>
      <c r="L665" s="15" t="n">
        <v>0.446428571428571</v>
      </c>
      <c r="M665" s="15" t="n">
        <v>0.518181818181818</v>
      </c>
      <c r="N665" s="15" t="n">
        <v>0.496124031007752</v>
      </c>
      <c r="O665" s="15" t="n">
        <v>0.54421768707483</v>
      </c>
      <c r="P665" s="15"/>
      <c r="Q665" s="15" t="n">
        <v>0.41025641025641</v>
      </c>
      <c r="R665" s="15" t="n">
        <v>0.553672316384181</v>
      </c>
    </row>
    <row r="666">
      <c r="B666" t="s">
        <v>281</v>
      </c>
      <c r="C666" s="15" t="n">
        <v>0.350980392156863</v>
      </c>
      <c r="D666" s="15" t="n">
        <v>0.327433628318584</v>
      </c>
      <c r="E666" s="15" t="n">
        <v>0.38150289017341</v>
      </c>
      <c r="F666" s="15" t="n">
        <v>0.26530612244898</v>
      </c>
      <c r="G666" s="15" t="n">
        <v>0.396825396825397</v>
      </c>
      <c r="H666" s="15"/>
      <c r="I666" s="15" t="n">
        <v>0.367816091954023</v>
      </c>
      <c r="J666" s="15" t="n">
        <v>0.336363636363636</v>
      </c>
      <c r="K666" s="15"/>
      <c r="L666" s="15" t="n">
        <v>0.303571428571429</v>
      </c>
      <c r="M666" s="15" t="n">
        <v>0.372727272727273</v>
      </c>
      <c r="N666" s="15" t="n">
        <v>0.364341085271318</v>
      </c>
      <c r="O666" s="15" t="n">
        <v>0.353741496598639</v>
      </c>
      <c r="P666" s="15"/>
      <c r="Q666" s="15" t="n">
        <v>0.378205128205128</v>
      </c>
      <c r="R666" s="15" t="n">
        <v>0.338983050847458</v>
      </c>
    </row>
    <row r="667">
      <c r="B667" t="s">
        <v>282</v>
      </c>
      <c r="C667" s="15" t="n">
        <v>0.335294117647059</v>
      </c>
      <c r="D667" s="15" t="n">
        <v>0.256637168141593</v>
      </c>
      <c r="E667" s="15" t="n">
        <v>0.369942196531792</v>
      </c>
      <c r="F667" s="15" t="n">
        <v>0.36734693877551</v>
      </c>
      <c r="G667" s="15" t="n">
        <v>0.333333333333333</v>
      </c>
      <c r="H667" s="15"/>
      <c r="I667" s="15" t="n">
        <v>0.310344827586207</v>
      </c>
      <c r="J667" s="15" t="n">
        <v>0.345454545454545</v>
      </c>
      <c r="K667" s="15"/>
      <c r="L667" s="15" t="n">
        <v>0.3125</v>
      </c>
      <c r="M667" s="15" t="n">
        <v>0.336363636363636</v>
      </c>
      <c r="N667" s="15" t="n">
        <v>0.372093023255814</v>
      </c>
      <c r="O667" s="15" t="n">
        <v>0.312925170068027</v>
      </c>
      <c r="P667" s="15"/>
      <c r="Q667" s="15" t="n">
        <v>0.378205128205128</v>
      </c>
      <c r="R667" s="15" t="n">
        <v>0.31638418079096</v>
      </c>
    </row>
    <row r="668">
      <c r="B668" t="s">
        <v>283</v>
      </c>
      <c r="C668" s="15" t="n">
        <v>0.311764705882353</v>
      </c>
      <c r="D668" s="15" t="n">
        <v>0.274336283185841</v>
      </c>
      <c r="E668" s="15" t="n">
        <v>0.317919075144509</v>
      </c>
      <c r="F668" s="15" t="n">
        <v>0.357142857142857</v>
      </c>
      <c r="G668" s="15" t="n">
        <v>0.301587301587302</v>
      </c>
      <c r="H668" s="15"/>
      <c r="I668" s="15" t="n">
        <v>0.344827586206897</v>
      </c>
      <c r="J668" s="15" t="n">
        <v>0.296969696969697</v>
      </c>
      <c r="K668" s="15"/>
      <c r="L668" s="15" t="n">
        <v>0.241071428571429</v>
      </c>
      <c r="M668" s="15" t="n">
        <v>0.336363636363636</v>
      </c>
      <c r="N668" s="15" t="n">
        <v>0.325581395348837</v>
      </c>
      <c r="O668" s="15" t="n">
        <v>0.340136054421769</v>
      </c>
      <c r="P668" s="15"/>
      <c r="Q668" s="15" t="n">
        <v>0.346153846153846</v>
      </c>
      <c r="R668" s="15" t="n">
        <v>0.296610169491525</v>
      </c>
    </row>
    <row r="669">
      <c r="B669" t="s">
        <v>284</v>
      </c>
      <c r="C669" s="15" t="n">
        <v>0.264705882352941</v>
      </c>
      <c r="D669" s="15" t="n">
        <v>0.185840707964602</v>
      </c>
      <c r="E669" s="15" t="n">
        <v>0.300578034682081</v>
      </c>
      <c r="F669" s="15" t="n">
        <v>0.285714285714286</v>
      </c>
      <c r="G669" s="15" t="n">
        <v>0.26984126984127</v>
      </c>
      <c r="H669" s="15"/>
      <c r="I669" s="15" t="n">
        <v>0.247126436781609</v>
      </c>
      <c r="J669" s="15" t="n">
        <v>0.272727272727273</v>
      </c>
      <c r="K669" s="15"/>
      <c r="L669" s="15" t="n">
        <v>0.205357142857143</v>
      </c>
      <c r="M669" s="15" t="n">
        <v>0.281818181818182</v>
      </c>
      <c r="N669" s="15" t="n">
        <v>0.263565891472868</v>
      </c>
      <c r="O669" s="15" t="n">
        <v>0.299319727891156</v>
      </c>
      <c r="P669" s="15"/>
      <c r="Q669" s="15" t="n">
        <v>0.288461538461538</v>
      </c>
      <c r="R669" s="15" t="n">
        <v>0.254237288135593</v>
      </c>
    </row>
    <row r="670">
      <c r="B670" t="s">
        <v>285</v>
      </c>
      <c r="C670" s="15" t="n">
        <v>0.184313725490196</v>
      </c>
      <c r="D670" s="15" t="n">
        <v>0.185840707964602</v>
      </c>
      <c r="E670" s="15" t="n">
        <v>0.179190751445087</v>
      </c>
      <c r="F670" s="15" t="n">
        <v>0.183673469387755</v>
      </c>
      <c r="G670" s="15" t="n">
        <v>0.19047619047619</v>
      </c>
      <c r="H670" s="15"/>
      <c r="I670" s="15" t="n">
        <v>0.218390804597701</v>
      </c>
      <c r="J670" s="15" t="n">
        <v>0.16969696969697</v>
      </c>
      <c r="K670" s="15"/>
      <c r="L670" s="15" t="n">
        <v>0.223214285714286</v>
      </c>
      <c r="M670" s="15" t="n">
        <v>0.172727272727273</v>
      </c>
      <c r="N670" s="15" t="n">
        <v>0.155038759689922</v>
      </c>
      <c r="O670" s="15" t="n">
        <v>0.197278911564626</v>
      </c>
      <c r="P670" s="15"/>
      <c r="Q670" s="15" t="n">
        <v>0.211538461538462</v>
      </c>
      <c r="R670" s="15" t="n">
        <v>0.172316384180791</v>
      </c>
    </row>
    <row r="671">
      <c r="B671" t="s">
        <v>286</v>
      </c>
      <c r="C671" s="15" t="n">
        <v>0.156862745098039</v>
      </c>
      <c r="D671" s="15" t="n">
        <v>0.221238938053097</v>
      </c>
      <c r="E671" s="15" t="n">
        <v>0.144508670520231</v>
      </c>
      <c r="F671" s="15" t="n">
        <v>0.0918367346938776</v>
      </c>
      <c r="G671" s="15" t="n">
        <v>0.166666666666667</v>
      </c>
      <c r="H671" s="15"/>
      <c r="I671" s="15" t="n">
        <v>0.166666666666667</v>
      </c>
      <c r="J671" s="15" t="n">
        <v>0.151515151515152</v>
      </c>
      <c r="K671" s="15"/>
      <c r="L671" s="15" t="n">
        <v>0.1875</v>
      </c>
      <c r="M671" s="15" t="n">
        <v>0.181818181818182</v>
      </c>
      <c r="N671" s="15" t="n">
        <v>0.170542635658915</v>
      </c>
      <c r="O671" s="15" t="n">
        <v>0.102040816326531</v>
      </c>
      <c r="P671" s="15"/>
      <c r="Q671" s="15" t="n">
        <v>0.166666666666667</v>
      </c>
      <c r="R671" s="15" t="n">
        <v>0.152542372881356</v>
      </c>
    </row>
    <row r="672">
      <c r="B672" t="s">
        <v>287</v>
      </c>
      <c r="C672" s="15" t="n">
        <v>0.1</v>
      </c>
      <c r="D672" s="15" t="n">
        <v>0.132743362831858</v>
      </c>
      <c r="E672" s="15" t="n">
        <v>0.069364161849711</v>
      </c>
      <c r="F672" s="15" t="n">
        <v>0.0918367346938776</v>
      </c>
      <c r="G672" s="15" t="n">
        <v>0.119047619047619</v>
      </c>
      <c r="H672" s="15"/>
      <c r="I672" s="15" t="n">
        <v>0.132183908045977</v>
      </c>
      <c r="J672" s="15" t="n">
        <v>0.0848484848484849</v>
      </c>
      <c r="K672" s="15"/>
      <c r="L672" s="15" t="n">
        <v>0.133928571428571</v>
      </c>
      <c r="M672" s="15" t="n">
        <v>0.1</v>
      </c>
      <c r="N672" s="15" t="n">
        <v>0.108527131782946</v>
      </c>
      <c r="O672" s="15" t="n">
        <v>0.0748299319727891</v>
      </c>
      <c r="P672" s="15"/>
      <c r="Q672" s="15" t="n">
        <v>0.0448717948717949</v>
      </c>
      <c r="R672" s="15" t="n">
        <v>0.124293785310734</v>
      </c>
    </row>
    <row r="673">
      <c r="B673" t="s">
        <v>288</v>
      </c>
      <c r="C673" s="15" t="n">
        <v>0.0745098039215686</v>
      </c>
      <c r="D673" s="15" t="n">
        <v>0.0707964601769911</v>
      </c>
      <c r="E673" s="15" t="n">
        <v>0.0578034682080925</v>
      </c>
      <c r="F673" s="15" t="n">
        <v>0.13265306122449</v>
      </c>
      <c r="G673" s="15" t="n">
        <v>0.0555555555555556</v>
      </c>
      <c r="H673" s="15"/>
      <c r="I673" s="15" t="n">
        <v>0.0689655172413793</v>
      </c>
      <c r="J673" s="15" t="n">
        <v>0.0787878787878788</v>
      </c>
      <c r="K673" s="15"/>
      <c r="L673" s="15" t="n">
        <v>0.0714285714285714</v>
      </c>
      <c r="M673" s="15" t="n">
        <v>0.0727272727272727</v>
      </c>
      <c r="N673" s="15" t="n">
        <v>0.0930232558139535</v>
      </c>
      <c r="O673" s="15" t="n">
        <v>0.0680272108843537</v>
      </c>
      <c r="P673" s="15"/>
      <c r="Q673" s="15" t="n">
        <v>0.108974358974359</v>
      </c>
      <c r="R673" s="15" t="n">
        <v>0.0593220338983051</v>
      </c>
    </row>
    <row r="674">
      <c r="B674" t="s">
        <v>48</v>
      </c>
      <c r="C674" s="15" t="n">
        <v>0.0176470588235294</v>
      </c>
      <c r="D674" s="15" t="n">
        <v>0.0265486725663717</v>
      </c>
      <c r="E674" s="15" t="n">
        <v>0.0173410404624277</v>
      </c>
      <c r="F674" s="15" t="n">
        <v>0.0102040816326531</v>
      </c>
      <c r="G674" s="15" t="n">
        <v>0.0158730158730159</v>
      </c>
      <c r="H674" s="15"/>
      <c r="I674" s="15" t="n">
        <v>0.0172413793103448</v>
      </c>
      <c r="J674" s="15" t="n">
        <v>0.0181818181818182</v>
      </c>
      <c r="K674" s="15"/>
      <c r="L674" s="15" t="n">
        <v>0.00892857142857143</v>
      </c>
      <c r="M674" s="15" t="n">
        <v>0.0272727272727273</v>
      </c>
      <c r="N674" s="15" t="n">
        <v>0.00775193798449612</v>
      </c>
      <c r="O674" s="15" t="n">
        <v>0.0204081632653061</v>
      </c>
      <c r="P674" s="15"/>
      <c r="Q674" s="15" t="n">
        <v>0.0256410256410256</v>
      </c>
      <c r="R674" s="15" t="n">
        <v>0.0141242937853107</v>
      </c>
    </row>
    <row r="675">
      <c r="B675" t="s">
        <v>93</v>
      </c>
      <c r="C675" s="15" t="n">
        <v>0.00784313725490196</v>
      </c>
      <c r="D675" s="15" t="n">
        <v>0.00884955752212389</v>
      </c>
      <c r="E675" s="15" t="n">
        <v>0</v>
      </c>
      <c r="F675" s="15" t="n">
        <v>0</v>
      </c>
      <c r="G675" s="15" t="n">
        <v>0.0238095238095238</v>
      </c>
      <c r="H675" s="15"/>
      <c r="I675" s="15" t="n">
        <v>0</v>
      </c>
      <c r="J675" s="15" t="n">
        <v>0.0121212121212121</v>
      </c>
      <c r="K675" s="15"/>
      <c r="L675" s="15" t="n">
        <v>0.00892857142857143</v>
      </c>
      <c r="M675" s="15" t="n">
        <v>0</v>
      </c>
      <c r="N675" s="15" t="n">
        <v>0</v>
      </c>
      <c r="O675" s="15" t="n">
        <v>0.0204081632653061</v>
      </c>
      <c r="P675" s="15"/>
      <c r="Q675" s="15" t="n">
        <v>0</v>
      </c>
      <c r="R675" s="15" t="n">
        <v>0.0112994350282486</v>
      </c>
    </row>
    <row r="676">
      <c r="C676" s="15"/>
      <c r="D676" s="15"/>
      <c r="E676" s="15"/>
      <c r="F676" s="15"/>
      <c r="G676" s="15"/>
      <c r="H676" s="15"/>
      <c r="I676" s="15"/>
      <c r="J676" s="15"/>
      <c r="K676" s="15"/>
      <c r="L676" s="15"/>
      <c r="M676" s="15"/>
      <c r="N676" s="15"/>
      <c r="O676" s="15"/>
      <c r="P676" s="15"/>
      <c r="Q676" s="15"/>
      <c r="R676" s="15"/>
    </row>
    <row r="677">
      <c r="B677" s="7" t="s">
        <v>304</v>
      </c>
      <c r="C677" s="15"/>
      <c r="D677" s="15"/>
      <c r="E677" s="15"/>
      <c r="F677" s="15"/>
      <c r="G677" s="15"/>
      <c r="H677" s="15"/>
      <c r="I677" s="15"/>
      <c r="J677" s="15"/>
      <c r="K677" s="15"/>
      <c r="L677" s="15"/>
      <c r="M677" s="15"/>
      <c r="N677" s="15"/>
      <c r="O677" s="15"/>
      <c r="P677" s="15"/>
      <c r="Q677" s="15"/>
      <c r="R677" s="15"/>
    </row>
    <row r="678">
      <c r="B678" s="25" t="s">
        <v>55</v>
      </c>
      <c r="C678" s="15"/>
      <c r="D678" s="15"/>
      <c r="E678" s="15"/>
      <c r="F678" s="15"/>
      <c r="G678" s="15"/>
      <c r="H678" s="15"/>
      <c r="I678" s="15"/>
      <c r="J678" s="15"/>
      <c r="K678" s="15"/>
      <c r="L678" s="15"/>
      <c r="M678" s="15"/>
      <c r="N678" s="15"/>
      <c r="O678" s="15"/>
      <c r="P678" s="15"/>
      <c r="Q678" s="15"/>
      <c r="R678" s="15"/>
    </row>
    <row r="679">
      <c r="B679" t="s">
        <v>299</v>
      </c>
      <c r="C679" s="15" t="n">
        <v>0.37843137254902</v>
      </c>
      <c r="D679" s="15" t="n">
        <v>0.194690265486726</v>
      </c>
      <c r="E679" s="15" t="n">
        <v>0.491329479768786</v>
      </c>
      <c r="F679" s="15" t="n">
        <v>0.438775510204082</v>
      </c>
      <c r="G679" s="15" t="n">
        <v>0.341269841269841</v>
      </c>
      <c r="H679" s="15"/>
      <c r="I679" s="15" t="n">
        <v>0.436781609195402</v>
      </c>
      <c r="J679" s="15" t="n">
        <v>0.351515151515152</v>
      </c>
      <c r="K679" s="15"/>
      <c r="L679" s="15" t="n">
        <v>0.241071428571429</v>
      </c>
      <c r="M679" s="15" t="n">
        <v>0.436363636363636</v>
      </c>
      <c r="N679" s="15" t="n">
        <v>0.457364341085271</v>
      </c>
      <c r="O679" s="15" t="n">
        <v>0.394557823129252</v>
      </c>
      <c r="P679" s="15"/>
      <c r="Q679" s="15" t="n">
        <v>0.538461538461538</v>
      </c>
      <c r="R679" s="15" t="n">
        <v>0.307909604519774</v>
      </c>
    </row>
    <row r="680">
      <c r="B680" t="s">
        <v>300</v>
      </c>
      <c r="C680" s="15" t="n">
        <v>0.368627450980392</v>
      </c>
      <c r="D680" s="15" t="n">
        <v>0.327433628318584</v>
      </c>
      <c r="E680" s="15" t="n">
        <v>0.352601156069364</v>
      </c>
      <c r="F680" s="15" t="n">
        <v>0.387755102040816</v>
      </c>
      <c r="G680" s="15" t="n">
        <v>0.412698412698413</v>
      </c>
      <c r="H680" s="15"/>
      <c r="I680" s="15" t="n">
        <v>0.362068965517241</v>
      </c>
      <c r="J680" s="15" t="n">
        <v>0.366666666666667</v>
      </c>
      <c r="K680" s="15"/>
      <c r="L680" s="15" t="n">
        <v>0.303571428571429</v>
      </c>
      <c r="M680" s="15" t="n">
        <v>0.436363636363636</v>
      </c>
      <c r="N680" s="15" t="n">
        <v>0.364341085271318</v>
      </c>
      <c r="O680" s="15" t="n">
        <v>0.387755102040816</v>
      </c>
      <c r="P680" s="15"/>
      <c r="Q680" s="15" t="n">
        <v>0.326923076923077</v>
      </c>
      <c r="R680" s="15" t="n">
        <v>0.387005649717514</v>
      </c>
    </row>
    <row r="681">
      <c r="B681" t="s">
        <v>301</v>
      </c>
      <c r="C681" s="15" t="n">
        <v>0.103921568627451</v>
      </c>
      <c r="D681" s="15" t="n">
        <v>0.132743362831858</v>
      </c>
      <c r="E681" s="15" t="n">
        <v>0.0809248554913295</v>
      </c>
      <c r="F681" s="15" t="n">
        <v>0.0918367346938776</v>
      </c>
      <c r="G681" s="15" t="n">
        <v>0.119047619047619</v>
      </c>
      <c r="H681" s="15"/>
      <c r="I681" s="15" t="n">
        <v>0.0862068965517241</v>
      </c>
      <c r="J681" s="15" t="n">
        <v>0.115151515151515</v>
      </c>
      <c r="K681" s="15"/>
      <c r="L681" s="15" t="n">
        <v>0.133928571428571</v>
      </c>
      <c r="M681" s="15" t="n">
        <v>0.0818181818181818</v>
      </c>
      <c r="N681" s="15" t="n">
        <v>0.0775193798449612</v>
      </c>
      <c r="O681" s="15" t="n">
        <v>0.115646258503401</v>
      </c>
      <c r="P681" s="15"/>
      <c r="Q681" s="15" t="n">
        <v>0.102564102564103</v>
      </c>
      <c r="R681" s="15" t="n">
        <v>0.104519774011299</v>
      </c>
    </row>
    <row r="682">
      <c r="B682" t="s">
        <v>302</v>
      </c>
      <c r="C682" s="15" t="n">
        <v>0.123529411764706</v>
      </c>
      <c r="D682" s="15" t="n">
        <v>0.300884955752212</v>
      </c>
      <c r="E682" s="15" t="n">
        <v>0.0635838150289017</v>
      </c>
      <c r="F682" s="15" t="n">
        <v>0.0510204081632653</v>
      </c>
      <c r="G682" s="15" t="n">
        <v>0.103174603174603</v>
      </c>
      <c r="H682" s="15"/>
      <c r="I682" s="15" t="n">
        <v>0.0977011494252874</v>
      </c>
      <c r="J682" s="15" t="n">
        <v>0.136363636363636</v>
      </c>
      <c r="K682" s="15"/>
      <c r="L682" s="15" t="n">
        <v>0.303571428571429</v>
      </c>
      <c r="M682" s="15" t="n">
        <v>0.00909090909090909</v>
      </c>
      <c r="N682" s="15" t="n">
        <v>0.0775193798449612</v>
      </c>
      <c r="O682" s="15" t="n">
        <v>0.0816326530612245</v>
      </c>
      <c r="P682" s="15"/>
      <c r="Q682" s="15" t="n">
        <v>0.0128205128205128</v>
      </c>
      <c r="R682" s="15" t="n">
        <v>0.172316384180791</v>
      </c>
    </row>
    <row r="683">
      <c r="B683" t="s">
        <v>48</v>
      </c>
      <c r="C683" s="15" t="n">
        <v>0.0254901960784314</v>
      </c>
      <c r="D683" s="15" t="n">
        <v>0.0442477876106195</v>
      </c>
      <c r="E683" s="15" t="n">
        <v>0.0115606936416185</v>
      </c>
      <c r="F683" s="15" t="n">
        <v>0.0306122448979592</v>
      </c>
      <c r="G683" s="15" t="n">
        <v>0.0238095238095238</v>
      </c>
      <c r="H683" s="15"/>
      <c r="I683" s="15" t="n">
        <v>0.0172413793103448</v>
      </c>
      <c r="J683" s="15" t="n">
        <v>0.0303030303030303</v>
      </c>
      <c r="K683" s="15"/>
      <c r="L683" s="15" t="n">
        <v>0.0178571428571429</v>
      </c>
      <c r="M683" s="15" t="n">
        <v>0.0363636363636364</v>
      </c>
      <c r="N683" s="15" t="n">
        <v>0.0232558139534884</v>
      </c>
      <c r="O683" s="15" t="n">
        <v>0.0204081632653061</v>
      </c>
      <c r="P683" s="15"/>
      <c r="Q683" s="15" t="n">
        <v>0.0192307692307692</v>
      </c>
      <c r="R683" s="15" t="n">
        <v>0.0282485875706215</v>
      </c>
    </row>
    <row r="684">
      <c r="C684" s="15"/>
      <c r="D684" s="15"/>
      <c r="E684" s="15"/>
      <c r="F684" s="15"/>
      <c r="G684" s="15"/>
      <c r="H684" s="15"/>
      <c r="I684" s="15"/>
      <c r="J684" s="15"/>
      <c r="K684" s="15"/>
      <c r="L684" s="15"/>
      <c r="M684" s="15"/>
      <c r="N684" s="15"/>
      <c r="O684" s="15"/>
      <c r="P684" s="15"/>
      <c r="Q684" s="15"/>
      <c r="R684" s="15"/>
    </row>
    <row r="685">
      <c r="B685" s="7" t="s">
        <v>305</v>
      </c>
      <c r="C685" s="15"/>
      <c r="D685" s="15"/>
      <c r="E685" s="15"/>
      <c r="F685" s="15"/>
      <c r="G685" s="15"/>
      <c r="H685" s="15"/>
      <c r="I685" s="15"/>
      <c r="J685" s="15"/>
      <c r="K685" s="15"/>
      <c r="L685" s="15"/>
      <c r="M685" s="15"/>
      <c r="N685" s="15"/>
      <c r="O685" s="15"/>
      <c r="P685" s="15"/>
      <c r="Q685" s="15"/>
      <c r="R685" s="15"/>
    </row>
    <row r="686">
      <c r="B686" s="25" t="s">
        <v>55</v>
      </c>
      <c r="C686" s="15"/>
      <c r="D686" s="15"/>
      <c r="E686" s="15"/>
      <c r="F686" s="15"/>
      <c r="G686" s="15"/>
      <c r="H686" s="15"/>
      <c r="I686" s="15"/>
      <c r="J686" s="15"/>
      <c r="K686" s="15"/>
      <c r="L686" s="15"/>
      <c r="M686" s="15"/>
      <c r="N686" s="15"/>
      <c r="O686" s="15"/>
      <c r="P686" s="15"/>
      <c r="Q686" s="15"/>
      <c r="R686" s="15"/>
    </row>
    <row r="687">
      <c r="B687" t="s">
        <v>299</v>
      </c>
      <c r="C687" s="15" t="n">
        <v>0.337254901960784</v>
      </c>
      <c r="D687" s="15" t="n">
        <v>0.168141592920354</v>
      </c>
      <c r="E687" s="15" t="n">
        <v>0.421965317919075</v>
      </c>
      <c r="F687" s="15" t="n">
        <v>0.428571428571429</v>
      </c>
      <c r="G687" s="15" t="n">
        <v>0.301587301587302</v>
      </c>
      <c r="H687" s="15"/>
      <c r="I687" s="15" t="n">
        <v>0.402298850574713</v>
      </c>
      <c r="J687" s="15" t="n">
        <v>0.306060606060606</v>
      </c>
      <c r="K687" s="15"/>
      <c r="L687" s="15" t="n">
        <v>0.205357142857143</v>
      </c>
      <c r="M687" s="15" t="n">
        <v>0.409090909090909</v>
      </c>
      <c r="N687" s="15" t="n">
        <v>0.426356589147287</v>
      </c>
      <c r="O687" s="15" t="n">
        <v>0.333333333333333</v>
      </c>
      <c r="P687" s="15"/>
      <c r="Q687" s="15" t="n">
        <v>0.525641025641026</v>
      </c>
      <c r="R687" s="15" t="n">
        <v>0.254237288135593</v>
      </c>
    </row>
    <row r="688">
      <c r="B688" t="s">
        <v>300</v>
      </c>
      <c r="C688" s="15" t="n">
        <v>0.362745098039216</v>
      </c>
      <c r="D688" s="15" t="n">
        <v>0.327433628318584</v>
      </c>
      <c r="E688" s="15" t="n">
        <v>0.346820809248555</v>
      </c>
      <c r="F688" s="15" t="n">
        <v>0.408163265306122</v>
      </c>
      <c r="G688" s="15" t="n">
        <v>0.380952380952381</v>
      </c>
      <c r="H688" s="15"/>
      <c r="I688" s="15" t="n">
        <v>0.350574712643678</v>
      </c>
      <c r="J688" s="15" t="n">
        <v>0.363636363636364</v>
      </c>
      <c r="K688" s="15"/>
      <c r="L688" s="15" t="n">
        <v>0.3125</v>
      </c>
      <c r="M688" s="15" t="n">
        <v>0.427272727272727</v>
      </c>
      <c r="N688" s="15" t="n">
        <v>0.356589147286822</v>
      </c>
      <c r="O688" s="15" t="n">
        <v>0.36734693877551</v>
      </c>
      <c r="P688" s="15"/>
      <c r="Q688" s="15" t="n">
        <v>0.314102564102564</v>
      </c>
      <c r="R688" s="15" t="n">
        <v>0.384180790960452</v>
      </c>
    </row>
    <row r="689">
      <c r="B689" t="s">
        <v>301</v>
      </c>
      <c r="C689" s="15" t="n">
        <v>0.13921568627451</v>
      </c>
      <c r="D689" s="15" t="n">
        <v>0.168141592920354</v>
      </c>
      <c r="E689" s="15" t="n">
        <v>0.15028901734104</v>
      </c>
      <c r="F689" s="15" t="n">
        <v>0.0816326530612245</v>
      </c>
      <c r="G689" s="15" t="n">
        <v>0.142857142857143</v>
      </c>
      <c r="H689" s="15"/>
      <c r="I689" s="15" t="n">
        <v>0.120689655172414</v>
      </c>
      <c r="J689" s="15" t="n">
        <v>0.151515151515152</v>
      </c>
      <c r="K689" s="15"/>
      <c r="L689" s="15" t="n">
        <v>0.142857142857143</v>
      </c>
      <c r="M689" s="15" t="n">
        <v>0.118181818181818</v>
      </c>
      <c r="N689" s="15" t="n">
        <v>0.108527131782946</v>
      </c>
      <c r="O689" s="15" t="n">
        <v>0.170068027210884</v>
      </c>
      <c r="P689" s="15"/>
      <c r="Q689" s="15" t="n">
        <v>0.108974358974359</v>
      </c>
      <c r="R689" s="15" t="n">
        <v>0.152542372881356</v>
      </c>
    </row>
    <row r="690">
      <c r="B690" t="s">
        <v>302</v>
      </c>
      <c r="C690" s="15" t="n">
        <v>0.125490196078431</v>
      </c>
      <c r="D690" s="15" t="n">
        <v>0.300884955752212</v>
      </c>
      <c r="E690" s="15" t="n">
        <v>0.0635838150289017</v>
      </c>
      <c r="F690" s="15" t="n">
        <v>0.0408163265306122</v>
      </c>
      <c r="G690" s="15" t="n">
        <v>0.119047619047619</v>
      </c>
      <c r="H690" s="15"/>
      <c r="I690" s="15" t="n">
        <v>0.109195402298851</v>
      </c>
      <c r="J690" s="15" t="n">
        <v>0.133333333333333</v>
      </c>
      <c r="K690" s="15"/>
      <c r="L690" s="15" t="n">
        <v>0.303571428571429</v>
      </c>
      <c r="M690" s="15" t="n">
        <v>0.00909090909090909</v>
      </c>
      <c r="N690" s="15" t="n">
        <v>0.0852713178294574</v>
      </c>
      <c r="O690" s="15" t="n">
        <v>0.0884353741496599</v>
      </c>
      <c r="P690" s="15"/>
      <c r="Q690" s="15" t="n">
        <v>0.0384615384615385</v>
      </c>
      <c r="R690" s="15" t="n">
        <v>0.163841807909605</v>
      </c>
    </row>
    <row r="691">
      <c r="B691" t="s">
        <v>48</v>
      </c>
      <c r="C691" s="15" t="n">
        <v>0.0352941176470588</v>
      </c>
      <c r="D691" s="15" t="n">
        <v>0.0353982300884956</v>
      </c>
      <c r="E691" s="15" t="n">
        <v>0.0173410404624277</v>
      </c>
      <c r="F691" s="15" t="n">
        <v>0.0408163265306122</v>
      </c>
      <c r="G691" s="15" t="n">
        <v>0.0555555555555556</v>
      </c>
      <c r="H691" s="15"/>
      <c r="I691" s="15" t="n">
        <v>0.0172413793103448</v>
      </c>
      <c r="J691" s="15" t="n">
        <v>0.0454545454545455</v>
      </c>
      <c r="K691" s="15"/>
      <c r="L691" s="15" t="n">
        <v>0.0357142857142857</v>
      </c>
      <c r="M691" s="15" t="n">
        <v>0.0363636363636364</v>
      </c>
      <c r="N691" s="15" t="n">
        <v>0.0232558139534884</v>
      </c>
      <c r="O691" s="15" t="n">
        <v>0.0408163265306122</v>
      </c>
      <c r="P691" s="15"/>
      <c r="Q691" s="15" t="n">
        <v>0.0128205128205128</v>
      </c>
      <c r="R691" s="15" t="n">
        <v>0.0451977401129944</v>
      </c>
    </row>
    <row r="692">
      <c r="C692" s="15"/>
      <c r="D692" s="15"/>
      <c r="E692" s="15"/>
      <c r="F692" s="15"/>
      <c r="G692" s="15"/>
      <c r="H692" s="15"/>
      <c r="I692" s="15"/>
      <c r="J692" s="15"/>
      <c r="K692" s="15"/>
      <c r="L692" s="15"/>
      <c r="M692" s="15"/>
      <c r="N692" s="15"/>
      <c r="O692" s="15"/>
      <c r="P692" s="15"/>
      <c r="Q692" s="15"/>
      <c r="R692" s="15"/>
    </row>
    <row r="693">
      <c r="B693" s="7" t="s">
        <v>306</v>
      </c>
      <c r="C693" s="15"/>
      <c r="D693" s="15"/>
      <c r="E693" s="15"/>
      <c r="F693" s="15"/>
      <c r="G693" s="15"/>
      <c r="H693" s="15"/>
      <c r="I693" s="15"/>
      <c r="J693" s="15"/>
      <c r="K693" s="15"/>
      <c r="L693" s="15"/>
      <c r="M693" s="15"/>
      <c r="N693" s="15"/>
      <c r="O693" s="15"/>
      <c r="P693" s="15"/>
      <c r="Q693" s="15"/>
      <c r="R693" s="15"/>
    </row>
    <row r="694">
      <c r="B694" s="25" t="s">
        <v>55</v>
      </c>
      <c r="C694" s="15"/>
      <c r="D694" s="15"/>
      <c r="E694" s="15"/>
      <c r="F694" s="15"/>
      <c r="G694" s="15"/>
      <c r="H694" s="15"/>
      <c r="I694" s="15"/>
      <c r="J694" s="15"/>
      <c r="K694" s="15"/>
      <c r="L694" s="15"/>
      <c r="M694" s="15"/>
      <c r="N694" s="15"/>
      <c r="O694" s="15"/>
      <c r="P694" s="15"/>
      <c r="Q694" s="15"/>
      <c r="R694" s="15"/>
    </row>
    <row r="695">
      <c r="B695" t="s">
        <v>299</v>
      </c>
      <c r="C695" s="15" t="n">
        <v>0.337254901960784</v>
      </c>
      <c r="D695" s="15" t="n">
        <v>0.106194690265487</v>
      </c>
      <c r="E695" s="15" t="n">
        <v>0.416184971098266</v>
      </c>
      <c r="F695" s="15" t="n">
        <v>0.428571428571429</v>
      </c>
      <c r="G695" s="15" t="n">
        <v>0.365079365079365</v>
      </c>
      <c r="H695" s="15"/>
      <c r="I695" s="15" t="n">
        <v>0.344827586206897</v>
      </c>
      <c r="J695" s="15" t="n">
        <v>0.333333333333333</v>
      </c>
      <c r="K695" s="15"/>
      <c r="L695" s="15" t="n">
        <v>0.223214285714286</v>
      </c>
      <c r="M695" s="15" t="n">
        <v>0.381818181818182</v>
      </c>
      <c r="N695" s="15" t="n">
        <v>0.395348837209302</v>
      </c>
      <c r="O695" s="15" t="n">
        <v>0.36734693877551</v>
      </c>
      <c r="P695" s="15"/>
      <c r="Q695" s="15" t="n">
        <v>0.487179487179487</v>
      </c>
      <c r="R695" s="15" t="n">
        <v>0.271186440677966</v>
      </c>
    </row>
    <row r="696">
      <c r="B696" t="s">
        <v>300</v>
      </c>
      <c r="C696" s="15" t="n">
        <v>0.401960784313726</v>
      </c>
      <c r="D696" s="15" t="n">
        <v>0.371681415929204</v>
      </c>
      <c r="E696" s="15" t="n">
        <v>0.393063583815029</v>
      </c>
      <c r="F696" s="15" t="n">
        <v>0.418367346938776</v>
      </c>
      <c r="G696" s="15" t="n">
        <v>0.428571428571429</v>
      </c>
      <c r="H696" s="15"/>
      <c r="I696" s="15" t="n">
        <v>0.436781609195402</v>
      </c>
      <c r="J696" s="15" t="n">
        <v>0.378787878787879</v>
      </c>
      <c r="K696" s="15"/>
      <c r="L696" s="15" t="n">
        <v>0.294642857142857</v>
      </c>
      <c r="M696" s="15" t="n">
        <v>0.454545454545455</v>
      </c>
      <c r="N696" s="15" t="n">
        <v>0.418604651162791</v>
      </c>
      <c r="O696" s="15" t="n">
        <v>0.435374149659864</v>
      </c>
      <c r="P696" s="15"/>
      <c r="Q696" s="15" t="n">
        <v>0.423076923076923</v>
      </c>
      <c r="R696" s="15" t="n">
        <v>0.392655367231638</v>
      </c>
    </row>
    <row r="697">
      <c r="B697" t="s">
        <v>301</v>
      </c>
      <c r="C697" s="15" t="n">
        <v>0.117647058823529</v>
      </c>
      <c r="D697" s="15" t="n">
        <v>0.168141592920354</v>
      </c>
      <c r="E697" s="15" t="n">
        <v>0.115606936416185</v>
      </c>
      <c r="F697" s="15" t="n">
        <v>0.0816326530612245</v>
      </c>
      <c r="G697" s="15" t="n">
        <v>0.103174603174603</v>
      </c>
      <c r="H697" s="15"/>
      <c r="I697" s="15" t="n">
        <v>0.109195402298851</v>
      </c>
      <c r="J697" s="15" t="n">
        <v>0.124242424242424</v>
      </c>
      <c r="K697" s="15"/>
      <c r="L697" s="15" t="n">
        <v>0.142857142857143</v>
      </c>
      <c r="M697" s="15" t="n">
        <v>0.109090909090909</v>
      </c>
      <c r="N697" s="15" t="n">
        <v>0.10077519379845</v>
      </c>
      <c r="O697" s="15" t="n">
        <v>0.115646258503401</v>
      </c>
      <c r="P697" s="15"/>
      <c r="Q697" s="15" t="n">
        <v>0.0769230769230769</v>
      </c>
      <c r="R697" s="15" t="n">
        <v>0.135593220338983</v>
      </c>
    </row>
    <row r="698">
      <c r="B698" t="s">
        <v>302</v>
      </c>
      <c r="C698" s="15" t="n">
        <v>0.12156862745098</v>
      </c>
      <c r="D698" s="15" t="n">
        <v>0.31858407079646</v>
      </c>
      <c r="E698" s="15" t="n">
        <v>0.0751445086705202</v>
      </c>
      <c r="F698" s="15" t="n">
        <v>0.0306122448979592</v>
      </c>
      <c r="G698" s="15" t="n">
        <v>0.0793650793650794</v>
      </c>
      <c r="H698" s="15"/>
      <c r="I698" s="15" t="n">
        <v>0.109195402298851</v>
      </c>
      <c r="J698" s="15" t="n">
        <v>0.13030303030303</v>
      </c>
      <c r="K698" s="15"/>
      <c r="L698" s="15" t="n">
        <v>0.330357142857143</v>
      </c>
      <c r="M698" s="15" t="n">
        <v>0.0181818181818182</v>
      </c>
      <c r="N698" s="15" t="n">
        <v>0.0775193798449612</v>
      </c>
      <c r="O698" s="15" t="n">
        <v>0.0612244897959184</v>
      </c>
      <c r="P698" s="15"/>
      <c r="Q698" s="15" t="n">
        <v>0.0128205128205128</v>
      </c>
      <c r="R698" s="15" t="n">
        <v>0.169491525423729</v>
      </c>
    </row>
    <row r="699">
      <c r="B699" t="s">
        <v>48</v>
      </c>
      <c r="C699" s="15" t="n">
        <v>0.0215686274509804</v>
      </c>
      <c r="D699" s="15" t="n">
        <v>0.0353982300884956</v>
      </c>
      <c r="E699" s="15" t="n">
        <v>0</v>
      </c>
      <c r="F699" s="15" t="n">
        <v>0.0408163265306122</v>
      </c>
      <c r="G699" s="15" t="n">
        <v>0.0238095238095238</v>
      </c>
      <c r="H699" s="15"/>
      <c r="I699" s="15" t="n">
        <v>0</v>
      </c>
      <c r="J699" s="15" t="n">
        <v>0.0333333333333333</v>
      </c>
      <c r="K699" s="15"/>
      <c r="L699" s="15" t="n">
        <v>0.00892857142857143</v>
      </c>
      <c r="M699" s="15" t="n">
        <v>0.0363636363636364</v>
      </c>
      <c r="N699" s="15" t="n">
        <v>0.00775193798449612</v>
      </c>
      <c r="O699" s="15" t="n">
        <v>0.0204081632653061</v>
      </c>
      <c r="P699" s="15"/>
      <c r="Q699" s="15" t="n">
        <v>0</v>
      </c>
      <c r="R699" s="15" t="n">
        <v>0.0310734463276836</v>
      </c>
    </row>
    <row r="700">
      <c r="C700" s="15"/>
      <c r="D700" s="15"/>
      <c r="E700" s="15"/>
      <c r="F700" s="15"/>
      <c r="G700" s="15"/>
      <c r="H700" s="15"/>
      <c r="I700" s="15"/>
      <c r="J700" s="15"/>
      <c r="K700" s="15"/>
      <c r="L700" s="15"/>
      <c r="M700" s="15"/>
      <c r="N700" s="15"/>
      <c r="O700" s="15"/>
      <c r="P700" s="15"/>
      <c r="Q700" s="15"/>
      <c r="R700" s="15"/>
    </row>
    <row r="701">
      <c r="B701" s="7" t="s">
        <v>307</v>
      </c>
      <c r="C701" s="15"/>
      <c r="D701" s="15"/>
      <c r="E701" s="15"/>
      <c r="F701" s="15"/>
      <c r="G701" s="15"/>
      <c r="H701" s="15"/>
      <c r="I701" s="15"/>
      <c r="J701" s="15"/>
      <c r="K701" s="15"/>
      <c r="L701" s="15"/>
      <c r="M701" s="15"/>
      <c r="N701" s="15"/>
      <c r="O701" s="15"/>
      <c r="P701" s="15"/>
      <c r="Q701" s="15"/>
      <c r="R701" s="15"/>
    </row>
    <row r="702">
      <c r="B702" s="25" t="s">
        <v>55</v>
      </c>
      <c r="C702" s="15"/>
      <c r="D702" s="15"/>
      <c r="E702" s="15"/>
      <c r="F702" s="15"/>
      <c r="G702" s="15"/>
      <c r="H702" s="15"/>
      <c r="I702" s="15"/>
      <c r="J702" s="15"/>
      <c r="K702" s="15"/>
      <c r="L702" s="15"/>
      <c r="M702" s="15"/>
      <c r="N702" s="15"/>
      <c r="O702" s="15"/>
      <c r="P702" s="15"/>
      <c r="Q702" s="15"/>
      <c r="R702" s="15"/>
    </row>
    <row r="703">
      <c r="B703" t="s">
        <v>299</v>
      </c>
      <c r="C703" s="15" t="n">
        <v>0.349019607843137</v>
      </c>
      <c r="D703" s="15" t="n">
        <v>0.176991150442478</v>
      </c>
      <c r="E703" s="15" t="n">
        <v>0.404624277456647</v>
      </c>
      <c r="F703" s="15" t="n">
        <v>0.397959183673469</v>
      </c>
      <c r="G703" s="15" t="n">
        <v>0.388888888888889</v>
      </c>
      <c r="H703" s="15"/>
      <c r="I703" s="15" t="n">
        <v>0.35632183908046</v>
      </c>
      <c r="J703" s="15" t="n">
        <v>0.342424242424242</v>
      </c>
      <c r="K703" s="15"/>
      <c r="L703" s="15" t="n">
        <v>0.196428571428571</v>
      </c>
      <c r="M703" s="15" t="n">
        <v>0.4</v>
      </c>
      <c r="N703" s="15" t="n">
        <v>0.418604651162791</v>
      </c>
      <c r="O703" s="15" t="n">
        <v>0.394557823129252</v>
      </c>
      <c r="P703" s="15"/>
      <c r="Q703" s="15" t="n">
        <v>0.455128205128205</v>
      </c>
      <c r="R703" s="15" t="n">
        <v>0.30225988700565</v>
      </c>
    </row>
    <row r="704">
      <c r="B704" t="s">
        <v>300</v>
      </c>
      <c r="C704" s="15" t="n">
        <v>0.4</v>
      </c>
      <c r="D704" s="15" t="n">
        <v>0.371681415929204</v>
      </c>
      <c r="E704" s="15" t="n">
        <v>0.427745664739884</v>
      </c>
      <c r="F704" s="15" t="n">
        <v>0.408163265306122</v>
      </c>
      <c r="G704" s="15" t="n">
        <v>0.380952380952381</v>
      </c>
      <c r="H704" s="15"/>
      <c r="I704" s="15" t="n">
        <v>0.442528735632184</v>
      </c>
      <c r="J704" s="15" t="n">
        <v>0.378787878787879</v>
      </c>
      <c r="K704" s="15"/>
      <c r="L704" s="15" t="n">
        <v>0.375</v>
      </c>
      <c r="M704" s="15" t="n">
        <v>0.436363636363636</v>
      </c>
      <c r="N704" s="15" t="n">
        <v>0.395348837209302</v>
      </c>
      <c r="O704" s="15" t="n">
        <v>0.401360544217687</v>
      </c>
      <c r="P704" s="15"/>
      <c r="Q704" s="15" t="n">
        <v>0.448717948717949</v>
      </c>
      <c r="R704" s="15" t="n">
        <v>0.378531073446328</v>
      </c>
    </row>
    <row r="705">
      <c r="B705" t="s">
        <v>301</v>
      </c>
      <c r="C705" s="15" t="n">
        <v>0.117647058823529</v>
      </c>
      <c r="D705" s="15" t="n">
        <v>0.141592920353982</v>
      </c>
      <c r="E705" s="15" t="n">
        <v>0.0751445086705202</v>
      </c>
      <c r="F705" s="15" t="n">
        <v>0.13265306122449</v>
      </c>
      <c r="G705" s="15" t="n">
        <v>0.142857142857143</v>
      </c>
      <c r="H705" s="15"/>
      <c r="I705" s="15" t="n">
        <v>0.0862068965517241</v>
      </c>
      <c r="J705" s="15" t="n">
        <v>0.133333333333333</v>
      </c>
      <c r="K705" s="15"/>
      <c r="L705" s="15" t="n">
        <v>0.125</v>
      </c>
      <c r="M705" s="15" t="n">
        <v>0.1</v>
      </c>
      <c r="N705" s="15" t="n">
        <v>0.0852713178294574</v>
      </c>
      <c r="O705" s="15" t="n">
        <v>0.142857142857143</v>
      </c>
      <c r="P705" s="15"/>
      <c r="Q705" s="15" t="n">
        <v>0.0705128205128205</v>
      </c>
      <c r="R705" s="15" t="n">
        <v>0.138418079096045</v>
      </c>
    </row>
    <row r="706">
      <c r="B706" t="s">
        <v>302</v>
      </c>
      <c r="C706" s="15" t="n">
        <v>0.111764705882353</v>
      </c>
      <c r="D706" s="15" t="n">
        <v>0.283185840707965</v>
      </c>
      <c r="E706" s="15" t="n">
        <v>0.0809248554913295</v>
      </c>
      <c r="F706" s="15" t="n">
        <v>0.0204081632653061</v>
      </c>
      <c r="G706" s="15" t="n">
        <v>0.0714285714285714</v>
      </c>
      <c r="H706" s="15"/>
      <c r="I706" s="15" t="n">
        <v>0.0977011494252874</v>
      </c>
      <c r="J706" s="15" t="n">
        <v>0.121212121212121</v>
      </c>
      <c r="K706" s="15"/>
      <c r="L706" s="15" t="n">
        <v>0.285714285714286</v>
      </c>
      <c r="M706" s="15" t="n">
        <v>0.0272727272727273</v>
      </c>
      <c r="N706" s="15" t="n">
        <v>0.0775193798449612</v>
      </c>
      <c r="O706" s="15" t="n">
        <v>0.054421768707483</v>
      </c>
      <c r="P706" s="15"/>
      <c r="Q706" s="15" t="n">
        <v>0.0128205128205128</v>
      </c>
      <c r="R706" s="15" t="n">
        <v>0.155367231638418</v>
      </c>
    </row>
    <row r="707">
      <c r="B707" t="s">
        <v>48</v>
      </c>
      <c r="C707" s="15" t="n">
        <v>0.0215686274509804</v>
      </c>
      <c r="D707" s="15" t="n">
        <v>0.0265486725663717</v>
      </c>
      <c r="E707" s="15" t="n">
        <v>0.0115606936416185</v>
      </c>
      <c r="F707" s="15" t="n">
        <v>0.0408163265306122</v>
      </c>
      <c r="G707" s="15" t="n">
        <v>0.0158730158730159</v>
      </c>
      <c r="H707" s="15"/>
      <c r="I707" s="15" t="n">
        <v>0.0172413793103448</v>
      </c>
      <c r="J707" s="15" t="n">
        <v>0.0242424242424242</v>
      </c>
      <c r="K707" s="15"/>
      <c r="L707" s="15" t="n">
        <v>0.0178571428571429</v>
      </c>
      <c r="M707" s="15" t="n">
        <v>0.0363636363636364</v>
      </c>
      <c r="N707" s="15" t="n">
        <v>0.0232558139534884</v>
      </c>
      <c r="O707" s="15" t="n">
        <v>0.00680272108843537</v>
      </c>
      <c r="P707" s="15"/>
      <c r="Q707" s="15" t="n">
        <v>0.0128205128205128</v>
      </c>
      <c r="R707" s="15" t="n">
        <v>0.0254237288135593</v>
      </c>
    </row>
    <row r="708">
      <c r="C708" s="15"/>
      <c r="D708" s="15"/>
      <c r="E708" s="15"/>
      <c r="F708" s="15"/>
      <c r="G708" s="15"/>
      <c r="H708" s="15"/>
      <c r="I708" s="15"/>
      <c r="J708" s="15"/>
      <c r="K708" s="15"/>
      <c r="L708" s="15"/>
      <c r="M708" s="15"/>
      <c r="N708" s="15"/>
      <c r="O708" s="15"/>
      <c r="P708" s="15"/>
      <c r="Q708" s="15"/>
      <c r="R708" s="15"/>
    </row>
    <row r="709">
      <c r="B709" s="7" t="s">
        <v>308</v>
      </c>
      <c r="C709" s="15"/>
      <c r="D709" s="15"/>
      <c r="E709" s="15"/>
      <c r="F709" s="15"/>
      <c r="G709" s="15"/>
      <c r="H709" s="15"/>
      <c r="I709" s="15"/>
      <c r="J709" s="15"/>
      <c r="K709" s="15"/>
      <c r="L709" s="15"/>
      <c r="M709" s="15"/>
      <c r="N709" s="15"/>
      <c r="O709" s="15"/>
      <c r="P709" s="15"/>
      <c r="Q709" s="15"/>
      <c r="R709" s="15"/>
    </row>
    <row r="710">
      <c r="B710" s="25" t="s">
        <v>55</v>
      </c>
      <c r="C710" s="15"/>
      <c r="D710" s="15"/>
      <c r="E710" s="15"/>
      <c r="F710" s="15"/>
      <c r="G710" s="15"/>
      <c r="H710" s="15"/>
      <c r="I710" s="15"/>
      <c r="J710" s="15"/>
      <c r="K710" s="15"/>
      <c r="L710" s="15"/>
      <c r="M710" s="15"/>
      <c r="N710" s="15"/>
      <c r="O710" s="15"/>
      <c r="P710" s="15"/>
      <c r="Q710" s="15"/>
      <c r="R710" s="15"/>
    </row>
    <row r="711">
      <c r="B711" t="s">
        <v>299</v>
      </c>
      <c r="C711" s="15" t="n">
        <v>0.376470588235294</v>
      </c>
      <c r="D711" s="15" t="n">
        <v>0.132743362831858</v>
      </c>
      <c r="E711" s="15" t="n">
        <v>0.485549132947977</v>
      </c>
      <c r="F711" s="15" t="n">
        <v>0.418367346938776</v>
      </c>
      <c r="G711" s="15" t="n">
        <v>0.412698412698413</v>
      </c>
      <c r="H711" s="15"/>
      <c r="I711" s="15" t="n">
        <v>0.390804597701149</v>
      </c>
      <c r="J711" s="15" t="n">
        <v>0.363636363636364</v>
      </c>
      <c r="K711" s="15"/>
      <c r="L711" s="15" t="n">
        <v>0.196428571428571</v>
      </c>
      <c r="M711" s="15" t="n">
        <v>0.418181818181818</v>
      </c>
      <c r="N711" s="15" t="n">
        <v>0.457364341085271</v>
      </c>
      <c r="O711" s="15" t="n">
        <v>0.442176870748299</v>
      </c>
      <c r="P711" s="15"/>
      <c r="Q711" s="15" t="n">
        <v>0.532051282051282</v>
      </c>
      <c r="R711" s="15" t="n">
        <v>0.307909604519774</v>
      </c>
    </row>
    <row r="712">
      <c r="B712" t="s">
        <v>300</v>
      </c>
      <c r="C712" s="15" t="n">
        <v>0.374509803921569</v>
      </c>
      <c r="D712" s="15" t="n">
        <v>0.36283185840708</v>
      </c>
      <c r="E712" s="15" t="n">
        <v>0.335260115606936</v>
      </c>
      <c r="F712" s="15" t="n">
        <v>0.408163265306122</v>
      </c>
      <c r="G712" s="15" t="n">
        <v>0.412698412698413</v>
      </c>
      <c r="H712" s="15"/>
      <c r="I712" s="15" t="n">
        <v>0.413793103448276</v>
      </c>
      <c r="J712" s="15" t="n">
        <v>0.357575757575758</v>
      </c>
      <c r="K712" s="15"/>
      <c r="L712" s="15" t="n">
        <v>0.348214285714286</v>
      </c>
      <c r="M712" s="15" t="n">
        <v>0.418181818181818</v>
      </c>
      <c r="N712" s="15" t="n">
        <v>0.387596899224806</v>
      </c>
      <c r="O712" s="15" t="n">
        <v>0.346938775510204</v>
      </c>
      <c r="P712" s="15"/>
      <c r="Q712" s="15" t="n">
        <v>0.384615384615385</v>
      </c>
      <c r="R712" s="15" t="n">
        <v>0.370056497175141</v>
      </c>
    </row>
    <row r="713">
      <c r="B713" t="s">
        <v>301</v>
      </c>
      <c r="C713" s="15" t="n">
        <v>0.107843137254902</v>
      </c>
      <c r="D713" s="15" t="n">
        <v>0.141592920353982</v>
      </c>
      <c r="E713" s="15" t="n">
        <v>0.109826589595376</v>
      </c>
      <c r="F713" s="15" t="n">
        <v>0.102040816326531</v>
      </c>
      <c r="G713" s="15" t="n">
        <v>0.0793650793650794</v>
      </c>
      <c r="H713" s="15"/>
      <c r="I713" s="15" t="n">
        <v>0.0862068965517241</v>
      </c>
      <c r="J713" s="15" t="n">
        <v>0.118181818181818</v>
      </c>
      <c r="K713" s="15"/>
      <c r="L713" s="15" t="n">
        <v>0.125</v>
      </c>
      <c r="M713" s="15" t="n">
        <v>0.109090909090909</v>
      </c>
      <c r="N713" s="15" t="n">
        <v>0.0852713178294574</v>
      </c>
      <c r="O713" s="15" t="n">
        <v>0.115646258503401</v>
      </c>
      <c r="P713" s="15"/>
      <c r="Q713" s="15" t="n">
        <v>0.0641025641025641</v>
      </c>
      <c r="R713" s="15" t="n">
        <v>0.127118644067797</v>
      </c>
    </row>
    <row r="714">
      <c r="B714" t="s">
        <v>302</v>
      </c>
      <c r="C714" s="15" t="n">
        <v>0.119607843137255</v>
      </c>
      <c r="D714" s="15" t="n">
        <v>0.31858407079646</v>
      </c>
      <c r="E714" s="15" t="n">
        <v>0.0635838150289017</v>
      </c>
      <c r="F714" s="15" t="n">
        <v>0.0510204081632653</v>
      </c>
      <c r="G714" s="15" t="n">
        <v>0.0714285714285714</v>
      </c>
      <c r="H714" s="15"/>
      <c r="I714" s="15" t="n">
        <v>0.0977011494252874</v>
      </c>
      <c r="J714" s="15" t="n">
        <v>0.133333333333333</v>
      </c>
      <c r="K714" s="15"/>
      <c r="L714" s="15" t="n">
        <v>0.303571428571429</v>
      </c>
      <c r="M714" s="15" t="n">
        <v>0.0272727272727273</v>
      </c>
      <c r="N714" s="15" t="n">
        <v>0.062015503875969</v>
      </c>
      <c r="O714" s="15" t="n">
        <v>0.0816326530612245</v>
      </c>
      <c r="P714" s="15"/>
      <c r="Q714" s="15" t="n">
        <v>0.0192307692307692</v>
      </c>
      <c r="R714" s="15" t="n">
        <v>0.163841807909605</v>
      </c>
    </row>
    <row r="715">
      <c r="B715" t="s">
        <v>48</v>
      </c>
      <c r="C715" s="15" t="n">
        <v>0.0215686274509804</v>
      </c>
      <c r="D715" s="15" t="n">
        <v>0.0442477876106195</v>
      </c>
      <c r="E715" s="15" t="n">
        <v>0.00578034682080925</v>
      </c>
      <c r="F715" s="15" t="n">
        <v>0.0204081632653061</v>
      </c>
      <c r="G715" s="15" t="n">
        <v>0.0238095238095238</v>
      </c>
      <c r="H715" s="15"/>
      <c r="I715" s="15" t="n">
        <v>0.0114942528735632</v>
      </c>
      <c r="J715" s="15" t="n">
        <v>0.0272727272727273</v>
      </c>
      <c r="K715" s="15"/>
      <c r="L715" s="15" t="n">
        <v>0.0267857142857143</v>
      </c>
      <c r="M715" s="15" t="n">
        <v>0.0272727272727273</v>
      </c>
      <c r="N715" s="15" t="n">
        <v>0.00775193798449612</v>
      </c>
      <c r="O715" s="15" t="n">
        <v>0.0136054421768707</v>
      </c>
      <c r="P715" s="15"/>
      <c r="Q715" s="15" t="n">
        <v>0</v>
      </c>
      <c r="R715" s="15" t="n">
        <v>0.0310734463276836</v>
      </c>
    </row>
    <row r="716">
      <c r="C716" s="15"/>
      <c r="D716" s="15"/>
      <c r="E716" s="15"/>
      <c r="F716" s="15"/>
      <c r="G716" s="15"/>
      <c r="H716" s="15"/>
      <c r="I716" s="15"/>
      <c r="J716" s="15"/>
      <c r="K716" s="15"/>
      <c r="L716" s="15"/>
      <c r="M716" s="15"/>
      <c r="N716" s="15"/>
      <c r="O716" s="15"/>
      <c r="P716" s="15"/>
      <c r="Q716" s="15"/>
      <c r="R716" s="15"/>
    </row>
    <row r="717">
      <c r="B717" s="7" t="s">
        <v>309</v>
      </c>
      <c r="C717" s="15"/>
      <c r="D717" s="15"/>
      <c r="E717" s="15"/>
      <c r="F717" s="15"/>
      <c r="G717" s="15"/>
      <c r="H717" s="15"/>
      <c r="I717" s="15"/>
      <c r="J717" s="15"/>
      <c r="K717" s="15"/>
      <c r="L717" s="15"/>
      <c r="M717" s="15"/>
      <c r="N717" s="15"/>
      <c r="O717" s="15"/>
      <c r="P717" s="15"/>
      <c r="Q717" s="15"/>
      <c r="R717" s="15"/>
    </row>
    <row r="718">
      <c r="B718" s="25" t="s">
        <v>55</v>
      </c>
      <c r="C718" s="15"/>
      <c r="D718" s="15"/>
      <c r="E718" s="15"/>
      <c r="F718" s="15"/>
      <c r="G718" s="15"/>
      <c r="H718" s="15"/>
      <c r="I718" s="15"/>
      <c r="J718" s="15"/>
      <c r="K718" s="15"/>
      <c r="L718" s="15"/>
      <c r="M718" s="15"/>
      <c r="N718" s="15"/>
      <c r="O718" s="15"/>
      <c r="P718" s="15"/>
      <c r="Q718" s="15"/>
      <c r="R718" s="15"/>
    </row>
    <row r="719">
      <c r="B719" t="s">
        <v>299</v>
      </c>
      <c r="C719" s="15" t="n">
        <v>0.358823529411765</v>
      </c>
      <c r="D719" s="15" t="n">
        <v>0.221238938053097</v>
      </c>
      <c r="E719" s="15" t="n">
        <v>0.439306358381503</v>
      </c>
      <c r="F719" s="15" t="n">
        <v>0.387755102040816</v>
      </c>
      <c r="G719" s="15" t="n">
        <v>0.349206349206349</v>
      </c>
      <c r="H719" s="15"/>
      <c r="I719" s="15" t="n">
        <v>0.431034482758621</v>
      </c>
      <c r="J719" s="15" t="n">
        <v>0.321212121212121</v>
      </c>
      <c r="K719" s="15"/>
      <c r="L719" s="15" t="n">
        <v>0.25</v>
      </c>
      <c r="M719" s="15" t="n">
        <v>0.527272727272727</v>
      </c>
      <c r="N719" s="15" t="n">
        <v>0.37984496124031</v>
      </c>
      <c r="O719" s="15" t="n">
        <v>0.326530612244898</v>
      </c>
      <c r="P719" s="15"/>
      <c r="Q719" s="15" t="n">
        <v>0.532051282051282</v>
      </c>
      <c r="R719" s="15" t="n">
        <v>0.282485875706215</v>
      </c>
    </row>
    <row r="720">
      <c r="B720" t="s">
        <v>300</v>
      </c>
      <c r="C720" s="15" t="n">
        <v>0.347058823529412</v>
      </c>
      <c r="D720" s="15" t="n">
        <v>0.274336283185841</v>
      </c>
      <c r="E720" s="15" t="n">
        <v>0.346820809248555</v>
      </c>
      <c r="F720" s="15" t="n">
        <v>0.418367346938776</v>
      </c>
      <c r="G720" s="15" t="n">
        <v>0.357142857142857</v>
      </c>
      <c r="H720" s="15"/>
      <c r="I720" s="15" t="n">
        <v>0.339080459770115</v>
      </c>
      <c r="J720" s="15" t="n">
        <v>0.348484848484849</v>
      </c>
      <c r="K720" s="15"/>
      <c r="L720" s="15" t="n">
        <v>0.223214285714286</v>
      </c>
      <c r="M720" s="15" t="n">
        <v>0.327272727272727</v>
      </c>
      <c r="N720" s="15" t="n">
        <v>0.434108527131783</v>
      </c>
      <c r="O720" s="15" t="n">
        <v>0.387755102040816</v>
      </c>
      <c r="P720" s="15"/>
      <c r="Q720" s="15" t="n">
        <v>0.352564102564103</v>
      </c>
      <c r="R720" s="15" t="n">
        <v>0.344632768361582</v>
      </c>
    </row>
    <row r="721">
      <c r="B721" t="s">
        <v>301</v>
      </c>
      <c r="C721" s="15" t="n">
        <v>0.143137254901961</v>
      </c>
      <c r="D721" s="15" t="n">
        <v>0.168141592920354</v>
      </c>
      <c r="E721" s="15" t="n">
        <v>0.127167630057803</v>
      </c>
      <c r="F721" s="15" t="n">
        <v>0.13265306122449</v>
      </c>
      <c r="G721" s="15" t="n">
        <v>0.150793650793651</v>
      </c>
      <c r="H721" s="15"/>
      <c r="I721" s="15" t="n">
        <v>0.126436781609195</v>
      </c>
      <c r="J721" s="15" t="n">
        <v>0.151515151515152</v>
      </c>
      <c r="K721" s="15"/>
      <c r="L721" s="15" t="n">
        <v>0.214285714285714</v>
      </c>
      <c r="M721" s="15" t="n">
        <v>0.0818181818181818</v>
      </c>
      <c r="N721" s="15" t="n">
        <v>0.108527131782946</v>
      </c>
      <c r="O721" s="15" t="n">
        <v>0.170068027210884</v>
      </c>
      <c r="P721" s="15"/>
      <c r="Q721" s="15" t="n">
        <v>0.0833333333333333</v>
      </c>
      <c r="R721" s="15" t="n">
        <v>0.169491525423729</v>
      </c>
    </row>
    <row r="722">
      <c r="B722" t="s">
        <v>302</v>
      </c>
      <c r="C722" s="15" t="n">
        <v>0.127450980392157</v>
      </c>
      <c r="D722" s="15" t="n">
        <v>0.300884955752212</v>
      </c>
      <c r="E722" s="15" t="n">
        <v>0.0867052023121387</v>
      </c>
      <c r="F722" s="15" t="n">
        <v>0.0204081632653061</v>
      </c>
      <c r="G722" s="15" t="n">
        <v>0.111111111111111</v>
      </c>
      <c r="H722" s="15"/>
      <c r="I722" s="15" t="n">
        <v>0.0862068965517241</v>
      </c>
      <c r="J722" s="15" t="n">
        <v>0.151515151515152</v>
      </c>
      <c r="K722" s="15"/>
      <c r="L722" s="15" t="n">
        <v>0.285714285714286</v>
      </c>
      <c r="M722" s="15" t="n">
        <v>0.0363636363636364</v>
      </c>
      <c r="N722" s="15" t="n">
        <v>0.0775193798449612</v>
      </c>
      <c r="O722" s="15" t="n">
        <v>0.0884353741496599</v>
      </c>
      <c r="P722" s="15"/>
      <c r="Q722" s="15" t="n">
        <v>0.032051282051282</v>
      </c>
      <c r="R722" s="15" t="n">
        <v>0.169491525423729</v>
      </c>
    </row>
    <row r="723">
      <c r="B723" t="s">
        <v>48</v>
      </c>
      <c r="C723" s="15" t="n">
        <v>0.0235294117647059</v>
      </c>
      <c r="D723" s="15" t="n">
        <v>0.0353982300884956</v>
      </c>
      <c r="E723" s="15" t="n">
        <v>0</v>
      </c>
      <c r="F723" s="15" t="n">
        <v>0.0408163265306122</v>
      </c>
      <c r="G723" s="15" t="n">
        <v>0.0317460317460317</v>
      </c>
      <c r="H723" s="15"/>
      <c r="I723" s="15" t="n">
        <v>0.0172413793103448</v>
      </c>
      <c r="J723" s="15" t="n">
        <v>0.0272727272727273</v>
      </c>
      <c r="K723" s="15"/>
      <c r="L723" s="15" t="n">
        <v>0.0267857142857143</v>
      </c>
      <c r="M723" s="15" t="n">
        <v>0.0272727272727273</v>
      </c>
      <c r="N723" s="15" t="n">
        <v>0</v>
      </c>
      <c r="O723" s="15" t="n">
        <v>0.0272108843537415</v>
      </c>
      <c r="P723" s="15"/>
      <c r="Q723" s="15" t="n">
        <v>0</v>
      </c>
      <c r="R723" s="15" t="n">
        <v>0.0338983050847458</v>
      </c>
    </row>
    <row r="724">
      <c r="C724" s="15"/>
      <c r="D724" s="15"/>
      <c r="E724" s="15"/>
      <c r="F724" s="15"/>
      <c r="G724" s="15"/>
      <c r="H724" s="15"/>
      <c r="I724" s="15"/>
      <c r="J724" s="15"/>
      <c r="K724" s="15"/>
      <c r="L724" s="15"/>
      <c r="M724" s="15"/>
      <c r="N724" s="15"/>
      <c r="O724" s="15"/>
      <c r="P724" s="15"/>
      <c r="Q724" s="15"/>
      <c r="R724" s="15"/>
    </row>
    <row r="725">
      <c r="B725" s="7" t="s">
        <v>310</v>
      </c>
      <c r="C725" s="15"/>
      <c r="D725" s="15"/>
      <c r="E725" s="15"/>
      <c r="F725" s="15"/>
      <c r="G725" s="15"/>
      <c r="H725" s="15"/>
      <c r="I725" s="15"/>
      <c r="J725" s="15"/>
      <c r="K725" s="15"/>
      <c r="L725" s="15"/>
      <c r="M725" s="15"/>
      <c r="N725" s="15"/>
      <c r="O725" s="15"/>
      <c r="P725" s="15"/>
      <c r="Q725" s="15"/>
      <c r="R725" s="15"/>
    </row>
    <row r="726">
      <c r="B726" s="25" t="s">
        <v>55</v>
      </c>
      <c r="C726" s="15"/>
      <c r="D726" s="15"/>
      <c r="E726" s="15"/>
      <c r="F726" s="15"/>
      <c r="G726" s="15"/>
      <c r="H726" s="15"/>
      <c r="I726" s="15"/>
      <c r="J726" s="15"/>
      <c r="K726" s="15"/>
      <c r="L726" s="15"/>
      <c r="M726" s="15"/>
      <c r="N726" s="15"/>
      <c r="O726" s="15"/>
      <c r="P726" s="15"/>
      <c r="Q726" s="15"/>
      <c r="R726" s="15"/>
    </row>
    <row r="727">
      <c r="B727" t="s">
        <v>299</v>
      </c>
      <c r="C727" s="15" t="n">
        <v>0.372549019607843</v>
      </c>
      <c r="D727" s="15" t="n">
        <v>0.230088495575221</v>
      </c>
      <c r="E727" s="15" t="n">
        <v>0.433526011560694</v>
      </c>
      <c r="F727" s="15" t="n">
        <v>0.438775510204082</v>
      </c>
      <c r="G727" s="15" t="n">
        <v>0.365079365079365</v>
      </c>
      <c r="H727" s="15"/>
      <c r="I727" s="15" t="n">
        <v>0.442528735632184</v>
      </c>
      <c r="J727" s="15" t="n">
        <v>0.336363636363636</v>
      </c>
      <c r="K727" s="15"/>
      <c r="L727" s="15" t="n">
        <v>0.223214285714286</v>
      </c>
      <c r="M727" s="15" t="n">
        <v>0.509090909090909</v>
      </c>
      <c r="N727" s="15" t="n">
        <v>0.457364341085271</v>
      </c>
      <c r="O727" s="15" t="n">
        <v>0.333333333333333</v>
      </c>
      <c r="P727" s="15"/>
      <c r="Q727" s="15" t="n">
        <v>0.532051282051282</v>
      </c>
      <c r="R727" s="15" t="n">
        <v>0.30225988700565</v>
      </c>
    </row>
    <row r="728">
      <c r="B728" t="s">
        <v>300</v>
      </c>
      <c r="C728" s="15" t="n">
        <v>0.329411764705882</v>
      </c>
      <c r="D728" s="15" t="n">
        <v>0.238938053097345</v>
      </c>
      <c r="E728" s="15" t="n">
        <v>0.352601156069364</v>
      </c>
      <c r="F728" s="15" t="n">
        <v>0.397959183673469</v>
      </c>
      <c r="G728" s="15" t="n">
        <v>0.325396825396825</v>
      </c>
      <c r="H728" s="15"/>
      <c r="I728" s="15" t="n">
        <v>0.32183908045977</v>
      </c>
      <c r="J728" s="15" t="n">
        <v>0.333333333333333</v>
      </c>
      <c r="K728" s="15"/>
      <c r="L728" s="15" t="n">
        <v>0.267857142857143</v>
      </c>
      <c r="M728" s="15" t="n">
        <v>0.3</v>
      </c>
      <c r="N728" s="15" t="n">
        <v>0.310077519379845</v>
      </c>
      <c r="O728" s="15" t="n">
        <v>0.421768707482993</v>
      </c>
      <c r="P728" s="15"/>
      <c r="Q728" s="15" t="n">
        <v>0.314102564102564</v>
      </c>
      <c r="R728" s="15" t="n">
        <v>0.336158192090395</v>
      </c>
    </row>
    <row r="729">
      <c r="B729" t="s">
        <v>301</v>
      </c>
      <c r="C729" s="15" t="n">
        <v>0.137254901960784</v>
      </c>
      <c r="D729" s="15" t="n">
        <v>0.221238938053097</v>
      </c>
      <c r="E729" s="15" t="n">
        <v>0.104046242774566</v>
      </c>
      <c r="F729" s="15" t="n">
        <v>0.0714285714285714</v>
      </c>
      <c r="G729" s="15" t="n">
        <v>0.158730158730159</v>
      </c>
      <c r="H729" s="15"/>
      <c r="I729" s="15" t="n">
        <v>0.114942528735632</v>
      </c>
      <c r="J729" s="15" t="n">
        <v>0.148484848484848</v>
      </c>
      <c r="K729" s="15"/>
      <c r="L729" s="15" t="n">
        <v>0.151785714285714</v>
      </c>
      <c r="M729" s="15" t="n">
        <v>0.136363636363636</v>
      </c>
      <c r="N729" s="15" t="n">
        <v>0.124031007751938</v>
      </c>
      <c r="O729" s="15" t="n">
        <v>0.129251700680272</v>
      </c>
      <c r="P729" s="15"/>
      <c r="Q729" s="15" t="n">
        <v>0.0833333333333333</v>
      </c>
      <c r="R729" s="15" t="n">
        <v>0.161016949152542</v>
      </c>
    </row>
    <row r="730">
      <c r="B730" t="s">
        <v>302</v>
      </c>
      <c r="C730" s="15" t="n">
        <v>0.129411764705882</v>
      </c>
      <c r="D730" s="15" t="n">
        <v>0.300884955752212</v>
      </c>
      <c r="E730" s="15" t="n">
        <v>0.0809248554913295</v>
      </c>
      <c r="F730" s="15" t="n">
        <v>0.0306122448979592</v>
      </c>
      <c r="G730" s="15" t="n">
        <v>0.119047619047619</v>
      </c>
      <c r="H730" s="15"/>
      <c r="I730" s="15" t="n">
        <v>0.109195402298851</v>
      </c>
      <c r="J730" s="15" t="n">
        <v>0.139393939393939</v>
      </c>
      <c r="K730" s="15"/>
      <c r="L730" s="15" t="n">
        <v>0.330357142857143</v>
      </c>
      <c r="M730" s="15" t="n">
        <v>0.0272727272727273</v>
      </c>
      <c r="N730" s="15" t="n">
        <v>0.0930232558139535</v>
      </c>
      <c r="O730" s="15" t="n">
        <v>0.0816326530612245</v>
      </c>
      <c r="P730" s="15"/>
      <c r="Q730" s="15" t="n">
        <v>0.032051282051282</v>
      </c>
      <c r="R730" s="15" t="n">
        <v>0.172316384180791</v>
      </c>
    </row>
    <row r="731">
      <c r="B731" t="s">
        <v>48</v>
      </c>
      <c r="C731" s="15" t="n">
        <v>0.0313725490196078</v>
      </c>
      <c r="D731" s="15" t="n">
        <v>0.00884955752212389</v>
      </c>
      <c r="E731" s="15" t="n">
        <v>0.0289017341040462</v>
      </c>
      <c r="F731" s="15" t="n">
        <v>0.0612244897959184</v>
      </c>
      <c r="G731" s="15" t="n">
        <v>0.0317460317460317</v>
      </c>
      <c r="H731" s="15"/>
      <c r="I731" s="15" t="n">
        <v>0.0114942528735632</v>
      </c>
      <c r="J731" s="15" t="n">
        <v>0.0424242424242424</v>
      </c>
      <c r="K731" s="15"/>
      <c r="L731" s="15" t="n">
        <v>0.0267857142857143</v>
      </c>
      <c r="M731" s="15" t="n">
        <v>0.0272727272727273</v>
      </c>
      <c r="N731" s="15" t="n">
        <v>0.0155038759689922</v>
      </c>
      <c r="O731" s="15" t="n">
        <v>0.0340136054421769</v>
      </c>
      <c r="P731" s="15"/>
      <c r="Q731" s="15" t="n">
        <v>0.0384615384615385</v>
      </c>
      <c r="R731" s="15" t="n">
        <v>0.0282485875706215</v>
      </c>
    </row>
    <row r="732">
      <c r="C732" s="15"/>
      <c r="D732" s="15"/>
      <c r="E732" s="15"/>
      <c r="F732" s="15"/>
      <c r="G732" s="15"/>
      <c r="H732" s="15"/>
      <c r="I732" s="15"/>
      <c r="J732" s="15"/>
      <c r="K732" s="15"/>
      <c r="L732" s="15"/>
      <c r="M732" s="15"/>
      <c r="N732" s="15"/>
      <c r="O732" s="15"/>
      <c r="P732" s="15"/>
      <c r="Q732" s="15"/>
      <c r="R732" s="15"/>
    </row>
    <row r="733">
      <c r="B733" s="7" t="s">
        <v>311</v>
      </c>
      <c r="C733" s="15"/>
      <c r="D733" s="15"/>
      <c r="E733" s="15"/>
      <c r="F733" s="15"/>
      <c r="G733" s="15"/>
      <c r="H733" s="15"/>
      <c r="I733" s="15"/>
      <c r="J733" s="15"/>
      <c r="K733" s="15"/>
      <c r="L733" s="15"/>
      <c r="M733" s="15"/>
      <c r="N733" s="15"/>
      <c r="O733" s="15"/>
      <c r="P733" s="15"/>
      <c r="Q733" s="15"/>
      <c r="R733" s="15"/>
    </row>
    <row r="734">
      <c r="B734" s="25" t="s">
        <v>55</v>
      </c>
      <c r="C734" s="15"/>
      <c r="D734" s="15"/>
      <c r="E734" s="15"/>
      <c r="F734" s="15"/>
      <c r="G734" s="15"/>
      <c r="H734" s="15"/>
      <c r="I734" s="15"/>
      <c r="J734" s="15"/>
      <c r="K734" s="15"/>
      <c r="L734" s="15"/>
      <c r="M734" s="15"/>
      <c r="N734" s="15"/>
      <c r="O734" s="15"/>
      <c r="P734" s="15"/>
      <c r="Q734" s="15"/>
      <c r="R734" s="15"/>
    </row>
    <row r="735">
      <c r="B735" t="s">
        <v>299</v>
      </c>
      <c r="C735" s="15" t="n">
        <v>0.301960784313725</v>
      </c>
      <c r="D735" s="15" t="n">
        <v>0.15929203539823</v>
      </c>
      <c r="E735" s="15" t="n">
        <v>0.329479768786127</v>
      </c>
      <c r="F735" s="15" t="n">
        <v>0.326530612244898</v>
      </c>
      <c r="G735" s="15" t="n">
        <v>0.373015873015873</v>
      </c>
      <c r="H735" s="15"/>
      <c r="I735" s="15" t="n">
        <v>0.298850574712644</v>
      </c>
      <c r="J735" s="15" t="n">
        <v>0.303030303030303</v>
      </c>
      <c r="K735" s="15"/>
      <c r="L735" s="15" t="n">
        <v>0.169642857142857</v>
      </c>
      <c r="M735" s="15" t="n">
        <v>0.309090909090909</v>
      </c>
      <c r="N735" s="15" t="n">
        <v>0.37984496124031</v>
      </c>
      <c r="O735" s="15" t="n">
        <v>0.353741496598639</v>
      </c>
      <c r="P735" s="15"/>
      <c r="Q735" s="15" t="n">
        <v>0.442307692307692</v>
      </c>
      <c r="R735" s="15" t="n">
        <v>0.240112994350282</v>
      </c>
    </row>
    <row r="736">
      <c r="B736" t="s">
        <v>300</v>
      </c>
      <c r="C736" s="15" t="n">
        <v>0.417647058823529</v>
      </c>
      <c r="D736" s="15" t="n">
        <v>0.336283185840708</v>
      </c>
      <c r="E736" s="15" t="n">
        <v>0.433526011560694</v>
      </c>
      <c r="F736" s="15" t="n">
        <v>0.5</v>
      </c>
      <c r="G736" s="15" t="n">
        <v>0.404761904761905</v>
      </c>
      <c r="H736" s="15"/>
      <c r="I736" s="15" t="n">
        <v>0.471264367816092</v>
      </c>
      <c r="J736" s="15" t="n">
        <v>0.393939393939394</v>
      </c>
      <c r="K736" s="15"/>
      <c r="L736" s="15" t="n">
        <v>0.3125</v>
      </c>
      <c r="M736" s="15" t="n">
        <v>0.509090909090909</v>
      </c>
      <c r="N736" s="15" t="n">
        <v>0.418604651162791</v>
      </c>
      <c r="O736" s="15" t="n">
        <v>0.421768707482993</v>
      </c>
      <c r="P736" s="15"/>
      <c r="Q736" s="15" t="n">
        <v>0.423076923076923</v>
      </c>
      <c r="R736" s="15" t="n">
        <v>0.415254237288136</v>
      </c>
    </row>
    <row r="737">
      <c r="B737" t="s">
        <v>301</v>
      </c>
      <c r="C737" s="15" t="n">
        <v>0.131372549019608</v>
      </c>
      <c r="D737" s="15" t="n">
        <v>0.141592920353982</v>
      </c>
      <c r="E737" s="15" t="n">
        <v>0.138728323699422</v>
      </c>
      <c r="F737" s="15" t="n">
        <v>0.122448979591837</v>
      </c>
      <c r="G737" s="15" t="n">
        <v>0.119047619047619</v>
      </c>
      <c r="H737" s="15"/>
      <c r="I737" s="15" t="n">
        <v>0.109195402298851</v>
      </c>
      <c r="J737" s="15" t="n">
        <v>0.139393939393939</v>
      </c>
      <c r="K737" s="15"/>
      <c r="L737" s="15" t="n">
        <v>0.169642857142857</v>
      </c>
      <c r="M737" s="15" t="n">
        <v>0.0909090909090909</v>
      </c>
      <c r="N737" s="15" t="n">
        <v>0.116279069767442</v>
      </c>
      <c r="O737" s="15" t="n">
        <v>0.149659863945578</v>
      </c>
      <c r="P737" s="15"/>
      <c r="Q737" s="15" t="n">
        <v>0.0897435897435897</v>
      </c>
      <c r="R737" s="15" t="n">
        <v>0.149717514124294</v>
      </c>
    </row>
    <row r="738">
      <c r="B738" t="s">
        <v>302</v>
      </c>
      <c r="C738" s="15" t="n">
        <v>0.135294117647059</v>
      </c>
      <c r="D738" s="15" t="n">
        <v>0.336283185840708</v>
      </c>
      <c r="E738" s="15" t="n">
        <v>0.0867052023121387</v>
      </c>
      <c r="F738" s="15" t="n">
        <v>0.0408163265306122</v>
      </c>
      <c r="G738" s="15" t="n">
        <v>0.0952380952380952</v>
      </c>
      <c r="H738" s="15"/>
      <c r="I738" s="15" t="n">
        <v>0.114942528735632</v>
      </c>
      <c r="J738" s="15" t="n">
        <v>0.145454545454545</v>
      </c>
      <c r="K738" s="15"/>
      <c r="L738" s="15" t="n">
        <v>0.339285714285714</v>
      </c>
      <c r="M738" s="15" t="n">
        <v>0.0545454545454545</v>
      </c>
      <c r="N738" s="15" t="n">
        <v>0.0852713178294574</v>
      </c>
      <c r="O738" s="15" t="n">
        <v>0.0680272108843537</v>
      </c>
      <c r="P738" s="15"/>
      <c r="Q738" s="15" t="n">
        <v>0.0384615384615385</v>
      </c>
      <c r="R738" s="15" t="n">
        <v>0.177966101694915</v>
      </c>
    </row>
    <row r="739">
      <c r="B739" t="s">
        <v>48</v>
      </c>
      <c r="C739" s="15" t="n">
        <v>0.0137254901960784</v>
      </c>
      <c r="D739" s="15" t="n">
        <v>0.0265486725663717</v>
      </c>
      <c r="E739" s="15" t="n">
        <v>0.0115606936416185</v>
      </c>
      <c r="F739" s="15" t="n">
        <v>0.0102040816326531</v>
      </c>
      <c r="G739" s="15" t="n">
        <v>0.00793650793650794</v>
      </c>
      <c r="H739" s="15"/>
      <c r="I739" s="15" t="n">
        <v>0.00574712643678161</v>
      </c>
      <c r="J739" s="15" t="n">
        <v>0.0181818181818182</v>
      </c>
      <c r="K739" s="15"/>
      <c r="L739" s="15" t="n">
        <v>0.00892857142857143</v>
      </c>
      <c r="M739" s="15" t="n">
        <v>0.0363636363636364</v>
      </c>
      <c r="N739" s="15" t="n">
        <v>0</v>
      </c>
      <c r="O739" s="15" t="n">
        <v>0.00680272108843537</v>
      </c>
      <c r="P739" s="15"/>
      <c r="Q739" s="15" t="n">
        <v>0.00641025641025641</v>
      </c>
      <c r="R739" s="15" t="n">
        <v>0.0169491525423729</v>
      </c>
    </row>
    <row r="740">
      <c r="C740" s="15"/>
      <c r="D740" s="15"/>
      <c r="E740" s="15"/>
      <c r="F740" s="15"/>
      <c r="G740" s="15"/>
      <c r="H740" s="15"/>
      <c r="I740" s="15"/>
      <c r="J740" s="15"/>
      <c r="K740" s="15"/>
      <c r="L740" s="15"/>
      <c r="M740" s="15"/>
      <c r="N740" s="15"/>
      <c r="O740" s="15"/>
      <c r="P740" s="15"/>
      <c r="Q740" s="15"/>
      <c r="R740" s="15"/>
    </row>
    <row r="741">
      <c r="B741" s="7" t="s">
        <v>312</v>
      </c>
      <c r="C741" s="15"/>
      <c r="D741" s="15"/>
      <c r="E741" s="15"/>
      <c r="F741" s="15"/>
      <c r="G741" s="15"/>
      <c r="H741" s="15"/>
      <c r="I741" s="15"/>
      <c r="J741" s="15"/>
      <c r="K741" s="15"/>
      <c r="L741" s="15"/>
      <c r="M741" s="15"/>
      <c r="N741" s="15"/>
      <c r="O741" s="15"/>
      <c r="P741" s="15"/>
      <c r="Q741" s="15"/>
      <c r="R741" s="15"/>
    </row>
    <row r="742">
      <c r="B742" s="25" t="s">
        <v>55</v>
      </c>
      <c r="C742" s="15"/>
      <c r="D742" s="15"/>
      <c r="E742" s="15"/>
      <c r="F742" s="15"/>
      <c r="G742" s="15"/>
      <c r="H742" s="15"/>
      <c r="I742" s="15"/>
      <c r="J742" s="15"/>
      <c r="K742" s="15"/>
      <c r="L742" s="15"/>
      <c r="M742" s="15"/>
      <c r="N742" s="15"/>
      <c r="O742" s="15"/>
      <c r="P742" s="15"/>
      <c r="Q742" s="15"/>
      <c r="R742" s="15"/>
    </row>
    <row r="743">
      <c r="B743" t="s">
        <v>299</v>
      </c>
      <c r="C743" s="15" t="n">
        <v>0.317647058823529</v>
      </c>
      <c r="D743" s="15" t="n">
        <v>0.221238938053097</v>
      </c>
      <c r="E743" s="15" t="n">
        <v>0.404624277456647</v>
      </c>
      <c r="F743" s="15" t="n">
        <v>0.326530612244898</v>
      </c>
      <c r="G743" s="15" t="n">
        <v>0.277777777777778</v>
      </c>
      <c r="H743" s="15"/>
      <c r="I743" s="15" t="n">
        <v>0.425287356321839</v>
      </c>
      <c r="J743" s="15" t="n">
        <v>0.263636363636364</v>
      </c>
      <c r="K743" s="15"/>
      <c r="L743" s="15" t="n">
        <v>0.267857142857143</v>
      </c>
      <c r="M743" s="15" t="n">
        <v>0.390909090909091</v>
      </c>
      <c r="N743" s="15" t="n">
        <v>0.372093023255814</v>
      </c>
      <c r="O743" s="15" t="n">
        <v>0.27891156462585</v>
      </c>
      <c r="P743" s="15"/>
      <c r="Q743" s="15" t="n">
        <v>0.493589743589744</v>
      </c>
      <c r="R743" s="15" t="n">
        <v>0.240112994350282</v>
      </c>
    </row>
    <row r="744">
      <c r="B744" t="s">
        <v>300</v>
      </c>
      <c r="C744" s="15" t="n">
        <v>0.309803921568627</v>
      </c>
      <c r="D744" s="15" t="n">
        <v>0.212389380530973</v>
      </c>
      <c r="E744" s="15" t="n">
        <v>0.277456647398844</v>
      </c>
      <c r="F744" s="15" t="n">
        <v>0.387755102040816</v>
      </c>
      <c r="G744" s="15" t="n">
        <v>0.380952380952381</v>
      </c>
      <c r="H744" s="15"/>
      <c r="I744" s="15" t="n">
        <v>0.281609195402299</v>
      </c>
      <c r="J744" s="15" t="n">
        <v>0.321212121212121</v>
      </c>
      <c r="K744" s="15"/>
      <c r="L744" s="15" t="n">
        <v>0.205357142857143</v>
      </c>
      <c r="M744" s="15" t="n">
        <v>0.336363636363636</v>
      </c>
      <c r="N744" s="15" t="n">
        <v>0.317829457364341</v>
      </c>
      <c r="O744" s="15" t="n">
        <v>0.374149659863946</v>
      </c>
      <c r="P744" s="15"/>
      <c r="Q744" s="15" t="n">
        <v>0.314102564102564</v>
      </c>
      <c r="R744" s="15" t="n">
        <v>0.307909604519774</v>
      </c>
    </row>
    <row r="745">
      <c r="B745" t="s">
        <v>301</v>
      </c>
      <c r="C745" s="15" t="n">
        <v>0.168627450980392</v>
      </c>
      <c r="D745" s="15" t="n">
        <v>0.150442477876106</v>
      </c>
      <c r="E745" s="15" t="n">
        <v>0.167630057803468</v>
      </c>
      <c r="F745" s="15" t="n">
        <v>0.183673469387755</v>
      </c>
      <c r="G745" s="15" t="n">
        <v>0.174603174603175</v>
      </c>
      <c r="H745" s="15"/>
      <c r="I745" s="15" t="n">
        <v>0.126436781609195</v>
      </c>
      <c r="J745" s="15" t="n">
        <v>0.190909090909091</v>
      </c>
      <c r="K745" s="15"/>
      <c r="L745" s="15" t="n">
        <v>0.160714285714286</v>
      </c>
      <c r="M745" s="15" t="n">
        <v>0.136363636363636</v>
      </c>
      <c r="N745" s="15" t="n">
        <v>0.178294573643411</v>
      </c>
      <c r="O745" s="15" t="n">
        <v>0.183673469387755</v>
      </c>
      <c r="P745" s="15"/>
      <c r="Q745" s="15" t="n">
        <v>0.128205128205128</v>
      </c>
      <c r="R745" s="15" t="n">
        <v>0.186440677966102</v>
      </c>
    </row>
    <row r="746">
      <c r="B746" t="s">
        <v>302</v>
      </c>
      <c r="C746" s="15" t="n">
        <v>0.154901960784314</v>
      </c>
      <c r="D746" s="15" t="n">
        <v>0.31858407079646</v>
      </c>
      <c r="E746" s="15" t="n">
        <v>0.121387283236994</v>
      </c>
      <c r="F746" s="15" t="n">
        <v>0.0510204081632653</v>
      </c>
      <c r="G746" s="15" t="n">
        <v>0.134920634920635</v>
      </c>
      <c r="H746" s="15"/>
      <c r="I746" s="15" t="n">
        <v>0.120689655172414</v>
      </c>
      <c r="J746" s="15" t="n">
        <v>0.172727272727273</v>
      </c>
      <c r="K746" s="15"/>
      <c r="L746" s="15" t="n">
        <v>0.303571428571429</v>
      </c>
      <c r="M746" s="15" t="n">
        <v>0.0727272727272727</v>
      </c>
      <c r="N746" s="15" t="n">
        <v>0.0852713178294574</v>
      </c>
      <c r="O746" s="15" t="n">
        <v>0.136054421768707</v>
      </c>
      <c r="P746" s="15"/>
      <c r="Q746" s="15" t="n">
        <v>0.0448717948717949</v>
      </c>
      <c r="R746" s="15" t="n">
        <v>0.203389830508475</v>
      </c>
    </row>
    <row r="747">
      <c r="B747" t="s">
        <v>48</v>
      </c>
      <c r="C747" s="15" t="n">
        <v>0.0490196078431373</v>
      </c>
      <c r="D747" s="15" t="n">
        <v>0.0973451327433628</v>
      </c>
      <c r="E747" s="15" t="n">
        <v>0.0289017341040462</v>
      </c>
      <c r="F747" s="15" t="n">
        <v>0.0510204081632653</v>
      </c>
      <c r="G747" s="15" t="n">
        <v>0.0317460317460317</v>
      </c>
      <c r="H747" s="15"/>
      <c r="I747" s="15" t="n">
        <v>0.0459770114942529</v>
      </c>
      <c r="J747" s="15" t="n">
        <v>0.0515151515151515</v>
      </c>
      <c r="K747" s="15"/>
      <c r="L747" s="15" t="n">
        <v>0.0625</v>
      </c>
      <c r="M747" s="15" t="n">
        <v>0.0636363636363636</v>
      </c>
      <c r="N747" s="15" t="n">
        <v>0.0465116279069767</v>
      </c>
      <c r="O747" s="15" t="n">
        <v>0.0272108843537415</v>
      </c>
      <c r="P747" s="15"/>
      <c r="Q747" s="15" t="n">
        <v>0.0192307692307692</v>
      </c>
      <c r="R747" s="15" t="n">
        <v>0.0621468926553672</v>
      </c>
    </row>
    <row r="748">
      <c r="C748" s="15"/>
      <c r="D748" s="15"/>
      <c r="E748" s="15"/>
      <c r="F748" s="15"/>
      <c r="G748" s="15"/>
      <c r="H748" s="15"/>
      <c r="I748" s="15"/>
      <c r="J748" s="15"/>
      <c r="K748" s="15"/>
      <c r="L748" s="15"/>
      <c r="M748" s="15"/>
      <c r="N748" s="15"/>
      <c r="O748" s="15"/>
      <c r="P748" s="15"/>
      <c r="Q748" s="15"/>
      <c r="R748" s="15"/>
    </row>
    <row r="749">
      <c r="B749" s="7" t="s">
        <v>313</v>
      </c>
      <c r="C749" s="15"/>
      <c r="D749" s="15"/>
      <c r="E749" s="15"/>
      <c r="F749" s="15"/>
      <c r="G749" s="15"/>
      <c r="H749" s="15"/>
      <c r="I749" s="15"/>
      <c r="J749" s="15"/>
      <c r="K749" s="15"/>
      <c r="L749" s="15"/>
      <c r="M749" s="15"/>
      <c r="N749" s="15"/>
      <c r="O749" s="15"/>
      <c r="P749" s="15"/>
      <c r="Q749" s="15"/>
      <c r="R749" s="15"/>
    </row>
    <row r="750">
      <c r="B750" s="25" t="s">
        <v>55</v>
      </c>
      <c r="C750" s="15"/>
      <c r="D750" s="15"/>
      <c r="E750" s="15"/>
      <c r="F750" s="15"/>
      <c r="G750" s="15"/>
      <c r="H750" s="15"/>
      <c r="I750" s="15"/>
      <c r="J750" s="15"/>
      <c r="K750" s="15"/>
      <c r="L750" s="15"/>
      <c r="M750" s="15"/>
      <c r="N750" s="15"/>
      <c r="O750" s="15"/>
      <c r="P750" s="15"/>
      <c r="Q750" s="15"/>
      <c r="R750" s="15"/>
    </row>
    <row r="751">
      <c r="B751" t="s">
        <v>299</v>
      </c>
      <c r="C751" s="15" t="n">
        <v>0.311764705882353</v>
      </c>
      <c r="D751" s="15" t="n">
        <v>0.15929203539823</v>
      </c>
      <c r="E751" s="15" t="n">
        <v>0.38728323699422</v>
      </c>
      <c r="F751" s="15" t="n">
        <v>0.306122448979592</v>
      </c>
      <c r="G751" s="15" t="n">
        <v>0.349206349206349</v>
      </c>
      <c r="H751" s="15"/>
      <c r="I751" s="15" t="n">
        <v>0.333333333333333</v>
      </c>
      <c r="J751" s="15" t="n">
        <v>0.303030303030303</v>
      </c>
      <c r="K751" s="15"/>
      <c r="L751" s="15" t="n">
        <v>0.169642857142857</v>
      </c>
      <c r="M751" s="15" t="n">
        <v>0.409090909090909</v>
      </c>
      <c r="N751" s="15" t="n">
        <v>0.348837209302326</v>
      </c>
      <c r="O751" s="15" t="n">
        <v>0.340136054421769</v>
      </c>
      <c r="P751" s="15"/>
      <c r="Q751" s="15" t="n">
        <v>0.455128205128205</v>
      </c>
      <c r="R751" s="15" t="n">
        <v>0.248587570621469</v>
      </c>
    </row>
    <row r="752">
      <c r="B752" t="s">
        <v>300</v>
      </c>
      <c r="C752" s="15" t="n">
        <v>0.386274509803922</v>
      </c>
      <c r="D752" s="15" t="n">
        <v>0.274336283185841</v>
      </c>
      <c r="E752" s="15" t="n">
        <v>0.38728323699422</v>
      </c>
      <c r="F752" s="15" t="n">
        <v>0.479591836734694</v>
      </c>
      <c r="G752" s="15" t="n">
        <v>0.412698412698413</v>
      </c>
      <c r="H752" s="15"/>
      <c r="I752" s="15" t="n">
        <v>0.413793103448276</v>
      </c>
      <c r="J752" s="15" t="n">
        <v>0.36969696969697</v>
      </c>
      <c r="K752" s="15"/>
      <c r="L752" s="15" t="n">
        <v>0.294642857142857</v>
      </c>
      <c r="M752" s="15" t="n">
        <v>0.381818181818182</v>
      </c>
      <c r="N752" s="15" t="n">
        <v>0.403100775193798</v>
      </c>
      <c r="O752" s="15" t="n">
        <v>0.435374149659864</v>
      </c>
      <c r="P752" s="15"/>
      <c r="Q752" s="15" t="n">
        <v>0.378205128205128</v>
      </c>
      <c r="R752" s="15" t="n">
        <v>0.389830508474576</v>
      </c>
    </row>
    <row r="753">
      <c r="B753" t="s">
        <v>301</v>
      </c>
      <c r="C753" s="15" t="n">
        <v>0.141176470588235</v>
      </c>
      <c r="D753" s="15" t="n">
        <v>0.141592920353982</v>
      </c>
      <c r="E753" s="15" t="n">
        <v>0.15028901734104</v>
      </c>
      <c r="F753" s="15" t="n">
        <v>0.13265306122449</v>
      </c>
      <c r="G753" s="15" t="n">
        <v>0.134920634920635</v>
      </c>
      <c r="H753" s="15"/>
      <c r="I753" s="15" t="n">
        <v>0.120689655172414</v>
      </c>
      <c r="J753" s="15" t="n">
        <v>0.148484848484848</v>
      </c>
      <c r="K753" s="15"/>
      <c r="L753" s="15" t="n">
        <v>0.178571428571429</v>
      </c>
      <c r="M753" s="15" t="n">
        <v>0.118181818181818</v>
      </c>
      <c r="N753" s="15" t="n">
        <v>0.13953488372093</v>
      </c>
      <c r="O753" s="15" t="n">
        <v>0.122448979591837</v>
      </c>
      <c r="P753" s="15"/>
      <c r="Q753" s="15" t="n">
        <v>0.128205128205128</v>
      </c>
      <c r="R753" s="15" t="n">
        <v>0.146892655367232</v>
      </c>
    </row>
    <row r="754">
      <c r="B754" t="s">
        <v>302</v>
      </c>
      <c r="C754" s="15" t="n">
        <v>0.123529411764706</v>
      </c>
      <c r="D754" s="15" t="n">
        <v>0.336283185840708</v>
      </c>
      <c r="E754" s="15" t="n">
        <v>0.0578034682080925</v>
      </c>
      <c r="F754" s="15" t="n">
        <v>0.0510204081632653</v>
      </c>
      <c r="G754" s="15" t="n">
        <v>0.0793650793650794</v>
      </c>
      <c r="H754" s="15"/>
      <c r="I754" s="15" t="n">
        <v>0.0919540229885057</v>
      </c>
      <c r="J754" s="15" t="n">
        <v>0.142424242424242</v>
      </c>
      <c r="K754" s="15"/>
      <c r="L754" s="15" t="n">
        <v>0.330357142857143</v>
      </c>
      <c r="M754" s="15" t="n">
        <v>0.0181818181818182</v>
      </c>
      <c r="N754" s="15" t="n">
        <v>0.0775193798449612</v>
      </c>
      <c r="O754" s="15" t="n">
        <v>0.0748299319727891</v>
      </c>
      <c r="P754" s="15"/>
      <c r="Q754" s="15" t="n">
        <v>0.0192307692307692</v>
      </c>
      <c r="R754" s="15" t="n">
        <v>0.169491525423729</v>
      </c>
    </row>
    <row r="755">
      <c r="B755" t="s">
        <v>48</v>
      </c>
      <c r="C755" s="15" t="n">
        <v>0.0372549019607843</v>
      </c>
      <c r="D755" s="15" t="n">
        <v>0.0884955752212389</v>
      </c>
      <c r="E755" s="15" t="n">
        <v>0.0173410404624277</v>
      </c>
      <c r="F755" s="15" t="n">
        <v>0.0306122448979592</v>
      </c>
      <c r="G755" s="15" t="n">
        <v>0.0238095238095238</v>
      </c>
      <c r="H755" s="15"/>
      <c r="I755" s="15" t="n">
        <v>0.0402298850574713</v>
      </c>
      <c r="J755" s="15" t="n">
        <v>0.0363636363636364</v>
      </c>
      <c r="K755" s="15"/>
      <c r="L755" s="15" t="n">
        <v>0.0267857142857143</v>
      </c>
      <c r="M755" s="15" t="n">
        <v>0.0727272727272727</v>
      </c>
      <c r="N755" s="15" t="n">
        <v>0.0310077519379845</v>
      </c>
      <c r="O755" s="15" t="n">
        <v>0.0272108843537415</v>
      </c>
      <c r="P755" s="15"/>
      <c r="Q755" s="15" t="n">
        <v>0.0192307692307692</v>
      </c>
      <c r="R755" s="15" t="n">
        <v>0.0451977401129944</v>
      </c>
    </row>
    <row r="756">
      <c r="C756" s="15"/>
      <c r="D756" s="15"/>
      <c r="E756" s="15"/>
      <c r="F756" s="15"/>
      <c r="G756" s="15"/>
      <c r="H756" s="15"/>
      <c r="I756" s="15"/>
      <c r="J756" s="15"/>
      <c r="K756" s="15"/>
      <c r="L756" s="15"/>
      <c r="M756" s="15"/>
      <c r="N756" s="15"/>
      <c r="O756" s="15"/>
      <c r="P756" s="15"/>
      <c r="Q756" s="15"/>
      <c r="R756" s="15"/>
    </row>
    <row r="757">
      <c r="B757" s="7" t="s">
        <v>317</v>
      </c>
      <c r="C757" s="15"/>
      <c r="D757" s="15"/>
      <c r="E757" s="15"/>
      <c r="F757" s="15"/>
      <c r="G757" s="15"/>
      <c r="H757" s="15"/>
      <c r="I757" s="15"/>
      <c r="J757" s="15"/>
      <c r="K757" s="15"/>
      <c r="L757" s="15"/>
      <c r="M757" s="15"/>
      <c r="N757" s="15"/>
      <c r="O757" s="15"/>
      <c r="P757" s="15"/>
      <c r="Q757" s="15"/>
      <c r="R757" s="15"/>
    </row>
    <row r="758">
      <c r="B758" s="25" t="s">
        <v>55</v>
      </c>
      <c r="C758" s="15"/>
      <c r="D758" s="15"/>
      <c r="E758" s="15"/>
      <c r="F758" s="15"/>
      <c r="G758" s="15"/>
      <c r="H758" s="15"/>
      <c r="I758" s="15"/>
      <c r="J758" s="15"/>
      <c r="K758" s="15"/>
      <c r="L758" s="15"/>
      <c r="M758" s="15"/>
      <c r="N758" s="15"/>
      <c r="O758" s="15"/>
      <c r="P758" s="15"/>
      <c r="Q758" s="15"/>
      <c r="R758" s="15"/>
    </row>
    <row r="759">
      <c r="B759" t="s">
        <v>314</v>
      </c>
      <c r="C759" s="15" t="n">
        <v>0.235294117647059</v>
      </c>
      <c r="D759" s="15" t="n">
        <v>0.141592920353982</v>
      </c>
      <c r="E759" s="15" t="n">
        <v>0.283236994219653</v>
      </c>
      <c r="F759" s="15" t="n">
        <v>0.244897959183673</v>
      </c>
      <c r="G759" s="15" t="n">
        <v>0.246031746031746</v>
      </c>
      <c r="H759" s="15"/>
      <c r="I759" s="15" t="n">
        <v>0.241379310344828</v>
      </c>
      <c r="J759" s="15" t="n">
        <v>0.236363636363636</v>
      </c>
      <c r="K759" s="15"/>
      <c r="L759" s="15" t="n">
        <v>0.160714285714286</v>
      </c>
      <c r="M759" s="15" t="n">
        <v>0.245454545454545</v>
      </c>
      <c r="N759" s="15" t="n">
        <v>0.27906976744186</v>
      </c>
      <c r="O759" s="15" t="n">
        <v>0.26530612244898</v>
      </c>
      <c r="P759" s="15"/>
      <c r="Q759" s="15" t="n">
        <v>0.391025641025641</v>
      </c>
      <c r="R759" s="15" t="n">
        <v>0.166666666666667</v>
      </c>
    </row>
    <row r="760">
      <c r="B760" t="s">
        <v>315</v>
      </c>
      <c r="C760" s="15" t="n">
        <v>0.615686274509804</v>
      </c>
      <c r="D760" s="15" t="n">
        <v>0.530973451327434</v>
      </c>
      <c r="E760" s="15" t="n">
        <v>0.595375722543353</v>
      </c>
      <c r="F760" s="15" t="n">
        <v>0.683673469387755</v>
      </c>
      <c r="G760" s="15" t="n">
        <v>0.666666666666667</v>
      </c>
      <c r="H760" s="15"/>
      <c r="I760" s="15" t="n">
        <v>0.620689655172414</v>
      </c>
      <c r="J760" s="15" t="n">
        <v>0.606060606060606</v>
      </c>
      <c r="K760" s="15"/>
      <c r="L760" s="15" t="n">
        <v>0.491071428571429</v>
      </c>
      <c r="M760" s="15" t="n">
        <v>0.7</v>
      </c>
      <c r="N760" s="15" t="n">
        <v>0.627906976744186</v>
      </c>
      <c r="O760" s="15" t="n">
        <v>0.639455782312925</v>
      </c>
      <c r="P760" s="15"/>
      <c r="Q760" s="15" t="n">
        <v>0.576923076923077</v>
      </c>
      <c r="R760" s="15" t="n">
        <v>0.632768361581921</v>
      </c>
    </row>
    <row r="761">
      <c r="B761" t="s">
        <v>316</v>
      </c>
      <c r="C761" s="15" t="n">
        <v>0.131372549019608</v>
      </c>
      <c r="D761" s="15" t="n">
        <v>0.300884955752212</v>
      </c>
      <c r="E761" s="15" t="n">
        <v>0.092485549132948</v>
      </c>
      <c r="F761" s="15" t="n">
        <v>0.0612244897959184</v>
      </c>
      <c r="G761" s="15" t="n">
        <v>0.0873015873015873</v>
      </c>
      <c r="H761" s="15"/>
      <c r="I761" s="15" t="n">
        <v>0.120689655172414</v>
      </c>
      <c r="J761" s="15" t="n">
        <v>0.139393939393939</v>
      </c>
      <c r="K761" s="15"/>
      <c r="L761" s="15" t="n">
        <v>0.3125</v>
      </c>
      <c r="M761" s="15" t="n">
        <v>0.0454545454545455</v>
      </c>
      <c r="N761" s="15" t="n">
        <v>0.0852713178294574</v>
      </c>
      <c r="O761" s="15" t="n">
        <v>0.0816326530612245</v>
      </c>
      <c r="P761" s="15"/>
      <c r="Q761" s="15" t="n">
        <v>0.0256410256410256</v>
      </c>
      <c r="R761" s="15" t="n">
        <v>0.177966101694915</v>
      </c>
    </row>
    <row r="762">
      <c r="B762" t="s">
        <v>81</v>
      </c>
      <c r="C762" s="15" t="n">
        <v>0.0176470588235294</v>
      </c>
      <c r="D762" s="15" t="n">
        <v>0.0265486725663717</v>
      </c>
      <c r="E762" s="15" t="n">
        <v>0.0289017341040462</v>
      </c>
      <c r="F762" s="15" t="n">
        <v>0.0102040816326531</v>
      </c>
      <c r="G762" s="15" t="n">
        <v>0</v>
      </c>
      <c r="H762" s="15"/>
      <c r="I762" s="15" t="n">
        <v>0.0172413793103448</v>
      </c>
      <c r="J762" s="15" t="n">
        <v>0.0181818181818182</v>
      </c>
      <c r="K762" s="15"/>
      <c r="L762" s="15" t="n">
        <v>0.0357142857142857</v>
      </c>
      <c r="M762" s="15" t="n">
        <v>0.00909090909090909</v>
      </c>
      <c r="N762" s="15" t="n">
        <v>0.00775193798449612</v>
      </c>
      <c r="O762" s="15" t="n">
        <v>0.0136054421768707</v>
      </c>
      <c r="P762" s="15"/>
      <c r="Q762" s="15" t="n">
        <v>0.00641025641025641</v>
      </c>
      <c r="R762" s="15" t="n">
        <v>0.0225988700564972</v>
      </c>
    </row>
    <row r="763">
      <c r="C763" s="15"/>
      <c r="D763" s="15"/>
      <c r="E763" s="15"/>
      <c r="F763" s="15"/>
      <c r="G763" s="15"/>
      <c r="H763" s="15"/>
      <c r="I763" s="15"/>
      <c r="J763" s="15"/>
      <c r="K763" s="15"/>
      <c r="L763" s="15"/>
      <c r="M763" s="15"/>
      <c r="N763" s="15"/>
      <c r="O763" s="15"/>
      <c r="P763" s="15"/>
      <c r="Q763" s="15"/>
      <c r="R763" s="15"/>
    </row>
    <row r="764">
      <c r="B764" s="7" t="s">
        <v>328</v>
      </c>
      <c r="C764" s="15"/>
      <c r="D764" s="15"/>
      <c r="E764" s="15"/>
      <c r="F764" s="15"/>
      <c r="G764" s="15"/>
      <c r="H764" s="15"/>
      <c r="I764" s="15"/>
      <c r="J764" s="15"/>
      <c r="K764" s="15"/>
      <c r="L764" s="15"/>
      <c r="M764" s="15"/>
      <c r="N764" s="15"/>
      <c r="O764" s="15"/>
      <c r="P764" s="15"/>
      <c r="Q764" s="15"/>
      <c r="R764" s="15"/>
    </row>
    <row r="765">
      <c r="B765" s="25" t="s">
        <v>55</v>
      </c>
      <c r="C765" s="15"/>
      <c r="D765" s="15"/>
      <c r="E765" s="15"/>
      <c r="F765" s="15"/>
      <c r="G765" s="15"/>
      <c r="H765" s="15"/>
      <c r="I765" s="15"/>
      <c r="J765" s="15"/>
      <c r="K765" s="15"/>
      <c r="L765" s="15"/>
      <c r="M765" s="15"/>
      <c r="N765" s="15"/>
      <c r="O765" s="15"/>
      <c r="P765" s="15"/>
      <c r="Q765" s="15"/>
      <c r="R765" s="15"/>
    </row>
    <row r="766">
      <c r="B766" t="s">
        <v>322</v>
      </c>
      <c r="C766" s="15" t="n">
        <v>0.352941176470588</v>
      </c>
      <c r="D766" s="15" t="n">
        <v>0.20353982300885</v>
      </c>
      <c r="E766" s="15" t="n">
        <v>0.416184971098266</v>
      </c>
      <c r="F766" s="15" t="n">
        <v>0.428571428571429</v>
      </c>
      <c r="G766" s="15" t="n">
        <v>0.341269841269841</v>
      </c>
      <c r="H766" s="15"/>
      <c r="I766" s="15" t="n">
        <v>0.373563218390805</v>
      </c>
      <c r="J766" s="15" t="n">
        <v>0.339393939393939</v>
      </c>
      <c r="K766" s="15"/>
      <c r="L766" s="15" t="n">
        <v>0.241071428571429</v>
      </c>
      <c r="M766" s="15" t="n">
        <v>0.418181818181818</v>
      </c>
      <c r="N766" s="15" t="n">
        <v>0.364341085271318</v>
      </c>
      <c r="O766" s="15" t="n">
        <v>0.401360544217687</v>
      </c>
      <c r="P766" s="15"/>
      <c r="Q766" s="15" t="n">
        <v>0.5</v>
      </c>
      <c r="R766" s="15" t="n">
        <v>0.288135593220339</v>
      </c>
    </row>
    <row r="767">
      <c r="B767" t="s">
        <v>323</v>
      </c>
      <c r="C767" s="15" t="n">
        <v>0.433333333333333</v>
      </c>
      <c r="D767" s="15" t="n">
        <v>0.415929203539823</v>
      </c>
      <c r="E767" s="15" t="n">
        <v>0.433526011560694</v>
      </c>
      <c r="F767" s="15" t="n">
        <v>0.357142857142857</v>
      </c>
      <c r="G767" s="15" t="n">
        <v>0.507936507936508</v>
      </c>
      <c r="H767" s="15"/>
      <c r="I767" s="15" t="n">
        <v>0.448275862068966</v>
      </c>
      <c r="J767" s="15" t="n">
        <v>0.427272727272727</v>
      </c>
      <c r="K767" s="15"/>
      <c r="L767" s="15" t="n">
        <v>0.348214285714286</v>
      </c>
      <c r="M767" s="15" t="n">
        <v>0.481818181818182</v>
      </c>
      <c r="N767" s="15" t="n">
        <v>0.449612403100775</v>
      </c>
      <c r="O767" s="15" t="n">
        <v>0.428571428571429</v>
      </c>
      <c r="P767" s="15"/>
      <c r="Q767" s="15" t="n">
        <v>0.378205128205128</v>
      </c>
      <c r="R767" s="15" t="n">
        <v>0.457627118644068</v>
      </c>
    </row>
    <row r="768">
      <c r="B768" t="s">
        <v>324</v>
      </c>
      <c r="C768" s="15" t="n">
        <v>0.170588235294118</v>
      </c>
      <c r="D768" s="15" t="n">
        <v>0.283185840707965</v>
      </c>
      <c r="E768" s="15" t="n">
        <v>0.121387283236994</v>
      </c>
      <c r="F768" s="15" t="n">
        <v>0.183673469387755</v>
      </c>
      <c r="G768" s="15" t="n">
        <v>0.126984126984127</v>
      </c>
      <c r="H768" s="15"/>
      <c r="I768" s="15" t="n">
        <v>0.149425287356322</v>
      </c>
      <c r="J768" s="15" t="n">
        <v>0.184848484848485</v>
      </c>
      <c r="K768" s="15"/>
      <c r="L768" s="15" t="n">
        <v>0.330357142857143</v>
      </c>
      <c r="M768" s="15" t="n">
        <v>0.0636363636363636</v>
      </c>
      <c r="N768" s="15" t="n">
        <v>0.155038759689922</v>
      </c>
      <c r="O768" s="15" t="n">
        <v>0.149659863945578</v>
      </c>
      <c r="P768" s="15"/>
      <c r="Q768" s="15" t="n">
        <v>0.121794871794872</v>
      </c>
      <c r="R768" s="15" t="n">
        <v>0.192090395480226</v>
      </c>
    </row>
    <row r="769">
      <c r="B769" t="s">
        <v>325</v>
      </c>
      <c r="C769" s="15" t="n">
        <v>0.00784313725490196</v>
      </c>
      <c r="D769" s="15" t="n">
        <v>0.0265486725663717</v>
      </c>
      <c r="E769" s="15" t="n">
        <v>0.00578034682080925</v>
      </c>
      <c r="F769" s="15" t="n">
        <v>0</v>
      </c>
      <c r="G769" s="15" t="n">
        <v>0</v>
      </c>
      <c r="H769" s="15"/>
      <c r="I769" s="15" t="n">
        <v>0.0114942528735632</v>
      </c>
      <c r="J769" s="15" t="n">
        <v>0.00606060606060606</v>
      </c>
      <c r="K769" s="15"/>
      <c r="L769" s="15" t="n">
        <v>0.00892857142857143</v>
      </c>
      <c r="M769" s="15" t="n">
        <v>0.0272727272727273</v>
      </c>
      <c r="N769" s="15" t="n">
        <v>0</v>
      </c>
      <c r="O769" s="15" t="n">
        <v>0</v>
      </c>
      <c r="P769" s="15"/>
      <c r="Q769" s="15" t="n">
        <v>0</v>
      </c>
      <c r="R769" s="15" t="n">
        <v>0.0112994350282486</v>
      </c>
    </row>
    <row r="770">
      <c r="B770" t="s">
        <v>326</v>
      </c>
      <c r="C770" s="15" t="n">
        <v>0.0176470588235294</v>
      </c>
      <c r="D770" s="15" t="n">
        <v>0.0442477876106195</v>
      </c>
      <c r="E770" s="15" t="n">
        <v>0.00578034682080925</v>
      </c>
      <c r="F770" s="15" t="n">
        <v>0</v>
      </c>
      <c r="G770" s="15" t="n">
        <v>0.0238095238095238</v>
      </c>
      <c r="H770" s="15"/>
      <c r="I770" s="15" t="n">
        <v>0.00574712643678161</v>
      </c>
      <c r="J770" s="15" t="n">
        <v>0.0242424242424242</v>
      </c>
      <c r="K770" s="15"/>
      <c r="L770" s="15" t="n">
        <v>0.0446428571428571</v>
      </c>
      <c r="M770" s="15" t="n">
        <v>0</v>
      </c>
      <c r="N770" s="15" t="n">
        <v>0.0155038759689922</v>
      </c>
      <c r="O770" s="15" t="n">
        <v>0.00680272108843537</v>
      </c>
      <c r="P770" s="15"/>
      <c r="Q770" s="15" t="n">
        <v>0</v>
      </c>
      <c r="R770" s="15" t="n">
        <v>0.0254237288135593</v>
      </c>
    </row>
    <row r="771">
      <c r="B771" t="s">
        <v>48</v>
      </c>
      <c r="C771" s="15" t="n">
        <v>0.0176470588235294</v>
      </c>
      <c r="D771" s="15" t="n">
        <v>0.0265486725663717</v>
      </c>
      <c r="E771" s="15" t="n">
        <v>0.0173410404624277</v>
      </c>
      <c r="F771" s="15" t="n">
        <v>0.0306122448979592</v>
      </c>
      <c r="G771" s="15" t="n">
        <v>0</v>
      </c>
      <c r="H771" s="15"/>
      <c r="I771" s="15" t="n">
        <v>0.0114942528735632</v>
      </c>
      <c r="J771" s="15" t="n">
        <v>0.0181818181818182</v>
      </c>
      <c r="K771" s="15"/>
      <c r="L771" s="15" t="n">
        <v>0.0267857142857143</v>
      </c>
      <c r="M771" s="15" t="n">
        <v>0.00909090909090909</v>
      </c>
      <c r="N771" s="15" t="n">
        <v>0.0155038759689922</v>
      </c>
      <c r="O771" s="15" t="n">
        <v>0.0136054421768707</v>
      </c>
      <c r="P771" s="15"/>
      <c r="Q771" s="15" t="n">
        <v>0</v>
      </c>
      <c r="R771" s="15" t="n">
        <v>0.0254237288135593</v>
      </c>
    </row>
    <row r="772">
      <c r="C772" s="15"/>
      <c r="D772" s="15"/>
      <c r="E772" s="15"/>
      <c r="F772" s="15"/>
      <c r="G772" s="15"/>
      <c r="H772" s="15"/>
      <c r="I772" s="15"/>
      <c r="J772" s="15"/>
      <c r="K772" s="15"/>
      <c r="L772" s="15"/>
      <c r="M772" s="15"/>
      <c r="N772" s="15"/>
      <c r="O772" s="15"/>
      <c r="P772" s="15"/>
      <c r="Q772" s="15"/>
      <c r="R772" s="15"/>
    </row>
    <row r="773">
      <c r="B773" s="7" t="s">
        <v>329</v>
      </c>
      <c r="C773" s="15"/>
      <c r="D773" s="15"/>
      <c r="E773" s="15"/>
      <c r="F773" s="15"/>
      <c r="G773" s="15"/>
      <c r="H773" s="15"/>
      <c r="I773" s="15"/>
      <c r="J773" s="15"/>
      <c r="K773" s="15"/>
      <c r="L773" s="15"/>
      <c r="M773" s="15"/>
      <c r="N773" s="15"/>
      <c r="O773" s="15"/>
      <c r="P773" s="15"/>
      <c r="Q773" s="15"/>
      <c r="R773" s="15"/>
    </row>
    <row r="774">
      <c r="B774" s="25" t="s">
        <v>55</v>
      </c>
      <c r="C774" s="15"/>
      <c r="D774" s="15"/>
      <c r="E774" s="15"/>
      <c r="F774" s="15"/>
      <c r="G774" s="15"/>
      <c r="H774" s="15"/>
      <c r="I774" s="15"/>
      <c r="J774" s="15"/>
      <c r="K774" s="15"/>
      <c r="L774" s="15"/>
      <c r="M774" s="15"/>
      <c r="N774" s="15"/>
      <c r="O774" s="15"/>
      <c r="P774" s="15"/>
      <c r="Q774" s="15"/>
      <c r="R774" s="15"/>
    </row>
    <row r="775">
      <c r="B775" t="s">
        <v>322</v>
      </c>
      <c r="C775" s="15" t="n">
        <v>0.272549019607843</v>
      </c>
      <c r="D775" s="15" t="n">
        <v>0.150442477876106</v>
      </c>
      <c r="E775" s="15" t="n">
        <v>0.317919075144509</v>
      </c>
      <c r="F775" s="15" t="n">
        <v>0.326530612244898</v>
      </c>
      <c r="G775" s="15" t="n">
        <v>0.277777777777778</v>
      </c>
      <c r="H775" s="15"/>
      <c r="I775" s="15" t="n">
        <v>0.252873563218391</v>
      </c>
      <c r="J775" s="15" t="n">
        <v>0.281818181818182</v>
      </c>
      <c r="K775" s="15"/>
      <c r="L775" s="15" t="n">
        <v>0.160714285714286</v>
      </c>
      <c r="M775" s="15" t="n">
        <v>0.318181818181818</v>
      </c>
      <c r="N775" s="15" t="n">
        <v>0.348837209302326</v>
      </c>
      <c r="O775" s="15" t="n">
        <v>0.27891156462585</v>
      </c>
      <c r="P775" s="15"/>
      <c r="Q775" s="15" t="n">
        <v>0.397435897435897</v>
      </c>
      <c r="R775" s="15" t="n">
        <v>0.217514124293785</v>
      </c>
    </row>
    <row r="776">
      <c r="B776" t="s">
        <v>323</v>
      </c>
      <c r="C776" s="15" t="n">
        <v>0.443137254901961</v>
      </c>
      <c r="D776" s="15" t="n">
        <v>0.389380530973451</v>
      </c>
      <c r="E776" s="15" t="n">
        <v>0.491329479768786</v>
      </c>
      <c r="F776" s="15" t="n">
        <v>0.377551020408163</v>
      </c>
      <c r="G776" s="15" t="n">
        <v>0.476190476190476</v>
      </c>
      <c r="H776" s="15"/>
      <c r="I776" s="15" t="n">
        <v>0.511494252873563</v>
      </c>
      <c r="J776" s="15" t="n">
        <v>0.409090909090909</v>
      </c>
      <c r="K776" s="15"/>
      <c r="L776" s="15" t="n">
        <v>0.419642857142857</v>
      </c>
      <c r="M776" s="15" t="n">
        <v>0.454545454545455</v>
      </c>
      <c r="N776" s="15" t="n">
        <v>0.449612403100775</v>
      </c>
      <c r="O776" s="15" t="n">
        <v>0.462585034013605</v>
      </c>
      <c r="P776" s="15"/>
      <c r="Q776" s="15" t="n">
        <v>0.480769230769231</v>
      </c>
      <c r="R776" s="15" t="n">
        <v>0.426553672316384</v>
      </c>
    </row>
    <row r="777">
      <c r="B777" t="s">
        <v>324</v>
      </c>
      <c r="C777" s="15" t="n">
        <v>0.22156862745098</v>
      </c>
      <c r="D777" s="15" t="n">
        <v>0.353982300884956</v>
      </c>
      <c r="E777" s="15" t="n">
        <v>0.138728323699422</v>
      </c>
      <c r="F777" s="15" t="n">
        <v>0.224489795918367</v>
      </c>
      <c r="G777" s="15" t="n">
        <v>0.214285714285714</v>
      </c>
      <c r="H777" s="15"/>
      <c r="I777" s="15" t="n">
        <v>0.172413793103448</v>
      </c>
      <c r="J777" s="15" t="n">
        <v>0.248484848484848</v>
      </c>
      <c r="K777" s="15"/>
      <c r="L777" s="15" t="n">
        <v>0.321428571428571</v>
      </c>
      <c r="M777" s="15" t="n">
        <v>0.172727272727273</v>
      </c>
      <c r="N777" s="15" t="n">
        <v>0.155038759689922</v>
      </c>
      <c r="O777" s="15" t="n">
        <v>0.210884353741497</v>
      </c>
      <c r="P777" s="15"/>
      <c r="Q777" s="15" t="n">
        <v>0.102564102564103</v>
      </c>
      <c r="R777" s="15" t="n">
        <v>0.274011299435028</v>
      </c>
    </row>
    <row r="778">
      <c r="B778" t="s">
        <v>325</v>
      </c>
      <c r="C778" s="15" t="n">
        <v>0.0235294117647059</v>
      </c>
      <c r="D778" s="15" t="n">
        <v>0.0442477876106195</v>
      </c>
      <c r="E778" s="15" t="n">
        <v>0.023121387283237</v>
      </c>
      <c r="F778" s="15" t="n">
        <v>0.0306122448979592</v>
      </c>
      <c r="G778" s="15" t="n">
        <v>0</v>
      </c>
      <c r="H778" s="15"/>
      <c r="I778" s="15" t="n">
        <v>0.0344827586206897</v>
      </c>
      <c r="J778" s="15" t="n">
        <v>0.0181818181818182</v>
      </c>
      <c r="K778" s="15"/>
      <c r="L778" s="15" t="n">
        <v>0.0267857142857143</v>
      </c>
      <c r="M778" s="15" t="n">
        <v>0.0363636363636364</v>
      </c>
      <c r="N778" s="15" t="n">
        <v>0.0232558139534884</v>
      </c>
      <c r="O778" s="15" t="n">
        <v>0.0136054421768707</v>
      </c>
      <c r="P778" s="15"/>
      <c r="Q778" s="15" t="n">
        <v>0.0128205128205128</v>
      </c>
      <c r="R778" s="15" t="n">
        <v>0.0282485875706215</v>
      </c>
    </row>
    <row r="779">
      <c r="B779" t="s">
        <v>326</v>
      </c>
      <c r="C779" s="15" t="n">
        <v>0.0156862745098039</v>
      </c>
      <c r="D779" s="15" t="n">
        <v>0.0265486725663717</v>
      </c>
      <c r="E779" s="15" t="n">
        <v>0.0115606936416185</v>
      </c>
      <c r="F779" s="15" t="n">
        <v>0</v>
      </c>
      <c r="G779" s="15" t="n">
        <v>0.0238095238095238</v>
      </c>
      <c r="H779" s="15"/>
      <c r="I779" s="15" t="n">
        <v>0.00574712643678161</v>
      </c>
      <c r="J779" s="15" t="n">
        <v>0.0212121212121212</v>
      </c>
      <c r="K779" s="15"/>
      <c r="L779" s="15" t="n">
        <v>0.0267857142857143</v>
      </c>
      <c r="M779" s="15" t="n">
        <v>0</v>
      </c>
      <c r="N779" s="15" t="n">
        <v>0.00775193798449612</v>
      </c>
      <c r="O779" s="15" t="n">
        <v>0.0204081632653061</v>
      </c>
      <c r="P779" s="15"/>
      <c r="Q779" s="15" t="n">
        <v>0</v>
      </c>
      <c r="R779" s="15" t="n">
        <v>0.0225988700564972</v>
      </c>
    </row>
    <row r="780">
      <c r="B780" t="s">
        <v>48</v>
      </c>
      <c r="C780" s="15" t="n">
        <v>0.0235294117647059</v>
      </c>
      <c r="D780" s="15" t="n">
        <v>0.0353982300884956</v>
      </c>
      <c r="E780" s="15" t="n">
        <v>0.0173410404624277</v>
      </c>
      <c r="F780" s="15" t="n">
        <v>0.0408163265306122</v>
      </c>
      <c r="G780" s="15" t="n">
        <v>0.00793650793650794</v>
      </c>
      <c r="H780" s="15"/>
      <c r="I780" s="15" t="n">
        <v>0.0229885057471264</v>
      </c>
      <c r="J780" s="15" t="n">
        <v>0.0212121212121212</v>
      </c>
      <c r="K780" s="15"/>
      <c r="L780" s="15" t="n">
        <v>0.0446428571428571</v>
      </c>
      <c r="M780" s="15" t="n">
        <v>0.0181818181818182</v>
      </c>
      <c r="N780" s="15" t="n">
        <v>0.0155038759689922</v>
      </c>
      <c r="O780" s="15" t="n">
        <v>0.0136054421768707</v>
      </c>
      <c r="P780" s="15"/>
      <c r="Q780" s="15" t="n">
        <v>0.00641025641025641</v>
      </c>
      <c r="R780" s="15" t="n">
        <v>0.0310734463276836</v>
      </c>
    </row>
    <row r="781">
      <c r="C781" s="15"/>
      <c r="D781" s="15"/>
      <c r="E781" s="15"/>
      <c r="F781" s="15"/>
      <c r="G781" s="15"/>
      <c r="H781" s="15"/>
      <c r="I781" s="15"/>
      <c r="J781" s="15"/>
      <c r="K781" s="15"/>
      <c r="L781" s="15"/>
      <c r="M781" s="15"/>
      <c r="N781" s="15"/>
      <c r="O781" s="15"/>
      <c r="P781" s="15"/>
      <c r="Q781" s="15"/>
      <c r="R781" s="15"/>
    </row>
    <row r="782">
      <c r="B782" s="7" t="s">
        <v>330</v>
      </c>
      <c r="C782" s="15"/>
      <c r="D782" s="15"/>
      <c r="E782" s="15"/>
      <c r="F782" s="15"/>
      <c r="G782" s="15"/>
      <c r="H782" s="15"/>
      <c r="I782" s="15"/>
      <c r="J782" s="15"/>
      <c r="K782" s="15"/>
      <c r="L782" s="15"/>
      <c r="M782" s="15"/>
      <c r="N782" s="15"/>
      <c r="O782" s="15"/>
      <c r="P782" s="15"/>
      <c r="Q782" s="15"/>
      <c r="R782" s="15"/>
    </row>
    <row r="783">
      <c r="B783" s="25" t="s">
        <v>55</v>
      </c>
      <c r="C783" s="15"/>
      <c r="D783" s="15"/>
      <c r="E783" s="15"/>
      <c r="F783" s="15"/>
      <c r="G783" s="15"/>
      <c r="H783" s="15"/>
      <c r="I783" s="15"/>
      <c r="J783" s="15"/>
      <c r="K783" s="15"/>
      <c r="L783" s="15"/>
      <c r="M783" s="15"/>
      <c r="N783" s="15"/>
      <c r="O783" s="15"/>
      <c r="P783" s="15"/>
      <c r="Q783" s="15"/>
      <c r="R783" s="15"/>
    </row>
    <row r="784">
      <c r="B784" t="s">
        <v>322</v>
      </c>
      <c r="C784" s="15" t="n">
        <v>0.280392156862745</v>
      </c>
      <c r="D784" s="15" t="n">
        <v>0.176991150442478</v>
      </c>
      <c r="E784" s="15" t="n">
        <v>0.335260115606936</v>
      </c>
      <c r="F784" s="15" t="n">
        <v>0.316326530612245</v>
      </c>
      <c r="G784" s="15" t="n">
        <v>0.26984126984127</v>
      </c>
      <c r="H784" s="15"/>
      <c r="I784" s="15" t="n">
        <v>0.333333333333333</v>
      </c>
      <c r="J784" s="15" t="n">
        <v>0.251515151515152</v>
      </c>
      <c r="K784" s="15"/>
      <c r="L784" s="15" t="n">
        <v>0.151785714285714</v>
      </c>
      <c r="M784" s="15" t="n">
        <v>0.409090909090909</v>
      </c>
      <c r="N784" s="15" t="n">
        <v>0.317829457364341</v>
      </c>
      <c r="O784" s="15" t="n">
        <v>0.272108843537415</v>
      </c>
      <c r="P784" s="15"/>
      <c r="Q784" s="15" t="n">
        <v>0.429487179487179</v>
      </c>
      <c r="R784" s="15" t="n">
        <v>0.214689265536723</v>
      </c>
    </row>
    <row r="785">
      <c r="B785" t="s">
        <v>323</v>
      </c>
      <c r="C785" s="15" t="n">
        <v>0.403921568627451</v>
      </c>
      <c r="D785" s="15" t="n">
        <v>0.36283185840708</v>
      </c>
      <c r="E785" s="15" t="n">
        <v>0.404624277456647</v>
      </c>
      <c r="F785" s="15" t="n">
        <v>0.377551020408163</v>
      </c>
      <c r="G785" s="15" t="n">
        <v>0.46031746031746</v>
      </c>
      <c r="H785" s="15"/>
      <c r="I785" s="15" t="n">
        <v>0.46551724137931</v>
      </c>
      <c r="J785" s="15" t="n">
        <v>0.372727272727273</v>
      </c>
      <c r="K785" s="15"/>
      <c r="L785" s="15" t="n">
        <v>0.375</v>
      </c>
      <c r="M785" s="15" t="n">
        <v>0.4</v>
      </c>
      <c r="N785" s="15" t="n">
        <v>0.426356589147287</v>
      </c>
      <c r="O785" s="15" t="n">
        <v>0.408163265306122</v>
      </c>
      <c r="P785" s="15"/>
      <c r="Q785" s="15" t="n">
        <v>0.378205128205128</v>
      </c>
      <c r="R785" s="15" t="n">
        <v>0.415254237288136</v>
      </c>
    </row>
    <row r="786">
      <c r="B786" t="s">
        <v>324</v>
      </c>
      <c r="C786" s="15" t="n">
        <v>0.264705882352941</v>
      </c>
      <c r="D786" s="15" t="n">
        <v>0.398230088495575</v>
      </c>
      <c r="E786" s="15" t="n">
        <v>0.213872832369942</v>
      </c>
      <c r="F786" s="15" t="n">
        <v>0.255102040816327</v>
      </c>
      <c r="G786" s="15" t="n">
        <v>0.222222222222222</v>
      </c>
      <c r="H786" s="15"/>
      <c r="I786" s="15" t="n">
        <v>0.17816091954023</v>
      </c>
      <c r="J786" s="15" t="n">
        <v>0.312121212121212</v>
      </c>
      <c r="K786" s="15"/>
      <c r="L786" s="15" t="n">
        <v>0.383928571428571</v>
      </c>
      <c r="M786" s="15" t="n">
        <v>0.181818181818182</v>
      </c>
      <c r="N786" s="15" t="n">
        <v>0.209302325581395</v>
      </c>
      <c r="O786" s="15" t="n">
        <v>0.272108843537415</v>
      </c>
      <c r="P786" s="15"/>
      <c r="Q786" s="15" t="n">
        <v>0.173076923076923</v>
      </c>
      <c r="R786" s="15" t="n">
        <v>0.305084745762712</v>
      </c>
    </row>
    <row r="787">
      <c r="B787" t="s">
        <v>325</v>
      </c>
      <c r="C787" s="15" t="n">
        <v>0.0196078431372549</v>
      </c>
      <c r="D787" s="15" t="n">
        <v>0.0265486725663717</v>
      </c>
      <c r="E787" s="15" t="n">
        <v>0.0173410404624277</v>
      </c>
      <c r="F787" s="15" t="n">
        <v>0.0204081632653061</v>
      </c>
      <c r="G787" s="15" t="n">
        <v>0.0158730158730159</v>
      </c>
      <c r="H787" s="15"/>
      <c r="I787" s="15" t="n">
        <v>0.0114942528735632</v>
      </c>
      <c r="J787" s="15" t="n">
        <v>0.0242424242424242</v>
      </c>
      <c r="K787" s="15"/>
      <c r="L787" s="15" t="n">
        <v>0.0357142857142857</v>
      </c>
      <c r="M787" s="15" t="n">
        <v>0.00909090909090909</v>
      </c>
      <c r="N787" s="15" t="n">
        <v>0.0232558139534884</v>
      </c>
      <c r="O787" s="15" t="n">
        <v>0.0136054421768707</v>
      </c>
      <c r="P787" s="15"/>
      <c r="Q787" s="15" t="n">
        <v>0.0192307692307692</v>
      </c>
      <c r="R787" s="15" t="n">
        <v>0.019774011299435</v>
      </c>
    </row>
    <row r="788">
      <c r="B788" t="s">
        <v>326</v>
      </c>
      <c r="C788" s="15" t="n">
        <v>0.0137254901960784</v>
      </c>
      <c r="D788" s="15" t="n">
        <v>0.0176991150442478</v>
      </c>
      <c r="E788" s="15" t="n">
        <v>0.0115606936416185</v>
      </c>
      <c r="F788" s="15" t="n">
        <v>0</v>
      </c>
      <c r="G788" s="15" t="n">
        <v>0.0238095238095238</v>
      </c>
      <c r="H788" s="15"/>
      <c r="I788" s="15" t="n">
        <v>0.00574712643678161</v>
      </c>
      <c r="J788" s="15" t="n">
        <v>0.0181818181818182</v>
      </c>
      <c r="K788" s="15"/>
      <c r="L788" s="15" t="n">
        <v>0.0178571428571429</v>
      </c>
      <c r="M788" s="15" t="n">
        <v>0</v>
      </c>
      <c r="N788" s="15" t="n">
        <v>0.00775193798449612</v>
      </c>
      <c r="O788" s="15" t="n">
        <v>0.0204081632653061</v>
      </c>
      <c r="P788" s="15"/>
      <c r="Q788" s="15" t="n">
        <v>0</v>
      </c>
      <c r="R788" s="15" t="n">
        <v>0.019774011299435</v>
      </c>
    </row>
    <row r="789">
      <c r="B789" t="s">
        <v>48</v>
      </c>
      <c r="C789" s="15" t="n">
        <v>0.0176470588235294</v>
      </c>
      <c r="D789" s="15" t="n">
        <v>0.0176991150442478</v>
      </c>
      <c r="E789" s="15" t="n">
        <v>0.0173410404624277</v>
      </c>
      <c r="F789" s="15" t="n">
        <v>0.0306122448979592</v>
      </c>
      <c r="G789" s="15" t="n">
        <v>0.00793650793650794</v>
      </c>
      <c r="H789" s="15"/>
      <c r="I789" s="15" t="n">
        <v>0.00574712643678161</v>
      </c>
      <c r="J789" s="15" t="n">
        <v>0.0212121212121212</v>
      </c>
      <c r="K789" s="15"/>
      <c r="L789" s="15" t="n">
        <v>0.0357142857142857</v>
      </c>
      <c r="M789" s="15" t="n">
        <v>0</v>
      </c>
      <c r="N789" s="15" t="n">
        <v>0.0155038759689922</v>
      </c>
      <c r="O789" s="15" t="n">
        <v>0.0136054421768707</v>
      </c>
      <c r="P789" s="15"/>
      <c r="Q789" s="15" t="n">
        <v>0</v>
      </c>
      <c r="R789" s="15" t="n">
        <v>0.0254237288135593</v>
      </c>
    </row>
    <row r="790">
      <c r="C790" s="15"/>
      <c r="D790" s="15"/>
      <c r="E790" s="15"/>
      <c r="F790" s="15"/>
      <c r="G790" s="15"/>
      <c r="H790" s="15"/>
      <c r="I790" s="15"/>
      <c r="J790" s="15"/>
      <c r="K790" s="15"/>
      <c r="L790" s="15"/>
      <c r="M790" s="15"/>
      <c r="N790" s="15"/>
      <c r="O790" s="15"/>
      <c r="P790" s="15"/>
      <c r="Q790" s="15"/>
      <c r="R790" s="15"/>
    </row>
    <row r="791">
      <c r="B791" s="7" t="s">
        <v>331</v>
      </c>
      <c r="C791" s="15"/>
      <c r="D791" s="15"/>
      <c r="E791" s="15"/>
      <c r="F791" s="15"/>
      <c r="G791" s="15"/>
      <c r="H791" s="15"/>
      <c r="I791" s="15"/>
      <c r="J791" s="15"/>
      <c r="K791" s="15"/>
      <c r="L791" s="15"/>
      <c r="M791" s="15"/>
      <c r="N791" s="15"/>
      <c r="O791" s="15"/>
      <c r="P791" s="15"/>
      <c r="Q791" s="15"/>
      <c r="R791" s="15"/>
    </row>
    <row r="792">
      <c r="B792" s="25" t="s">
        <v>55</v>
      </c>
      <c r="C792" s="15"/>
      <c r="D792" s="15"/>
      <c r="E792" s="15"/>
      <c r="F792" s="15"/>
      <c r="G792" s="15"/>
      <c r="H792" s="15"/>
      <c r="I792" s="15"/>
      <c r="J792" s="15"/>
      <c r="K792" s="15"/>
      <c r="L792" s="15"/>
      <c r="M792" s="15"/>
      <c r="N792" s="15"/>
      <c r="O792" s="15"/>
      <c r="P792" s="15"/>
      <c r="Q792" s="15"/>
      <c r="R792" s="15"/>
    </row>
    <row r="793">
      <c r="B793" t="s">
        <v>322</v>
      </c>
      <c r="C793" s="15" t="n">
        <v>0.243137254901961</v>
      </c>
      <c r="D793" s="15" t="n">
        <v>0.150442477876106</v>
      </c>
      <c r="E793" s="15" t="n">
        <v>0.30635838150289</v>
      </c>
      <c r="F793" s="15" t="n">
        <v>0.244897959183673</v>
      </c>
      <c r="G793" s="15" t="n">
        <v>0.238095238095238</v>
      </c>
      <c r="H793" s="15"/>
      <c r="I793" s="15" t="n">
        <v>0.28735632183908</v>
      </c>
      <c r="J793" s="15" t="n">
        <v>0.221212121212121</v>
      </c>
      <c r="K793" s="15"/>
      <c r="L793" s="15" t="n">
        <v>0.125</v>
      </c>
      <c r="M793" s="15" t="n">
        <v>0.363636363636364</v>
      </c>
      <c r="N793" s="15" t="n">
        <v>0.27906976744186</v>
      </c>
      <c r="O793" s="15" t="n">
        <v>0.231292517006803</v>
      </c>
      <c r="P793" s="15"/>
      <c r="Q793" s="15" t="n">
        <v>0.358974358974359</v>
      </c>
      <c r="R793" s="15" t="n">
        <v>0.192090395480226</v>
      </c>
    </row>
    <row r="794">
      <c r="B794" t="s">
        <v>323</v>
      </c>
      <c r="C794" s="15" t="n">
        <v>0.386274509803922</v>
      </c>
      <c r="D794" s="15" t="n">
        <v>0.283185840707965</v>
      </c>
      <c r="E794" s="15" t="n">
        <v>0.335260115606936</v>
      </c>
      <c r="F794" s="15" t="n">
        <v>0.479591836734694</v>
      </c>
      <c r="G794" s="15" t="n">
        <v>0.476190476190476</v>
      </c>
      <c r="H794" s="15"/>
      <c r="I794" s="15" t="n">
        <v>0.385057471264368</v>
      </c>
      <c r="J794" s="15" t="n">
        <v>0.384848484848485</v>
      </c>
      <c r="K794" s="15"/>
      <c r="L794" s="15" t="n">
        <v>0.330357142857143</v>
      </c>
      <c r="M794" s="15" t="n">
        <v>0.363636363636364</v>
      </c>
      <c r="N794" s="15" t="n">
        <v>0.441860465116279</v>
      </c>
      <c r="O794" s="15" t="n">
        <v>0.408163265306122</v>
      </c>
      <c r="P794" s="15"/>
      <c r="Q794" s="15" t="n">
        <v>0.416666666666667</v>
      </c>
      <c r="R794" s="15" t="n">
        <v>0.372881355932203</v>
      </c>
    </row>
    <row r="795">
      <c r="B795" t="s">
        <v>324</v>
      </c>
      <c r="C795" s="15" t="n">
        <v>0.237254901960784</v>
      </c>
      <c r="D795" s="15" t="n">
        <v>0.380530973451327</v>
      </c>
      <c r="E795" s="15" t="n">
        <v>0.225433526011561</v>
      </c>
      <c r="F795" s="15" t="n">
        <v>0.153061224489796</v>
      </c>
      <c r="G795" s="15" t="n">
        <v>0.19047619047619</v>
      </c>
      <c r="H795" s="15"/>
      <c r="I795" s="15" t="n">
        <v>0.224137931034483</v>
      </c>
      <c r="J795" s="15" t="n">
        <v>0.248484848484848</v>
      </c>
      <c r="K795" s="15"/>
      <c r="L795" s="15" t="n">
        <v>0.375</v>
      </c>
      <c r="M795" s="15" t="n">
        <v>0.163636363636364</v>
      </c>
      <c r="N795" s="15" t="n">
        <v>0.186046511627907</v>
      </c>
      <c r="O795" s="15" t="n">
        <v>0.217687074829932</v>
      </c>
      <c r="P795" s="15"/>
      <c r="Q795" s="15" t="n">
        <v>0.134615384615385</v>
      </c>
      <c r="R795" s="15" t="n">
        <v>0.282485875706215</v>
      </c>
    </row>
    <row r="796">
      <c r="B796" t="s">
        <v>325</v>
      </c>
      <c r="C796" s="15" t="n">
        <v>0.0745098039215686</v>
      </c>
      <c r="D796" s="15" t="n">
        <v>0.0973451327433628</v>
      </c>
      <c r="E796" s="15" t="n">
        <v>0.092485549132948</v>
      </c>
      <c r="F796" s="15" t="n">
        <v>0.0612244897959184</v>
      </c>
      <c r="G796" s="15" t="n">
        <v>0.0396825396825397</v>
      </c>
      <c r="H796" s="15"/>
      <c r="I796" s="15" t="n">
        <v>0.0689655172413793</v>
      </c>
      <c r="J796" s="15" t="n">
        <v>0.0787878787878788</v>
      </c>
      <c r="K796" s="15"/>
      <c r="L796" s="15" t="n">
        <v>0.0892857142857143</v>
      </c>
      <c r="M796" s="15" t="n">
        <v>0.0818181818181818</v>
      </c>
      <c r="N796" s="15" t="n">
        <v>0.0465116279069767</v>
      </c>
      <c r="O796" s="15" t="n">
        <v>0.0816326530612245</v>
      </c>
      <c r="P796" s="15"/>
      <c r="Q796" s="15" t="n">
        <v>0.0833333333333333</v>
      </c>
      <c r="R796" s="15" t="n">
        <v>0.0706214689265537</v>
      </c>
    </row>
    <row r="797">
      <c r="B797" t="s">
        <v>326</v>
      </c>
      <c r="C797" s="15" t="n">
        <v>0.0313725490196078</v>
      </c>
      <c r="D797" s="15" t="n">
        <v>0.0530973451327434</v>
      </c>
      <c r="E797" s="15" t="n">
        <v>0.0173410404624277</v>
      </c>
      <c r="F797" s="15" t="n">
        <v>0.0204081632653061</v>
      </c>
      <c r="G797" s="15" t="n">
        <v>0.0396825396825397</v>
      </c>
      <c r="H797" s="15"/>
      <c r="I797" s="15" t="n">
        <v>0.0172413793103448</v>
      </c>
      <c r="J797" s="15" t="n">
        <v>0.0363636363636364</v>
      </c>
      <c r="K797" s="15"/>
      <c r="L797" s="15" t="n">
        <v>0.0446428571428571</v>
      </c>
      <c r="M797" s="15" t="n">
        <v>0.00909090909090909</v>
      </c>
      <c r="N797" s="15" t="n">
        <v>0.0155038759689922</v>
      </c>
      <c r="O797" s="15" t="n">
        <v>0.0408163265306122</v>
      </c>
      <c r="P797" s="15"/>
      <c r="Q797" s="15" t="n">
        <v>0.00641025641025641</v>
      </c>
      <c r="R797" s="15" t="n">
        <v>0.0423728813559322</v>
      </c>
    </row>
    <row r="798">
      <c r="B798" t="s">
        <v>48</v>
      </c>
      <c r="C798" s="15" t="n">
        <v>0.0274509803921569</v>
      </c>
      <c r="D798" s="15" t="n">
        <v>0.0353982300884956</v>
      </c>
      <c r="E798" s="15" t="n">
        <v>0.023121387283237</v>
      </c>
      <c r="F798" s="15" t="n">
        <v>0.0408163265306122</v>
      </c>
      <c r="G798" s="15" t="n">
        <v>0.0158730158730159</v>
      </c>
      <c r="H798" s="15"/>
      <c r="I798" s="15" t="n">
        <v>0.0172413793103448</v>
      </c>
      <c r="J798" s="15" t="n">
        <v>0.0303030303030303</v>
      </c>
      <c r="K798" s="15"/>
      <c r="L798" s="15" t="n">
        <v>0.0357142857142857</v>
      </c>
      <c r="M798" s="15" t="n">
        <v>0.0181818181818182</v>
      </c>
      <c r="N798" s="15" t="n">
        <v>0.0310077519379845</v>
      </c>
      <c r="O798" s="15" t="n">
        <v>0.0204081632653061</v>
      </c>
      <c r="P798" s="15"/>
      <c r="Q798" s="15" t="n">
        <v>0</v>
      </c>
      <c r="R798" s="15" t="n">
        <v>0.0395480225988701</v>
      </c>
    </row>
    <row r="799">
      <c r="C799" s="15"/>
      <c r="D799" s="15"/>
      <c r="E799" s="15"/>
      <c r="F799" s="15"/>
      <c r="G799" s="15"/>
      <c r="H799" s="15"/>
      <c r="I799" s="15"/>
      <c r="J799" s="15"/>
      <c r="K799" s="15"/>
      <c r="L799" s="15"/>
      <c r="M799" s="15"/>
      <c r="N799" s="15"/>
      <c r="O799" s="15"/>
      <c r="P799" s="15"/>
      <c r="Q799" s="15"/>
      <c r="R799" s="15"/>
    </row>
    <row r="800">
      <c r="C800" s="15"/>
      <c r="D800" s="15"/>
      <c r="E800" s="15"/>
      <c r="F800" s="15"/>
      <c r="G800" s="15"/>
      <c r="H800" s="15"/>
      <c r="I800" s="15"/>
      <c r="J800" s="15"/>
      <c r="K800" s="15"/>
      <c r="L800" s="15"/>
      <c r="M800" s="15"/>
      <c r="N800" s="15"/>
      <c r="O800" s="15"/>
      <c r="P800" s="15"/>
      <c r="Q800" s="15"/>
      <c r="R800" s="15"/>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145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130</v>
      </c>
      <c r="C8" s="15" t="n">
        <v>0.107843137254902</v>
      </c>
      <c r="D8" s="15" t="n">
        <v>0.0707964601769911</v>
      </c>
      <c r="E8" s="15" t="n">
        <v>0.121387283236994</v>
      </c>
      <c r="F8" s="15" t="n">
        <v>0.0612244897959184</v>
      </c>
      <c r="G8" s="15" t="n">
        <v>0.158730158730159</v>
      </c>
      <c r="H8" s="15"/>
      <c r="I8" s="15" t="n">
        <v>0.160919540229885</v>
      </c>
      <c r="J8" s="15" t="n">
        <v>0.0757575757575758</v>
      </c>
      <c r="K8" s="15"/>
      <c r="L8" s="15" t="n">
        <v>0.0714285714285714</v>
      </c>
      <c r="M8" s="15" t="n">
        <v>0.127272727272727</v>
      </c>
      <c r="N8" s="15" t="n">
        <v>0.10077519379845</v>
      </c>
      <c r="O8" s="15" t="n">
        <v>0.136054421768707</v>
      </c>
      <c r="P8" s="15"/>
      <c r="Q8" s="15" t="n">
        <v>0.217948717948718</v>
      </c>
      <c r="R8" s="15" t="n">
        <v>0.0593220338983051</v>
      </c>
    </row>
    <row r="9">
      <c r="B9" s="16" t="s">
        <v>131</v>
      </c>
      <c r="C9" s="15" t="n">
        <v>0.105882352941176</v>
      </c>
      <c r="D9" s="15" t="n">
        <v>0.0619469026548673</v>
      </c>
      <c r="E9" s="15" t="n">
        <v>0.15028901734104</v>
      </c>
      <c r="F9" s="15" t="n">
        <v>0.112244897959184</v>
      </c>
      <c r="G9" s="15" t="n">
        <v>0.0793650793650794</v>
      </c>
      <c r="H9" s="15"/>
      <c r="I9" s="15" t="n">
        <v>0.14367816091954</v>
      </c>
      <c r="J9" s="15" t="n">
        <v>0.0878787878787879</v>
      </c>
      <c r="K9" s="15"/>
      <c r="L9" s="15" t="n">
        <v>0.142857142857143</v>
      </c>
      <c r="M9" s="15" t="n">
        <v>0.181818181818182</v>
      </c>
      <c r="N9" s="15" t="n">
        <v>0.0852713178294574</v>
      </c>
      <c r="O9" s="15" t="n">
        <v>0.0476190476190476</v>
      </c>
      <c r="P9" s="15"/>
      <c r="Q9" s="15" t="n">
        <v>0.173076923076923</v>
      </c>
      <c r="R9" s="15" t="n">
        <v>0.076271186440678</v>
      </c>
    </row>
    <row r="10">
      <c r="B10" s="16" t="s">
        <v>132</v>
      </c>
      <c r="C10" s="15" t="n">
        <v>0.254901960784314</v>
      </c>
      <c r="D10" s="15" t="n">
        <v>0.132743362831858</v>
      </c>
      <c r="E10" s="15" t="n">
        <v>0.323699421965318</v>
      </c>
      <c r="F10" s="15" t="n">
        <v>0.285714285714286</v>
      </c>
      <c r="G10" s="15" t="n">
        <v>0.246031746031746</v>
      </c>
      <c r="H10" s="15"/>
      <c r="I10" s="15" t="n">
        <v>0.310344827586207</v>
      </c>
      <c r="J10" s="15" t="n">
        <v>0.227272727272727</v>
      </c>
      <c r="K10" s="15"/>
      <c r="L10" s="15" t="n">
        <v>0.160714285714286</v>
      </c>
      <c r="M10" s="15" t="n">
        <v>0.363636363636364</v>
      </c>
      <c r="N10" s="15" t="n">
        <v>0.27906976744186</v>
      </c>
      <c r="O10" s="15" t="n">
        <v>0.244897959183673</v>
      </c>
      <c r="P10" s="15"/>
      <c r="Q10" s="15" t="n">
        <v>0.282051282051282</v>
      </c>
      <c r="R10" s="15" t="n">
        <v>0.242937853107345</v>
      </c>
    </row>
    <row r="11">
      <c r="B11" s="16" t="s">
        <v>133</v>
      </c>
      <c r="C11" s="15" t="n">
        <v>0.501960784313725</v>
      </c>
      <c r="D11" s="15" t="n">
        <v>0.690265486725664</v>
      </c>
      <c r="E11" s="15" t="n">
        <v>0.369942196531792</v>
      </c>
      <c r="F11" s="15" t="n">
        <v>0.530612244897959</v>
      </c>
      <c r="G11" s="15" t="n">
        <v>0.492063492063492</v>
      </c>
      <c r="H11" s="15"/>
      <c r="I11" s="15" t="n">
        <v>0.362068965517241</v>
      </c>
      <c r="J11" s="15" t="n">
        <v>0.575757575757576</v>
      </c>
      <c r="K11" s="15"/>
      <c r="L11" s="15" t="n">
        <v>0.598214285714286</v>
      </c>
      <c r="M11" s="15" t="n">
        <v>0.290909090909091</v>
      </c>
      <c r="N11" s="15" t="n">
        <v>0.503875968992248</v>
      </c>
      <c r="O11" s="15" t="n">
        <v>0.54421768707483</v>
      </c>
      <c r="P11" s="15"/>
      <c r="Q11" s="15" t="n">
        <v>0.314102564102564</v>
      </c>
      <c r="R11" s="15" t="n">
        <v>0.584745762711864</v>
      </c>
    </row>
    <row r="12">
      <c r="B12" s="16" t="s">
        <v>48</v>
      </c>
      <c r="C12" s="24" t="n">
        <v>0.0294117647058824</v>
      </c>
      <c r="D12" s="24" t="n">
        <v>0.0442477876106195</v>
      </c>
      <c r="E12" s="24" t="n">
        <v>0.0346820809248555</v>
      </c>
      <c r="F12" s="24" t="n">
        <v>0.0102040816326531</v>
      </c>
      <c r="G12" s="24" t="n">
        <v>0.0238095238095238</v>
      </c>
      <c r="H12" s="24"/>
      <c r="I12" s="24" t="n">
        <v>0.0229885057471264</v>
      </c>
      <c r="J12" s="24" t="n">
        <v>0.0333333333333333</v>
      </c>
      <c r="K12" s="24"/>
      <c r="L12" s="24" t="n">
        <v>0.0267857142857143</v>
      </c>
      <c r="M12" s="24" t="n">
        <v>0.0363636363636364</v>
      </c>
      <c r="N12" s="24" t="n">
        <v>0.0310077519379845</v>
      </c>
      <c r="O12" s="24" t="n">
        <v>0.0272108843537415</v>
      </c>
      <c r="P12" s="24"/>
      <c r="Q12" s="24" t="n">
        <v>0.0128205128205128</v>
      </c>
      <c r="R12" s="24" t="n">
        <v>0.0367231638418079</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151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146</v>
      </c>
      <c r="C8" s="15" t="n">
        <v>0.705882352941177</v>
      </c>
      <c r="D8" s="15" t="n">
        <v>0.504424778761062</v>
      </c>
      <c r="E8" s="15" t="n">
        <v>0.763005780346821</v>
      </c>
      <c r="F8" s="15" t="n">
        <v>0.693877551020408</v>
      </c>
      <c r="G8" s="15" t="n">
        <v>0.817460317460317</v>
      </c>
      <c r="H8" s="15"/>
      <c r="I8" s="15" t="n">
        <v>0.683908045977011</v>
      </c>
      <c r="J8" s="15" t="n">
        <v>0.721212121212121</v>
      </c>
      <c r="K8" s="15"/>
      <c r="L8" s="15" t="n">
        <v>0.508928571428571</v>
      </c>
      <c r="M8" s="15" t="n">
        <v>0.7</v>
      </c>
      <c r="N8" s="15" t="n">
        <v>0.775193798449612</v>
      </c>
      <c r="O8" s="15" t="n">
        <v>0.816326530612245</v>
      </c>
      <c r="P8" s="15"/>
      <c r="Q8" s="15" t="n">
        <v>0.794871794871795</v>
      </c>
      <c r="R8" s="15" t="n">
        <v>0.666666666666667</v>
      </c>
    </row>
    <row r="9">
      <c r="B9" s="16" t="s">
        <v>147</v>
      </c>
      <c r="C9" s="15" t="n">
        <v>0.315686274509804</v>
      </c>
      <c r="D9" s="15" t="n">
        <v>0.327433628318584</v>
      </c>
      <c r="E9" s="15" t="n">
        <v>0.341040462427746</v>
      </c>
      <c r="F9" s="15" t="n">
        <v>0.295918367346939</v>
      </c>
      <c r="G9" s="15" t="n">
        <v>0.285714285714286</v>
      </c>
      <c r="H9" s="15"/>
      <c r="I9" s="15" t="n">
        <v>0.362068965517241</v>
      </c>
      <c r="J9" s="15" t="n">
        <v>0.290909090909091</v>
      </c>
      <c r="K9" s="15"/>
      <c r="L9" s="15" t="n">
        <v>0.366071428571429</v>
      </c>
      <c r="M9" s="15" t="n">
        <v>0.345454545454545</v>
      </c>
      <c r="N9" s="15" t="n">
        <v>0.302325581395349</v>
      </c>
      <c r="O9" s="15" t="n">
        <v>0.285714285714286</v>
      </c>
      <c r="P9" s="15"/>
      <c r="Q9" s="15" t="n">
        <v>0.33974358974359</v>
      </c>
      <c r="R9" s="15" t="n">
        <v>0.305084745762712</v>
      </c>
    </row>
    <row r="10">
      <c r="B10" s="16" t="s">
        <v>148</v>
      </c>
      <c r="C10" s="15" t="n">
        <v>0.219607843137255</v>
      </c>
      <c r="D10" s="15" t="n">
        <v>0.283185840707965</v>
      </c>
      <c r="E10" s="15" t="n">
        <v>0.219653179190751</v>
      </c>
      <c r="F10" s="15" t="n">
        <v>0.173469387755102</v>
      </c>
      <c r="G10" s="15" t="n">
        <v>0.198412698412698</v>
      </c>
      <c r="H10" s="15"/>
      <c r="I10" s="15" t="n">
        <v>0.252873563218391</v>
      </c>
      <c r="J10" s="15" t="n">
        <v>0.196969696969697</v>
      </c>
      <c r="K10" s="15"/>
      <c r="L10" s="15" t="n">
        <v>0.25</v>
      </c>
      <c r="M10" s="15" t="n">
        <v>0.318181818181818</v>
      </c>
      <c r="N10" s="15" t="n">
        <v>0.209302325581395</v>
      </c>
      <c r="O10" s="15" t="n">
        <v>0.136054421768707</v>
      </c>
      <c r="P10" s="15"/>
      <c r="Q10" s="15" t="n">
        <v>0.275641025641026</v>
      </c>
      <c r="R10" s="15" t="n">
        <v>0.194915254237288</v>
      </c>
    </row>
    <row r="11">
      <c r="B11" s="16" t="s">
        <v>149</v>
      </c>
      <c r="C11" s="15" t="n">
        <v>0.0980392156862745</v>
      </c>
      <c r="D11" s="15" t="n">
        <v>0.115044247787611</v>
      </c>
      <c r="E11" s="15" t="n">
        <v>0.104046242774566</v>
      </c>
      <c r="F11" s="15" t="n">
        <v>0.0714285714285714</v>
      </c>
      <c r="G11" s="15" t="n">
        <v>0.0952380952380952</v>
      </c>
      <c r="H11" s="15"/>
      <c r="I11" s="15" t="n">
        <v>0.109195402298851</v>
      </c>
      <c r="J11" s="15" t="n">
        <v>0.0939393939393939</v>
      </c>
      <c r="K11" s="15"/>
      <c r="L11" s="15" t="n">
        <v>0.125</v>
      </c>
      <c r="M11" s="15" t="n">
        <v>0.1</v>
      </c>
      <c r="N11" s="15" t="n">
        <v>0.10077519379845</v>
      </c>
      <c r="O11" s="15" t="n">
        <v>0.0748299319727891</v>
      </c>
      <c r="P11" s="15"/>
      <c r="Q11" s="15" t="n">
        <v>0.166666666666667</v>
      </c>
      <c r="R11" s="15" t="n">
        <v>0.0677966101694915</v>
      </c>
    </row>
    <row r="12">
      <c r="B12" s="16" t="s">
        <v>48</v>
      </c>
      <c r="C12" s="15" t="n">
        <v>0.0156862745098039</v>
      </c>
      <c r="D12" s="15" t="n">
        <v>0.0176991150442478</v>
      </c>
      <c r="E12" s="15" t="n">
        <v>0.00578034682080925</v>
      </c>
      <c r="F12" s="15" t="n">
        <v>0.0204081632653061</v>
      </c>
      <c r="G12" s="15" t="n">
        <v>0.0238095238095238</v>
      </c>
      <c r="H12" s="15"/>
      <c r="I12" s="15" t="n">
        <v>0.0114942528735632</v>
      </c>
      <c r="J12" s="15" t="n">
        <v>0.0181818181818182</v>
      </c>
      <c r="K12" s="15"/>
      <c r="L12" s="15" t="n">
        <v>0.0178571428571429</v>
      </c>
      <c r="M12" s="15" t="n">
        <v>0.00909090909090909</v>
      </c>
      <c r="N12" s="15" t="n">
        <v>0</v>
      </c>
      <c r="O12" s="15" t="n">
        <v>0.0204081632653061</v>
      </c>
      <c r="P12" s="15"/>
      <c r="Q12" s="15" t="n">
        <v>0.0128205128205128</v>
      </c>
      <c r="R12" s="15" t="n">
        <v>0.0169491525423729</v>
      </c>
    </row>
    <row r="13">
      <c r="B13" s="16" t="s">
        <v>150</v>
      </c>
      <c r="C13" s="24" t="n">
        <v>0.00196078431372549</v>
      </c>
      <c r="D13" s="24" t="n">
        <v>0</v>
      </c>
      <c r="E13" s="24" t="n">
        <v>0</v>
      </c>
      <c r="F13" s="24" t="n">
        <v>0.0102040816326531</v>
      </c>
      <c r="G13" s="24" t="n">
        <v>0</v>
      </c>
      <c r="H13" s="24"/>
      <c r="I13" s="24" t="n">
        <v>0</v>
      </c>
      <c r="J13" s="24" t="n">
        <v>0.00303030303030303</v>
      </c>
      <c r="K13" s="24"/>
      <c r="L13" s="24" t="n">
        <v>0</v>
      </c>
      <c r="M13" s="24" t="n">
        <v>0</v>
      </c>
      <c r="N13" s="24" t="n">
        <v>0</v>
      </c>
      <c r="O13" s="24" t="n">
        <v>0.00680272108843537</v>
      </c>
      <c r="P13" s="24"/>
      <c r="Q13" s="24" t="n">
        <v>0</v>
      </c>
      <c r="R13" s="24" t="n">
        <v>0.00282485875706215</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s>
  <sheetData>
    <row r="2" ht="40" customHeight="1">
      <c r="D2" s="14" t="s">
        <v>167</v>
      </c>
    </row>
    <row r="6" ht="50" customHeight="1">
      <c r="B6" s="18" t="s">
        <v>15</v>
      </c>
      <c r="C6" s="18" t="s">
        <v>152</v>
      </c>
      <c r="D6" s="18" t="s">
        <v>153</v>
      </c>
      <c r="E6" s="18" t="s">
        <v>154</v>
      </c>
      <c r="F6" s="18" t="s">
        <v>155</v>
      </c>
      <c r="G6" s="18" t="s">
        <v>156</v>
      </c>
      <c r="H6" s="18" t="s">
        <v>157</v>
      </c>
      <c r="I6" s="18" t="s">
        <v>158</v>
      </c>
      <c r="J6" s="18" t="s">
        <v>159</v>
      </c>
      <c r="K6" s="18" t="s">
        <v>160</v>
      </c>
      <c r="L6" s="18" t="s">
        <v>161</v>
      </c>
      <c r="M6" s="18" t="s">
        <v>162</v>
      </c>
    </row>
    <row r="7">
      <c r="B7" s="16" t="s">
        <v>163</v>
      </c>
      <c r="C7" s="15" t="n">
        <v>0.372549019607843</v>
      </c>
      <c r="D7" s="15" t="n">
        <v>0.456862745098039</v>
      </c>
      <c r="E7" s="15" t="n">
        <v>0.494117647058824</v>
      </c>
      <c r="F7" s="15" t="n">
        <v>0.507843137254902</v>
      </c>
      <c r="G7" s="15" t="n">
        <v>0.407843137254902</v>
      </c>
      <c r="H7" s="15" t="n">
        <v>0.684313725490196</v>
      </c>
      <c r="I7" s="15" t="n">
        <v>0.570588235294118</v>
      </c>
      <c r="J7" s="15" t="n">
        <v>0.450980392156863</v>
      </c>
      <c r="K7" s="15" t="n">
        <v>0.562745098039216</v>
      </c>
      <c r="L7" s="15" t="n">
        <v>0.466666666666667</v>
      </c>
      <c r="M7" s="15" t="n">
        <v>0.490196078431373</v>
      </c>
    </row>
    <row r="8">
      <c r="B8" s="16" t="s">
        <v>164</v>
      </c>
      <c r="C8" s="15" t="n">
        <v>0.349019607843137</v>
      </c>
      <c r="D8" s="15" t="n">
        <v>0.298039215686275</v>
      </c>
      <c r="E8" s="15" t="n">
        <v>0.319607843137255</v>
      </c>
      <c r="F8" s="15" t="n">
        <v>0.272549019607843</v>
      </c>
      <c r="G8" s="15" t="n">
        <v>0.327450980392157</v>
      </c>
      <c r="H8" s="15" t="n">
        <v>0.184313725490196</v>
      </c>
      <c r="I8" s="15" t="n">
        <v>0.258823529411765</v>
      </c>
      <c r="J8" s="15" t="n">
        <v>0.284313725490196</v>
      </c>
      <c r="K8" s="15" t="n">
        <v>0.209803921568627</v>
      </c>
      <c r="L8" s="15" t="n">
        <v>0.311764705882353</v>
      </c>
      <c r="M8" s="15" t="n">
        <v>0.337254901960784</v>
      </c>
    </row>
    <row r="9">
      <c r="B9" s="16" t="s">
        <v>165</v>
      </c>
      <c r="C9" s="15" t="n">
        <v>0.2</v>
      </c>
      <c r="D9" s="15" t="n">
        <v>0.117647058823529</v>
      </c>
      <c r="E9" s="15" t="n">
        <v>0.123529411764706</v>
      </c>
      <c r="F9" s="15" t="n">
        <v>0.123529411764706</v>
      </c>
      <c r="G9" s="15" t="n">
        <v>0.170588235294118</v>
      </c>
      <c r="H9" s="15" t="n">
        <v>0.0745098039215686</v>
      </c>
      <c r="I9" s="15" t="n">
        <v>0.103921568627451</v>
      </c>
      <c r="J9" s="15" t="n">
        <v>0.162745098039216</v>
      </c>
      <c r="K9" s="15" t="n">
        <v>0.119607843137255</v>
      </c>
      <c r="L9" s="15" t="n">
        <v>0.135294117647059</v>
      </c>
      <c r="M9" s="15" t="n">
        <v>0.0941176470588235</v>
      </c>
    </row>
    <row r="10">
      <c r="B10" s="16" t="s">
        <v>166</v>
      </c>
      <c r="C10" s="15" t="n">
        <v>0.0568627450980392</v>
      </c>
      <c r="D10" s="15" t="n">
        <v>0.111764705882353</v>
      </c>
      <c r="E10" s="15" t="n">
        <v>0.0549019607843137</v>
      </c>
      <c r="F10" s="15" t="n">
        <v>0.0686274509803922</v>
      </c>
      <c r="G10" s="15" t="n">
        <v>0.0803921568627451</v>
      </c>
      <c r="H10" s="15" t="n">
        <v>0.0431372549019608</v>
      </c>
      <c r="I10" s="15" t="n">
        <v>0.0549019607843137</v>
      </c>
      <c r="J10" s="15" t="n">
        <v>0.0803921568627451</v>
      </c>
      <c r="K10" s="15" t="n">
        <v>0.0803921568627451</v>
      </c>
      <c r="L10" s="15" t="n">
        <v>0.0725490196078431</v>
      </c>
      <c r="M10" s="15" t="n">
        <v>0.0588235294117647</v>
      </c>
    </row>
    <row r="11">
      <c r="B11" s="16" t="s">
        <v>48</v>
      </c>
      <c r="C11" s="15" t="n">
        <v>0.0215686274509804</v>
      </c>
      <c r="D11" s="15" t="n">
        <v>0.0156862745098039</v>
      </c>
      <c r="E11" s="15" t="n">
        <v>0.00784313725490196</v>
      </c>
      <c r="F11" s="15" t="n">
        <v>0.0274509803921569</v>
      </c>
      <c r="G11" s="15" t="n">
        <v>0.0137254901960784</v>
      </c>
      <c r="H11" s="15" t="n">
        <v>0.0137254901960784</v>
      </c>
      <c r="I11" s="15" t="n">
        <v>0.0117647058823529</v>
      </c>
      <c r="J11" s="15" t="n">
        <v>0.0215686274509804</v>
      </c>
      <c r="K11" s="15" t="n">
        <v>0.0274509803921569</v>
      </c>
      <c r="L11" s="15" t="n">
        <v>0.0137254901960784</v>
      </c>
      <c r="M11" s="15" t="n">
        <v>0.0196078431372549</v>
      </c>
    </row>
    <row r="12">
      <c r="B12" s="17"/>
      <c r="C12" s="17"/>
      <c r="D12" s="17"/>
      <c r="E12" s="17"/>
      <c r="F12" s="17"/>
      <c r="G12" s="17"/>
      <c r="H12" s="17"/>
      <c r="I12" s="17"/>
      <c r="J12" s="17"/>
      <c r="K12" s="17"/>
      <c r="L12" s="17"/>
      <c r="M12" s="17"/>
    </row>
    <row r="13">
      <c r="B13" t="s">
        <v>53</v>
      </c>
    </row>
    <row r="14">
      <c r="B14" t="s">
        <v>54</v>
      </c>
    </row>
    <row r="18">
      <c r="B18" s="9" t="str">
        <f>=HYPERLINK("#'Contents'!A1", "Return to Contents")</f>
      </c>
    </row>
  </sheetData>
  <mergeCells count="1">
    <mergeCell ref="D2:N2"/>
  </mergeCells>
  <pageMargins left="0.7" right="0.7" top="0.75" bottom="0.75" header="0.3" footer="0.3"/>
  <pageSetup paperSize="9" orientation="portrait" horizontalDpi="300" verticalDpi="300" r:id="rId2"/>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168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0.372549019607843</v>
      </c>
      <c r="D8" s="15" t="n">
        <v>0.212389380530973</v>
      </c>
      <c r="E8" s="15" t="n">
        <v>0.421965317919075</v>
      </c>
      <c r="F8" s="15" t="n">
        <v>0.469387755102041</v>
      </c>
      <c r="G8" s="15" t="n">
        <v>0.373015873015873</v>
      </c>
      <c r="H8" s="15"/>
      <c r="I8" s="15" t="n">
        <v>0.379310344827586</v>
      </c>
      <c r="J8" s="15" t="n">
        <v>0.36969696969697</v>
      </c>
      <c r="K8" s="15"/>
      <c r="L8" s="15" t="n">
        <v>0.267857142857143</v>
      </c>
      <c r="M8" s="15" t="n">
        <v>0.436363636363636</v>
      </c>
      <c r="N8" s="15" t="n">
        <v>0.403100775193798</v>
      </c>
      <c r="O8" s="15" t="n">
        <v>0.401360544217687</v>
      </c>
      <c r="P8" s="15"/>
      <c r="Q8" s="15" t="n">
        <v>0.57051282051282</v>
      </c>
      <c r="R8" s="15" t="n">
        <v>0.285310734463277</v>
      </c>
    </row>
    <row r="9">
      <c r="B9" s="16" t="s">
        <v>164</v>
      </c>
      <c r="C9" s="15" t="n">
        <v>0.349019607843137</v>
      </c>
      <c r="D9" s="15" t="n">
        <v>0.256637168141593</v>
      </c>
      <c r="E9" s="15" t="n">
        <v>0.404624277456647</v>
      </c>
      <c r="F9" s="15" t="n">
        <v>0.357142857142857</v>
      </c>
      <c r="G9" s="15" t="n">
        <v>0.349206349206349</v>
      </c>
      <c r="H9" s="15"/>
      <c r="I9" s="15" t="n">
        <v>0.316091954022989</v>
      </c>
      <c r="J9" s="15" t="n">
        <v>0.363636363636364</v>
      </c>
      <c r="K9" s="15"/>
      <c r="L9" s="15" t="n">
        <v>0.267857142857143</v>
      </c>
      <c r="M9" s="15" t="n">
        <v>0.309090909090909</v>
      </c>
      <c r="N9" s="15" t="n">
        <v>0.418604651162791</v>
      </c>
      <c r="O9" s="15" t="n">
        <v>0.374149659863946</v>
      </c>
      <c r="P9" s="15"/>
      <c r="Q9" s="15" t="n">
        <v>0.294871794871795</v>
      </c>
      <c r="R9" s="15" t="n">
        <v>0.372881355932203</v>
      </c>
    </row>
    <row r="10">
      <c r="B10" s="16" t="s">
        <v>165</v>
      </c>
      <c r="C10" s="15" t="n">
        <v>0.2</v>
      </c>
      <c r="D10" s="15" t="n">
        <v>0.309734513274336</v>
      </c>
      <c r="E10" s="15" t="n">
        <v>0.144508670520231</v>
      </c>
      <c r="F10" s="15" t="n">
        <v>0.13265306122449</v>
      </c>
      <c r="G10" s="15" t="n">
        <v>0.23015873015873</v>
      </c>
      <c r="H10" s="15"/>
      <c r="I10" s="15" t="n">
        <v>0.235632183908046</v>
      </c>
      <c r="J10" s="15" t="n">
        <v>0.184848484848485</v>
      </c>
      <c r="K10" s="15"/>
      <c r="L10" s="15" t="n">
        <v>0.258928571428571</v>
      </c>
      <c r="M10" s="15" t="n">
        <v>0.218181818181818</v>
      </c>
      <c r="N10" s="15" t="n">
        <v>0.170542635658915</v>
      </c>
      <c r="O10" s="15" t="n">
        <v>0.163265306122449</v>
      </c>
      <c r="P10" s="15"/>
      <c r="Q10" s="15" t="n">
        <v>0.108974358974359</v>
      </c>
      <c r="R10" s="15" t="n">
        <v>0.240112994350282</v>
      </c>
    </row>
    <row r="11">
      <c r="B11" s="16" t="s">
        <v>166</v>
      </c>
      <c r="C11" s="15" t="n">
        <v>0.0568627450980392</v>
      </c>
      <c r="D11" s="15" t="n">
        <v>0.194690265486726</v>
      </c>
      <c r="E11" s="15" t="n">
        <v>0.0173410404624277</v>
      </c>
      <c r="F11" s="15" t="n">
        <v>0.0102040816326531</v>
      </c>
      <c r="G11" s="15" t="n">
        <v>0.0238095238095238</v>
      </c>
      <c r="H11" s="15"/>
      <c r="I11" s="15" t="n">
        <v>0.0574712643678161</v>
      </c>
      <c r="J11" s="15" t="n">
        <v>0.0575757575757576</v>
      </c>
      <c r="K11" s="15"/>
      <c r="L11" s="15" t="n">
        <v>0.1875</v>
      </c>
      <c r="M11" s="15" t="n">
        <v>0.0181818181818182</v>
      </c>
      <c r="N11" s="15" t="n">
        <v>0.00775193798449612</v>
      </c>
      <c r="O11" s="15" t="n">
        <v>0.0272108843537415</v>
      </c>
      <c r="P11" s="15"/>
      <c r="Q11" s="15" t="n">
        <v>0.0128205128205128</v>
      </c>
      <c r="R11" s="15" t="n">
        <v>0.076271186440678</v>
      </c>
    </row>
    <row r="12">
      <c r="B12" s="16" t="s">
        <v>48</v>
      </c>
      <c r="C12" s="24" t="n">
        <v>0.0215686274509804</v>
      </c>
      <c r="D12" s="24" t="n">
        <v>0.0265486725663717</v>
      </c>
      <c r="E12" s="24" t="n">
        <v>0.0115606936416185</v>
      </c>
      <c r="F12" s="24" t="n">
        <v>0.0306122448979592</v>
      </c>
      <c r="G12" s="24" t="n">
        <v>0.0238095238095238</v>
      </c>
      <c r="H12" s="24"/>
      <c r="I12" s="24" t="n">
        <v>0.0114942528735632</v>
      </c>
      <c r="J12" s="24" t="n">
        <v>0.0242424242424242</v>
      </c>
      <c r="K12" s="24"/>
      <c r="L12" s="24" t="n">
        <v>0.0178571428571429</v>
      </c>
      <c r="M12" s="24" t="n">
        <v>0.0181818181818182</v>
      </c>
      <c r="N12" s="24" t="n">
        <v>0</v>
      </c>
      <c r="O12" s="24" t="n">
        <v>0.0340136054421769</v>
      </c>
      <c r="P12" s="24"/>
      <c r="Q12" s="24" t="n">
        <v>0.0128205128205128</v>
      </c>
      <c r="R12" s="24" t="n">
        <v>0.0254237288135593</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169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0.456862745098039</v>
      </c>
      <c r="D8" s="15" t="n">
        <v>0.283185840707965</v>
      </c>
      <c r="E8" s="15" t="n">
        <v>0.508670520231214</v>
      </c>
      <c r="F8" s="15" t="n">
        <v>0.510204081632653</v>
      </c>
      <c r="G8" s="15" t="n">
        <v>0.5</v>
      </c>
      <c r="H8" s="15"/>
      <c r="I8" s="15" t="n">
        <v>0.46551724137931</v>
      </c>
      <c r="J8" s="15" t="n">
        <v>0.454545454545455</v>
      </c>
      <c r="K8" s="15"/>
      <c r="L8" s="15" t="n">
        <v>0.267857142857143</v>
      </c>
      <c r="M8" s="15" t="n">
        <v>0.581818181818182</v>
      </c>
      <c r="N8" s="15" t="n">
        <v>0.496124031007752</v>
      </c>
      <c r="O8" s="15" t="n">
        <v>0.476190476190476</v>
      </c>
      <c r="P8" s="15"/>
      <c r="Q8" s="15" t="n">
        <v>0.621794871794872</v>
      </c>
      <c r="R8" s="15" t="n">
        <v>0.384180790960452</v>
      </c>
    </row>
    <row r="9">
      <c r="B9" s="16" t="s">
        <v>164</v>
      </c>
      <c r="C9" s="15" t="n">
        <v>0.298039215686275</v>
      </c>
      <c r="D9" s="15" t="n">
        <v>0.230088495575221</v>
      </c>
      <c r="E9" s="15" t="n">
        <v>0.329479768786127</v>
      </c>
      <c r="F9" s="15" t="n">
        <v>0.316326530612245</v>
      </c>
      <c r="G9" s="15" t="n">
        <v>0.301587301587302</v>
      </c>
      <c r="H9" s="15"/>
      <c r="I9" s="15" t="n">
        <v>0.316091954022989</v>
      </c>
      <c r="J9" s="15" t="n">
        <v>0.284848484848485</v>
      </c>
      <c r="K9" s="15"/>
      <c r="L9" s="15" t="n">
        <v>0.267857142857143</v>
      </c>
      <c r="M9" s="15" t="n">
        <v>0.272727272727273</v>
      </c>
      <c r="N9" s="15" t="n">
        <v>0.341085271317829</v>
      </c>
      <c r="O9" s="15" t="n">
        <v>0.299319727891156</v>
      </c>
      <c r="P9" s="15"/>
      <c r="Q9" s="15" t="n">
        <v>0.262820512820513</v>
      </c>
      <c r="R9" s="15" t="n">
        <v>0.313559322033898</v>
      </c>
    </row>
    <row r="10">
      <c r="B10" s="16" t="s">
        <v>165</v>
      </c>
      <c r="C10" s="15" t="n">
        <v>0.117647058823529</v>
      </c>
      <c r="D10" s="15" t="n">
        <v>0.194690265486726</v>
      </c>
      <c r="E10" s="15" t="n">
        <v>0.092485549132948</v>
      </c>
      <c r="F10" s="15" t="n">
        <v>0.0714285714285714</v>
      </c>
      <c r="G10" s="15" t="n">
        <v>0.119047619047619</v>
      </c>
      <c r="H10" s="15"/>
      <c r="I10" s="15" t="n">
        <v>0.114942528735632</v>
      </c>
      <c r="J10" s="15" t="n">
        <v>0.121212121212121</v>
      </c>
      <c r="K10" s="15"/>
      <c r="L10" s="15" t="n">
        <v>0.223214285714286</v>
      </c>
      <c r="M10" s="15" t="n">
        <v>0.1</v>
      </c>
      <c r="N10" s="15" t="n">
        <v>0.10077519379845</v>
      </c>
      <c r="O10" s="15" t="n">
        <v>0.0748299319727891</v>
      </c>
      <c r="P10" s="15"/>
      <c r="Q10" s="15" t="n">
        <v>0.0769230769230769</v>
      </c>
      <c r="R10" s="15" t="n">
        <v>0.135593220338983</v>
      </c>
    </row>
    <row r="11">
      <c r="B11" s="16" t="s">
        <v>166</v>
      </c>
      <c r="C11" s="15" t="n">
        <v>0.111764705882353</v>
      </c>
      <c r="D11" s="15" t="n">
        <v>0.274336283185841</v>
      </c>
      <c r="E11" s="15" t="n">
        <v>0.0578034682080925</v>
      </c>
      <c r="F11" s="15" t="n">
        <v>0.0714285714285714</v>
      </c>
      <c r="G11" s="15" t="n">
        <v>0.0714285714285714</v>
      </c>
      <c r="H11" s="15"/>
      <c r="I11" s="15" t="n">
        <v>0.0977011494252874</v>
      </c>
      <c r="J11" s="15" t="n">
        <v>0.121212121212121</v>
      </c>
      <c r="K11" s="15"/>
      <c r="L11" s="15" t="n">
        <v>0.232142857142857</v>
      </c>
      <c r="M11" s="15" t="n">
        <v>0.0363636363636364</v>
      </c>
      <c r="N11" s="15" t="n">
        <v>0.0542635658914729</v>
      </c>
      <c r="O11" s="15" t="n">
        <v>0.122448979591837</v>
      </c>
      <c r="P11" s="15"/>
      <c r="Q11" s="15" t="n">
        <v>0.0384615384615385</v>
      </c>
      <c r="R11" s="15" t="n">
        <v>0.144067796610169</v>
      </c>
    </row>
    <row r="12">
      <c r="B12" s="16" t="s">
        <v>48</v>
      </c>
      <c r="C12" s="24" t="n">
        <v>0.0156862745098039</v>
      </c>
      <c r="D12" s="24" t="n">
        <v>0.0176991150442478</v>
      </c>
      <c r="E12" s="24" t="n">
        <v>0.0115606936416185</v>
      </c>
      <c r="F12" s="24" t="n">
        <v>0.0306122448979592</v>
      </c>
      <c r="G12" s="24" t="n">
        <v>0.00793650793650794</v>
      </c>
      <c r="H12" s="24"/>
      <c r="I12" s="24" t="n">
        <v>0.00574712643678161</v>
      </c>
      <c r="J12" s="24" t="n">
        <v>0.0181818181818182</v>
      </c>
      <c r="K12" s="24"/>
      <c r="L12" s="24" t="n">
        <v>0.00892857142857143</v>
      </c>
      <c r="M12" s="24" t="n">
        <v>0.00909090909090909</v>
      </c>
      <c r="N12" s="24" t="n">
        <v>0.00775193798449612</v>
      </c>
      <c r="O12" s="24" t="n">
        <v>0.0272108843537415</v>
      </c>
      <c r="P12" s="24"/>
      <c r="Q12" s="24" t="n">
        <v>0</v>
      </c>
      <c r="R12" s="24" t="n">
        <v>0.0225988700564972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0.494117647058824</v>
      </c>
      <c r="D8" s="15" t="n">
        <v>0.327433628318584</v>
      </c>
      <c r="E8" s="15" t="n">
        <v>0.497109826589595</v>
      </c>
      <c r="F8" s="15" t="n">
        <v>0.591836734693878</v>
      </c>
      <c r="G8" s="15" t="n">
        <v>0.563492063492063</v>
      </c>
      <c r="H8" s="15"/>
      <c r="I8" s="15" t="n">
        <v>0.431034482758621</v>
      </c>
      <c r="J8" s="15" t="n">
        <v>0.53030303030303</v>
      </c>
      <c r="K8" s="15"/>
      <c r="L8" s="15" t="n">
        <v>0.3125</v>
      </c>
      <c r="M8" s="15" t="n">
        <v>0.5</v>
      </c>
      <c r="N8" s="15" t="n">
        <v>0.527131782945736</v>
      </c>
      <c r="O8" s="15" t="n">
        <v>0.598639455782313</v>
      </c>
      <c r="P8" s="15"/>
      <c r="Q8" s="15" t="n">
        <v>0.58974358974359</v>
      </c>
      <c r="R8" s="15" t="n">
        <v>0.451977401129944</v>
      </c>
    </row>
    <row r="9">
      <c r="B9" s="16" t="s">
        <v>164</v>
      </c>
      <c r="C9" s="15" t="n">
        <v>0.319607843137255</v>
      </c>
      <c r="D9" s="15" t="n">
        <v>0.20353982300885</v>
      </c>
      <c r="E9" s="15" t="n">
        <v>0.38150289017341</v>
      </c>
      <c r="F9" s="15" t="n">
        <v>0.326530612244898</v>
      </c>
      <c r="G9" s="15" t="n">
        <v>0.333333333333333</v>
      </c>
      <c r="H9" s="15"/>
      <c r="I9" s="15" t="n">
        <v>0.339080459770115</v>
      </c>
      <c r="J9" s="15" t="n">
        <v>0.306060606060606</v>
      </c>
      <c r="K9" s="15"/>
      <c r="L9" s="15" t="n">
        <v>0.241071428571429</v>
      </c>
      <c r="M9" s="15" t="n">
        <v>0.327272727272727</v>
      </c>
      <c r="N9" s="15" t="n">
        <v>0.395348837209302</v>
      </c>
      <c r="O9" s="15" t="n">
        <v>0.312925170068027</v>
      </c>
      <c r="P9" s="15"/>
      <c r="Q9" s="15" t="n">
        <v>0.346153846153846</v>
      </c>
      <c r="R9" s="15" t="n">
        <v>0.307909604519774</v>
      </c>
    </row>
    <row r="10">
      <c r="B10" s="16" t="s">
        <v>165</v>
      </c>
      <c r="C10" s="15" t="n">
        <v>0.123529411764706</v>
      </c>
      <c r="D10" s="15" t="n">
        <v>0.256637168141593</v>
      </c>
      <c r="E10" s="15" t="n">
        <v>0.092485549132948</v>
      </c>
      <c r="F10" s="15" t="n">
        <v>0.0714285714285714</v>
      </c>
      <c r="G10" s="15" t="n">
        <v>0.0873015873015873</v>
      </c>
      <c r="H10" s="15"/>
      <c r="I10" s="15" t="n">
        <v>0.149425287356322</v>
      </c>
      <c r="J10" s="15" t="n">
        <v>0.112121212121212</v>
      </c>
      <c r="K10" s="15"/>
      <c r="L10" s="15" t="n">
        <v>0.232142857142857</v>
      </c>
      <c r="M10" s="15" t="n">
        <v>0.145454545454545</v>
      </c>
      <c r="N10" s="15" t="n">
        <v>0.0775193798449612</v>
      </c>
      <c r="O10" s="15" t="n">
        <v>0.0680272108843537</v>
      </c>
      <c r="P10" s="15"/>
      <c r="Q10" s="15" t="n">
        <v>0.0641025641025641</v>
      </c>
      <c r="R10" s="15" t="n">
        <v>0.149717514124294</v>
      </c>
    </row>
    <row r="11">
      <c r="B11" s="16" t="s">
        <v>166</v>
      </c>
      <c r="C11" s="15" t="n">
        <v>0.0549019607843137</v>
      </c>
      <c r="D11" s="15" t="n">
        <v>0.20353982300885</v>
      </c>
      <c r="E11" s="15" t="n">
        <v>0.0173410404624277</v>
      </c>
      <c r="F11" s="15" t="n">
        <v>0</v>
      </c>
      <c r="G11" s="15" t="n">
        <v>0.0158730158730159</v>
      </c>
      <c r="H11" s="15"/>
      <c r="I11" s="15" t="n">
        <v>0.0747126436781609</v>
      </c>
      <c r="J11" s="15" t="n">
        <v>0.0454545454545455</v>
      </c>
      <c r="K11" s="15"/>
      <c r="L11" s="15" t="n">
        <v>0.196428571428571</v>
      </c>
      <c r="M11" s="15" t="n">
        <v>0.0181818181818182</v>
      </c>
      <c r="N11" s="15" t="n">
        <v>0</v>
      </c>
      <c r="O11" s="15" t="n">
        <v>0.0136054421768707</v>
      </c>
      <c r="P11" s="15"/>
      <c r="Q11" s="15" t="n">
        <v>0</v>
      </c>
      <c r="R11" s="15" t="n">
        <v>0.0790960451977401</v>
      </c>
    </row>
    <row r="12">
      <c r="B12" s="16" t="s">
        <v>48</v>
      </c>
      <c r="C12" s="24" t="n">
        <v>0.00784313725490196</v>
      </c>
      <c r="D12" s="24" t="n">
        <v>0.00884955752212389</v>
      </c>
      <c r="E12" s="24" t="n">
        <v>0.0115606936416185</v>
      </c>
      <c r="F12" s="24" t="n">
        <v>0.0102040816326531</v>
      </c>
      <c r="G12" s="24" t="n">
        <v>0</v>
      </c>
      <c r="H12" s="24"/>
      <c r="I12" s="24" t="n">
        <v>0.00574712643678161</v>
      </c>
      <c r="J12" s="24" t="n">
        <v>0.00606060606060606</v>
      </c>
      <c r="K12" s="24"/>
      <c r="L12" s="24" t="n">
        <v>0.0178571428571429</v>
      </c>
      <c r="M12" s="24" t="n">
        <v>0.00909090909090909</v>
      </c>
      <c r="N12" s="24" t="n">
        <v>0</v>
      </c>
      <c r="O12" s="24" t="n">
        <v>0.00680272108843537</v>
      </c>
      <c r="P12" s="24"/>
      <c r="Q12" s="24" t="n">
        <v>0</v>
      </c>
      <c r="R12" s="24" t="n">
        <v>0.0112994350282486</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0.507843137254902</v>
      </c>
      <c r="D8" s="15" t="n">
        <v>0.309734513274336</v>
      </c>
      <c r="E8" s="15" t="n">
        <v>0.589595375722543</v>
      </c>
      <c r="F8" s="15" t="n">
        <v>0.540816326530612</v>
      </c>
      <c r="G8" s="15" t="n">
        <v>0.547619047619048</v>
      </c>
      <c r="H8" s="15"/>
      <c r="I8" s="15" t="n">
        <v>0.557471264367816</v>
      </c>
      <c r="J8" s="15" t="n">
        <v>0.487878787878788</v>
      </c>
      <c r="K8" s="15"/>
      <c r="L8" s="15" t="n">
        <v>0.321428571428571</v>
      </c>
      <c r="M8" s="15" t="n">
        <v>0.609090909090909</v>
      </c>
      <c r="N8" s="15" t="n">
        <v>0.542635658914729</v>
      </c>
      <c r="O8" s="15" t="n">
        <v>0.551020408163265</v>
      </c>
      <c r="P8" s="15"/>
      <c r="Q8" s="15" t="n">
        <v>0.692307692307692</v>
      </c>
      <c r="R8" s="15" t="n">
        <v>0.426553672316384</v>
      </c>
    </row>
    <row r="9">
      <c r="B9" s="16" t="s">
        <v>164</v>
      </c>
      <c r="C9" s="15" t="n">
        <v>0.272549019607843</v>
      </c>
      <c r="D9" s="15" t="n">
        <v>0.230088495575221</v>
      </c>
      <c r="E9" s="15" t="n">
        <v>0.289017341040462</v>
      </c>
      <c r="F9" s="15" t="n">
        <v>0.316326530612245</v>
      </c>
      <c r="G9" s="15" t="n">
        <v>0.253968253968254</v>
      </c>
      <c r="H9" s="15"/>
      <c r="I9" s="15" t="n">
        <v>0.281609195402299</v>
      </c>
      <c r="J9" s="15" t="n">
        <v>0.263636363636364</v>
      </c>
      <c r="K9" s="15"/>
      <c r="L9" s="15" t="n">
        <v>0.276785714285714</v>
      </c>
      <c r="M9" s="15" t="n">
        <v>0.236363636363636</v>
      </c>
      <c r="N9" s="15" t="n">
        <v>0.317829457364341</v>
      </c>
      <c r="O9" s="15" t="n">
        <v>0.258503401360544</v>
      </c>
      <c r="P9" s="15"/>
      <c r="Q9" s="15" t="n">
        <v>0.224358974358974</v>
      </c>
      <c r="R9" s="15" t="n">
        <v>0.293785310734463</v>
      </c>
    </row>
    <row r="10">
      <c r="B10" s="16" t="s">
        <v>165</v>
      </c>
      <c r="C10" s="15" t="n">
        <v>0.123529411764706</v>
      </c>
      <c r="D10" s="15" t="n">
        <v>0.221238938053097</v>
      </c>
      <c r="E10" s="15" t="n">
        <v>0.069364161849711</v>
      </c>
      <c r="F10" s="15" t="n">
        <v>0.0816326530612245</v>
      </c>
      <c r="G10" s="15" t="n">
        <v>0.142857142857143</v>
      </c>
      <c r="H10" s="15"/>
      <c r="I10" s="15" t="n">
        <v>0.0919540229885057</v>
      </c>
      <c r="J10" s="15" t="n">
        <v>0.139393939393939</v>
      </c>
      <c r="K10" s="15"/>
      <c r="L10" s="15" t="n">
        <v>0.196428571428571</v>
      </c>
      <c r="M10" s="15" t="n">
        <v>0.0909090909090909</v>
      </c>
      <c r="N10" s="15" t="n">
        <v>0.10077519379845</v>
      </c>
      <c r="O10" s="15" t="n">
        <v>0.108843537414966</v>
      </c>
      <c r="P10" s="15"/>
      <c r="Q10" s="15" t="n">
        <v>0.0641025641025641</v>
      </c>
      <c r="R10" s="15" t="n">
        <v>0.149717514124294</v>
      </c>
    </row>
    <row r="11">
      <c r="B11" s="16" t="s">
        <v>166</v>
      </c>
      <c r="C11" s="15" t="n">
        <v>0.0686274509803922</v>
      </c>
      <c r="D11" s="15" t="n">
        <v>0.20353982300885</v>
      </c>
      <c r="E11" s="15" t="n">
        <v>0.0289017341040462</v>
      </c>
      <c r="F11" s="15" t="n">
        <v>0.0204081632653061</v>
      </c>
      <c r="G11" s="15" t="n">
        <v>0.0396825396825397</v>
      </c>
      <c r="H11" s="15"/>
      <c r="I11" s="15" t="n">
        <v>0.0574712643678161</v>
      </c>
      <c r="J11" s="15" t="n">
        <v>0.0757575757575758</v>
      </c>
      <c r="K11" s="15"/>
      <c r="L11" s="15" t="n">
        <v>0.169642857142857</v>
      </c>
      <c r="M11" s="15" t="n">
        <v>0.0363636363636364</v>
      </c>
      <c r="N11" s="15" t="n">
        <v>0.0232558139534884</v>
      </c>
      <c r="O11" s="15" t="n">
        <v>0.054421768707483</v>
      </c>
      <c r="P11" s="15"/>
      <c r="Q11" s="15" t="n">
        <v>0.00641025641025641</v>
      </c>
      <c r="R11" s="15" t="n">
        <v>0.096045197740113</v>
      </c>
    </row>
    <row r="12">
      <c r="B12" s="16" t="s">
        <v>48</v>
      </c>
      <c r="C12" s="24" t="n">
        <v>0.0274509803921569</v>
      </c>
      <c r="D12" s="24" t="n">
        <v>0.0353982300884956</v>
      </c>
      <c r="E12" s="24" t="n">
        <v>0.023121387283237</v>
      </c>
      <c r="F12" s="24" t="n">
        <v>0.0408163265306122</v>
      </c>
      <c r="G12" s="24" t="n">
        <v>0.0158730158730159</v>
      </c>
      <c r="H12" s="24"/>
      <c r="I12" s="24" t="n">
        <v>0.0114942528735632</v>
      </c>
      <c r="J12" s="24" t="n">
        <v>0.0333333333333333</v>
      </c>
      <c r="K12" s="24"/>
      <c r="L12" s="24" t="n">
        <v>0.0357142857142857</v>
      </c>
      <c r="M12" s="24" t="n">
        <v>0.0272727272727273</v>
      </c>
      <c r="N12" s="24" t="n">
        <v>0.0155038759689922</v>
      </c>
      <c r="O12" s="24" t="n">
        <v>0.0272108843537415</v>
      </c>
      <c r="P12" s="24"/>
      <c r="Q12" s="24" t="n">
        <v>0.0128205128205128</v>
      </c>
      <c r="R12" s="24" t="n">
        <v>0.0338983050847458</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0.407843137254902</v>
      </c>
      <c r="D8" s="15" t="n">
        <v>0.265486725663717</v>
      </c>
      <c r="E8" s="15" t="n">
        <v>0.46242774566474</v>
      </c>
      <c r="F8" s="15" t="n">
        <v>0.448979591836735</v>
      </c>
      <c r="G8" s="15" t="n">
        <v>0.428571428571429</v>
      </c>
      <c r="H8" s="15"/>
      <c r="I8" s="15" t="n">
        <v>0.436781609195402</v>
      </c>
      <c r="J8" s="15" t="n">
        <v>0.390909090909091</v>
      </c>
      <c r="K8" s="15"/>
      <c r="L8" s="15" t="n">
        <v>0.241071428571429</v>
      </c>
      <c r="M8" s="15" t="n">
        <v>0.463636363636364</v>
      </c>
      <c r="N8" s="15" t="n">
        <v>0.511627906976744</v>
      </c>
      <c r="O8" s="15" t="n">
        <v>0.414965986394558</v>
      </c>
      <c r="P8" s="15"/>
      <c r="Q8" s="15" t="n">
        <v>0.596153846153846</v>
      </c>
      <c r="R8" s="15" t="n">
        <v>0.324858757062147</v>
      </c>
    </row>
    <row r="9">
      <c r="B9" s="16" t="s">
        <v>164</v>
      </c>
      <c r="C9" s="15" t="n">
        <v>0.327450980392157</v>
      </c>
      <c r="D9" s="15" t="n">
        <v>0.20353982300885</v>
      </c>
      <c r="E9" s="15" t="n">
        <v>0.341040462427746</v>
      </c>
      <c r="F9" s="15" t="n">
        <v>0.357142857142857</v>
      </c>
      <c r="G9" s="15" t="n">
        <v>0.396825396825397</v>
      </c>
      <c r="H9" s="15"/>
      <c r="I9" s="15" t="n">
        <v>0.293103448275862</v>
      </c>
      <c r="J9" s="15" t="n">
        <v>0.345454545454545</v>
      </c>
      <c r="K9" s="15"/>
      <c r="L9" s="15" t="n">
        <v>0.232142857142857</v>
      </c>
      <c r="M9" s="15" t="n">
        <v>0.345454545454545</v>
      </c>
      <c r="N9" s="15" t="n">
        <v>0.325581395348837</v>
      </c>
      <c r="O9" s="15" t="n">
        <v>0.394557823129252</v>
      </c>
      <c r="P9" s="15"/>
      <c r="Q9" s="15" t="n">
        <v>0.282051282051282</v>
      </c>
      <c r="R9" s="15" t="n">
        <v>0.347457627118644</v>
      </c>
    </row>
    <row r="10">
      <c r="B10" s="16" t="s">
        <v>165</v>
      </c>
      <c r="C10" s="15" t="n">
        <v>0.170588235294118</v>
      </c>
      <c r="D10" s="15" t="n">
        <v>0.265486725663717</v>
      </c>
      <c r="E10" s="15" t="n">
        <v>0.15028901734104</v>
      </c>
      <c r="F10" s="15" t="n">
        <v>0.142857142857143</v>
      </c>
      <c r="G10" s="15" t="n">
        <v>0.134920634920635</v>
      </c>
      <c r="H10" s="15"/>
      <c r="I10" s="15" t="n">
        <v>0.195402298850575</v>
      </c>
      <c r="J10" s="15" t="n">
        <v>0.160606060606061</v>
      </c>
      <c r="K10" s="15"/>
      <c r="L10" s="15" t="n">
        <v>0.285714285714286</v>
      </c>
      <c r="M10" s="15" t="n">
        <v>0.136363636363636</v>
      </c>
      <c r="N10" s="15" t="n">
        <v>0.13953488372093</v>
      </c>
      <c r="O10" s="15" t="n">
        <v>0.142857142857143</v>
      </c>
      <c r="P10" s="15"/>
      <c r="Q10" s="15" t="n">
        <v>0.115384615384615</v>
      </c>
      <c r="R10" s="15" t="n">
        <v>0.194915254237288</v>
      </c>
    </row>
    <row r="11">
      <c r="B11" s="16" t="s">
        <v>166</v>
      </c>
      <c r="C11" s="15" t="n">
        <v>0.0803921568627451</v>
      </c>
      <c r="D11" s="15" t="n">
        <v>0.247787610619469</v>
      </c>
      <c r="E11" s="15" t="n">
        <v>0.0404624277456647</v>
      </c>
      <c r="F11" s="15" t="n">
        <v>0.0306122448979592</v>
      </c>
      <c r="G11" s="15" t="n">
        <v>0.0238095238095238</v>
      </c>
      <c r="H11" s="15"/>
      <c r="I11" s="15" t="n">
        <v>0.0747126436781609</v>
      </c>
      <c r="J11" s="15" t="n">
        <v>0.0848484848484849</v>
      </c>
      <c r="K11" s="15"/>
      <c r="L11" s="15" t="n">
        <v>0.223214285714286</v>
      </c>
      <c r="M11" s="15" t="n">
        <v>0.0454545454545455</v>
      </c>
      <c r="N11" s="15" t="n">
        <v>0.0232558139534884</v>
      </c>
      <c r="O11" s="15" t="n">
        <v>0.0340136054421769</v>
      </c>
      <c r="P11" s="15"/>
      <c r="Q11" s="15" t="n">
        <v>0.00641025641025641</v>
      </c>
      <c r="R11" s="15" t="n">
        <v>0.112994350282486</v>
      </c>
    </row>
    <row r="12">
      <c r="B12" s="16" t="s">
        <v>48</v>
      </c>
      <c r="C12" s="24" t="n">
        <v>0.0137254901960784</v>
      </c>
      <c r="D12" s="24" t="n">
        <v>0.0176991150442478</v>
      </c>
      <c r="E12" s="24" t="n">
        <v>0.00578034682080925</v>
      </c>
      <c r="F12" s="24" t="n">
        <v>0.0204081632653061</v>
      </c>
      <c r="G12" s="24" t="n">
        <v>0.0158730158730159</v>
      </c>
      <c r="H12" s="24"/>
      <c r="I12" s="24" t="n">
        <v>0</v>
      </c>
      <c r="J12" s="24" t="n">
        <v>0.0181818181818182</v>
      </c>
      <c r="K12" s="24"/>
      <c r="L12" s="24" t="n">
        <v>0.0178571428571429</v>
      </c>
      <c r="M12" s="24" t="n">
        <v>0.00909090909090909</v>
      </c>
      <c r="N12" s="24" t="n">
        <v>0</v>
      </c>
      <c r="O12" s="24" t="n">
        <v>0.0136054421768707</v>
      </c>
      <c r="P12" s="24"/>
      <c r="Q12" s="24" t="n">
        <v>0</v>
      </c>
      <c r="R12" s="24" t="n">
        <v>0.019774011299435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0.684313725490196</v>
      </c>
      <c r="D8" s="15" t="n">
        <v>0.486725663716814</v>
      </c>
      <c r="E8" s="15" t="n">
        <v>0.739884393063584</v>
      </c>
      <c r="F8" s="15" t="n">
        <v>0.76530612244898</v>
      </c>
      <c r="G8" s="15" t="n">
        <v>0.722222222222222</v>
      </c>
      <c r="H8" s="15"/>
      <c r="I8" s="15" t="n">
        <v>0.614942528735632</v>
      </c>
      <c r="J8" s="15" t="n">
        <v>0.721212121212121</v>
      </c>
      <c r="K8" s="15"/>
      <c r="L8" s="15" t="n">
        <v>0.4375</v>
      </c>
      <c r="M8" s="15" t="n">
        <v>0.736363636363636</v>
      </c>
      <c r="N8" s="15" t="n">
        <v>0.705426356589147</v>
      </c>
      <c r="O8" s="15" t="n">
        <v>0.80952380952381</v>
      </c>
      <c r="P8" s="15"/>
      <c r="Q8" s="15" t="n">
        <v>0.788461538461538</v>
      </c>
      <c r="R8" s="15" t="n">
        <v>0.638418079096045</v>
      </c>
    </row>
    <row r="9">
      <c r="B9" s="16" t="s">
        <v>164</v>
      </c>
      <c r="C9" s="15" t="n">
        <v>0.184313725490196</v>
      </c>
      <c r="D9" s="15" t="n">
        <v>0.176991150442478</v>
      </c>
      <c r="E9" s="15" t="n">
        <v>0.196531791907514</v>
      </c>
      <c r="F9" s="15" t="n">
        <v>0.163265306122449</v>
      </c>
      <c r="G9" s="15" t="n">
        <v>0.19047619047619</v>
      </c>
      <c r="H9" s="15"/>
      <c r="I9" s="15" t="n">
        <v>0.247126436781609</v>
      </c>
      <c r="J9" s="15" t="n">
        <v>0.151515151515152</v>
      </c>
      <c r="K9" s="15"/>
      <c r="L9" s="15" t="n">
        <v>0.214285714285714</v>
      </c>
      <c r="M9" s="15" t="n">
        <v>0.172727272727273</v>
      </c>
      <c r="N9" s="15" t="n">
        <v>0.255813953488372</v>
      </c>
      <c r="O9" s="15" t="n">
        <v>0.115646258503401</v>
      </c>
      <c r="P9" s="15"/>
      <c r="Q9" s="15" t="n">
        <v>0.153846153846154</v>
      </c>
      <c r="R9" s="15" t="n">
        <v>0.19774011299435</v>
      </c>
    </row>
    <row r="10">
      <c r="B10" s="16" t="s">
        <v>165</v>
      </c>
      <c r="C10" s="15" t="n">
        <v>0.0745098039215686</v>
      </c>
      <c r="D10" s="15" t="n">
        <v>0.176991150442478</v>
      </c>
      <c r="E10" s="15" t="n">
        <v>0.0404624277456647</v>
      </c>
      <c r="F10" s="15" t="n">
        <v>0.0510204081632653</v>
      </c>
      <c r="G10" s="15" t="n">
        <v>0.0476190476190476</v>
      </c>
      <c r="H10" s="15"/>
      <c r="I10" s="15" t="n">
        <v>0.0804597701149425</v>
      </c>
      <c r="J10" s="15" t="n">
        <v>0.0727272727272727</v>
      </c>
      <c r="K10" s="15"/>
      <c r="L10" s="15" t="n">
        <v>0.1875</v>
      </c>
      <c r="M10" s="15" t="n">
        <v>0.0727272727272727</v>
      </c>
      <c r="N10" s="15" t="n">
        <v>0.0310077519379845</v>
      </c>
      <c r="O10" s="15" t="n">
        <v>0.0340136054421769</v>
      </c>
      <c r="P10" s="15"/>
      <c r="Q10" s="15" t="n">
        <v>0.0576923076923077</v>
      </c>
      <c r="R10" s="15" t="n">
        <v>0.0819209039548023</v>
      </c>
    </row>
    <row r="11">
      <c r="B11" s="16" t="s">
        <v>166</v>
      </c>
      <c r="C11" s="15" t="n">
        <v>0.0431372549019608</v>
      </c>
      <c r="D11" s="15" t="n">
        <v>0.150442477876106</v>
      </c>
      <c r="E11" s="15" t="n">
        <v>0.0115606936416185</v>
      </c>
      <c r="F11" s="15" t="n">
        <v>0.0102040816326531</v>
      </c>
      <c r="G11" s="15" t="n">
        <v>0.0158730158730159</v>
      </c>
      <c r="H11" s="15"/>
      <c r="I11" s="15" t="n">
        <v>0.0574712643678161</v>
      </c>
      <c r="J11" s="15" t="n">
        <v>0.0363636363636364</v>
      </c>
      <c r="K11" s="15"/>
      <c r="L11" s="15" t="n">
        <v>0.151785714285714</v>
      </c>
      <c r="M11" s="15" t="n">
        <v>0.00909090909090909</v>
      </c>
      <c r="N11" s="15" t="n">
        <v>0</v>
      </c>
      <c r="O11" s="15" t="n">
        <v>0.0136054421768707</v>
      </c>
      <c r="P11" s="15"/>
      <c r="Q11" s="15" t="n">
        <v>0</v>
      </c>
      <c r="R11" s="15" t="n">
        <v>0.0621468926553672</v>
      </c>
    </row>
    <row r="12">
      <c r="B12" s="16" t="s">
        <v>48</v>
      </c>
      <c r="C12" s="24" t="n">
        <v>0.0137254901960784</v>
      </c>
      <c r="D12" s="24" t="n">
        <v>0.00884955752212389</v>
      </c>
      <c r="E12" s="24" t="n">
        <v>0.0115606936416185</v>
      </c>
      <c r="F12" s="24" t="n">
        <v>0.0102040816326531</v>
      </c>
      <c r="G12" s="24" t="n">
        <v>0.0238095238095238</v>
      </c>
      <c r="H12" s="24"/>
      <c r="I12" s="24" t="n">
        <v>0</v>
      </c>
      <c r="J12" s="24" t="n">
        <v>0.0181818181818182</v>
      </c>
      <c r="K12" s="24"/>
      <c r="L12" s="24" t="n">
        <v>0.00892857142857143</v>
      </c>
      <c r="M12" s="24" t="n">
        <v>0.00909090909090909</v>
      </c>
      <c r="N12" s="24" t="n">
        <v>0.00775193798449612</v>
      </c>
      <c r="O12" s="24" t="n">
        <v>0.0272108843537415</v>
      </c>
      <c r="P12" s="24"/>
      <c r="Q12" s="24" t="n">
        <v>0</v>
      </c>
      <c r="R12" s="24" t="n">
        <v>0.019774011299435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0.570588235294118</v>
      </c>
      <c r="D8" s="15" t="n">
        <v>0.371681415929204</v>
      </c>
      <c r="E8" s="15" t="n">
        <v>0.601156069364162</v>
      </c>
      <c r="F8" s="15" t="n">
        <v>0.642857142857143</v>
      </c>
      <c r="G8" s="15" t="n">
        <v>0.650793650793651</v>
      </c>
      <c r="H8" s="15"/>
      <c r="I8" s="15" t="n">
        <v>0.511494252873563</v>
      </c>
      <c r="J8" s="15" t="n">
        <v>0.603030303030303</v>
      </c>
      <c r="K8" s="15"/>
      <c r="L8" s="15" t="n">
        <v>0.366071428571429</v>
      </c>
      <c r="M8" s="15" t="n">
        <v>0.572727272727273</v>
      </c>
      <c r="N8" s="15" t="n">
        <v>0.62015503875969</v>
      </c>
      <c r="O8" s="15" t="n">
        <v>0.687074829931973</v>
      </c>
      <c r="P8" s="15"/>
      <c r="Q8" s="15" t="n">
        <v>0.730769230769231</v>
      </c>
      <c r="R8" s="15" t="n">
        <v>0.5</v>
      </c>
    </row>
    <row r="9">
      <c r="B9" s="16" t="s">
        <v>164</v>
      </c>
      <c r="C9" s="15" t="n">
        <v>0.258823529411765</v>
      </c>
      <c r="D9" s="15" t="n">
        <v>0.194690265486726</v>
      </c>
      <c r="E9" s="15" t="n">
        <v>0.317919075144509</v>
      </c>
      <c r="F9" s="15" t="n">
        <v>0.275510204081633</v>
      </c>
      <c r="G9" s="15" t="n">
        <v>0.222222222222222</v>
      </c>
      <c r="H9" s="15"/>
      <c r="I9" s="15" t="n">
        <v>0.28735632183908</v>
      </c>
      <c r="J9" s="15" t="n">
        <v>0.242424242424242</v>
      </c>
      <c r="K9" s="15"/>
      <c r="L9" s="15" t="n">
        <v>0.1875</v>
      </c>
      <c r="M9" s="15" t="n">
        <v>0.327272727272727</v>
      </c>
      <c r="N9" s="15" t="n">
        <v>0.302325581395349</v>
      </c>
      <c r="O9" s="15" t="n">
        <v>0.217687074829932</v>
      </c>
      <c r="P9" s="15"/>
      <c r="Q9" s="15" t="n">
        <v>0.198717948717949</v>
      </c>
      <c r="R9" s="15" t="n">
        <v>0.285310734463277</v>
      </c>
    </row>
    <row r="10">
      <c r="B10" s="16" t="s">
        <v>165</v>
      </c>
      <c r="C10" s="15" t="n">
        <v>0.103921568627451</v>
      </c>
      <c r="D10" s="15" t="n">
        <v>0.221238938053097</v>
      </c>
      <c r="E10" s="15" t="n">
        <v>0.0520231213872832</v>
      </c>
      <c r="F10" s="15" t="n">
        <v>0.0612244897959184</v>
      </c>
      <c r="G10" s="15" t="n">
        <v>0.103174603174603</v>
      </c>
      <c r="H10" s="15"/>
      <c r="I10" s="15" t="n">
        <v>0.126436781609195</v>
      </c>
      <c r="J10" s="15" t="n">
        <v>0.0939393939393939</v>
      </c>
      <c r="K10" s="15"/>
      <c r="L10" s="15" t="n">
        <v>0.241071428571429</v>
      </c>
      <c r="M10" s="15" t="n">
        <v>0.0636363636363636</v>
      </c>
      <c r="N10" s="15" t="n">
        <v>0.0697674418604651</v>
      </c>
      <c r="O10" s="15" t="n">
        <v>0.0612244897959184</v>
      </c>
      <c r="P10" s="15"/>
      <c r="Q10" s="15" t="n">
        <v>0.0641025641025641</v>
      </c>
      <c r="R10" s="15" t="n">
        <v>0.121468926553672</v>
      </c>
    </row>
    <row r="11">
      <c r="B11" s="16" t="s">
        <v>166</v>
      </c>
      <c r="C11" s="15" t="n">
        <v>0.0549019607843137</v>
      </c>
      <c r="D11" s="15" t="n">
        <v>0.194690265486726</v>
      </c>
      <c r="E11" s="15" t="n">
        <v>0.0173410404624277</v>
      </c>
      <c r="F11" s="15" t="n">
        <v>0</v>
      </c>
      <c r="G11" s="15" t="n">
        <v>0.0238095238095238</v>
      </c>
      <c r="H11" s="15"/>
      <c r="I11" s="15" t="n">
        <v>0.0632183908045977</v>
      </c>
      <c r="J11" s="15" t="n">
        <v>0.0515151515151515</v>
      </c>
      <c r="K11" s="15"/>
      <c r="L11" s="15" t="n">
        <v>0.1875</v>
      </c>
      <c r="M11" s="15" t="n">
        <v>0.0181818181818182</v>
      </c>
      <c r="N11" s="15" t="n">
        <v>0.00775193798449612</v>
      </c>
      <c r="O11" s="15" t="n">
        <v>0.0204081632653061</v>
      </c>
      <c r="P11" s="15"/>
      <c r="Q11" s="15" t="n">
        <v>0.00641025641025641</v>
      </c>
      <c r="R11" s="15" t="n">
        <v>0.076271186440678</v>
      </c>
    </row>
    <row r="12">
      <c r="B12" s="16" t="s">
        <v>48</v>
      </c>
      <c r="C12" s="24" t="n">
        <v>0.0117647058823529</v>
      </c>
      <c r="D12" s="24" t="n">
        <v>0.0176991150442478</v>
      </c>
      <c r="E12" s="24" t="n">
        <v>0.0115606936416185</v>
      </c>
      <c r="F12" s="24" t="n">
        <v>0.0204081632653061</v>
      </c>
      <c r="G12" s="24" t="n">
        <v>0</v>
      </c>
      <c r="H12" s="24"/>
      <c r="I12" s="24" t="n">
        <v>0.0114942528735632</v>
      </c>
      <c r="J12" s="24" t="n">
        <v>0.00909090909090909</v>
      </c>
      <c r="K12" s="24"/>
      <c r="L12" s="24" t="n">
        <v>0.0178571428571429</v>
      </c>
      <c r="M12" s="24" t="n">
        <v>0.0181818181818182</v>
      </c>
      <c r="N12" s="24" t="n">
        <v>0</v>
      </c>
      <c r="O12" s="24" t="n">
        <v>0.0136054421768707</v>
      </c>
      <c r="P12" s="24"/>
      <c r="Q12" s="24" t="n">
        <v>0</v>
      </c>
      <c r="R12" s="24" t="n">
        <v>0.0169491525423729</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s>
  <sheetData>
    <row r="2" ht="40" customHeight="1">
      <c r="D2" s="14" t="s">
        <v>52</v>
      </c>
    </row>
    <row r="6" ht="50" customHeight="1">
      <c r="B6" s="18" t="s">
        <v>15</v>
      </c>
      <c r="C6" s="18" t="s">
        <v>34</v>
      </c>
      <c r="D6" s="18" t="s">
        <v>35</v>
      </c>
      <c r="E6" s="18" t="s">
        <v>36</v>
      </c>
      <c r="F6" s="18" t="s">
        <v>37</v>
      </c>
      <c r="G6" s="18" t="s">
        <v>38</v>
      </c>
      <c r="H6" s="18" t="s">
        <v>39</v>
      </c>
      <c r="I6" s="18" t="s">
        <v>40</v>
      </c>
      <c r="J6" s="18" t="s">
        <v>41</v>
      </c>
      <c r="K6" s="18" t="s">
        <v>42</v>
      </c>
    </row>
    <row r="7">
      <c r="B7" s="16" t="s">
        <v>43</v>
      </c>
      <c r="C7" s="15" t="n">
        <v>0.352941176470588</v>
      </c>
      <c r="D7" s="15" t="n">
        <v>0.396078431372549</v>
      </c>
      <c r="E7" s="15" t="n">
        <v>0.372549019607843</v>
      </c>
      <c r="F7" s="15" t="n">
        <v>0.292156862745098</v>
      </c>
      <c r="G7" s="15" t="n">
        <v>0.347058823529412</v>
      </c>
      <c r="H7" s="15" t="n">
        <v>0.301960784313725</v>
      </c>
      <c r="I7" s="15" t="n">
        <v>0.231372549019608</v>
      </c>
      <c r="J7" s="15" t="n">
        <v>0.270588235294118</v>
      </c>
      <c r="K7" s="15" t="n">
        <v>0.156862745098039</v>
      </c>
    </row>
    <row r="8">
      <c r="B8" s="16" t="s">
        <v>44</v>
      </c>
      <c r="C8" s="15" t="n">
        <v>0.490196078431373</v>
      </c>
      <c r="D8" s="15" t="n">
        <v>0.445098039215686</v>
      </c>
      <c r="E8" s="15" t="n">
        <v>0.466666666666667</v>
      </c>
      <c r="F8" s="15" t="n">
        <v>0.484313725490196</v>
      </c>
      <c r="G8" s="15" t="n">
        <v>0.449019607843137</v>
      </c>
      <c r="H8" s="15" t="n">
        <v>0.409803921568627</v>
      </c>
      <c r="I8" s="15" t="n">
        <v>0.415686274509804</v>
      </c>
      <c r="J8" s="15" t="n">
        <v>0.343137254901961</v>
      </c>
      <c r="K8" s="15" t="n">
        <v>0.282352941176471</v>
      </c>
    </row>
    <row r="9">
      <c r="B9" s="16" t="s">
        <v>45</v>
      </c>
      <c r="C9" s="15" t="n">
        <v>0.103921568627451</v>
      </c>
      <c r="D9" s="15" t="n">
        <v>0.0980392156862745</v>
      </c>
      <c r="E9" s="15" t="n">
        <v>0.0882352941176471</v>
      </c>
      <c r="F9" s="15" t="n">
        <v>0.125490196078431</v>
      </c>
      <c r="G9" s="15" t="n">
        <v>0.105882352941176</v>
      </c>
      <c r="H9" s="15" t="n">
        <v>0.129411764705882</v>
      </c>
      <c r="I9" s="15" t="n">
        <v>0.188235294117647</v>
      </c>
      <c r="J9" s="15" t="n">
        <v>0.16078431372549</v>
      </c>
      <c r="K9" s="15" t="n">
        <v>0.149019607843137</v>
      </c>
    </row>
    <row r="10">
      <c r="B10" s="16" t="s">
        <v>46</v>
      </c>
      <c r="C10" s="15" t="n">
        <v>0.0274509803921569</v>
      </c>
      <c r="D10" s="15" t="n">
        <v>0.0392156862745098</v>
      </c>
      <c r="E10" s="15" t="n">
        <v>0.0392156862745098</v>
      </c>
      <c r="F10" s="15" t="n">
        <v>0.0568627450980392</v>
      </c>
      <c r="G10" s="15" t="n">
        <v>0.0607843137254902</v>
      </c>
      <c r="H10" s="15" t="n">
        <v>0.0843137254901961</v>
      </c>
      <c r="I10" s="15" t="n">
        <v>0.105882352941176</v>
      </c>
      <c r="J10" s="15" t="n">
        <v>0.123529411764706</v>
      </c>
      <c r="K10" s="15" t="n">
        <v>0.252941176470588</v>
      </c>
    </row>
    <row r="11">
      <c r="B11" s="16" t="s">
        <v>47</v>
      </c>
      <c r="C11" s="15" t="n">
        <v>0.0156862745098039</v>
      </c>
      <c r="D11" s="15" t="n">
        <v>0.0196078431372549</v>
      </c>
      <c r="E11" s="15" t="n">
        <v>0.0294117647058824</v>
      </c>
      <c r="F11" s="15" t="n">
        <v>0.0313725490196078</v>
      </c>
      <c r="G11" s="15" t="n">
        <v>0.0313725490196078</v>
      </c>
      <c r="H11" s="15" t="n">
        <v>0.0450980392156863</v>
      </c>
      <c r="I11" s="15" t="n">
        <v>0.0529411764705882</v>
      </c>
      <c r="J11" s="15" t="n">
        <v>0.0823529411764706</v>
      </c>
      <c r="K11" s="15" t="n">
        <v>0.156862745098039</v>
      </c>
    </row>
    <row r="12">
      <c r="B12" s="16" t="s">
        <v>48</v>
      </c>
      <c r="C12" s="15" t="n">
        <v>0.00980392156862745</v>
      </c>
      <c r="D12" s="15" t="n">
        <v>0.00196078431372549</v>
      </c>
      <c r="E12" s="15" t="n">
        <v>0.00392156862745098</v>
      </c>
      <c r="F12" s="15" t="n">
        <v>0.00980392156862745</v>
      </c>
      <c r="G12" s="15" t="n">
        <v>0.00588235294117647</v>
      </c>
      <c r="H12" s="15" t="n">
        <v>0.0294117647058824</v>
      </c>
      <c r="I12" s="15" t="n">
        <v>0.00588235294117647</v>
      </c>
      <c r="J12" s="15" t="n">
        <v>0.0196078431372549</v>
      </c>
      <c r="K12" s="15" t="n">
        <v>0.00196078431372549</v>
      </c>
    </row>
    <row r="13">
      <c r="B13" s="21" t="s">
        <v>49</v>
      </c>
      <c r="C13" s="19" t="n">
        <v>0.843137254901961</v>
      </c>
      <c r="D13" s="19" t="n">
        <v>0.841176470588235</v>
      </c>
      <c r="E13" s="19" t="n">
        <v>0.83921568627451</v>
      </c>
      <c r="F13" s="19" t="n">
        <v>0.776470588235294</v>
      </c>
      <c r="G13" s="19" t="n">
        <v>0.796078431372549</v>
      </c>
      <c r="H13" s="19" t="n">
        <v>0.711764705882353</v>
      </c>
      <c r="I13" s="19" t="n">
        <v>0.647058823529412</v>
      </c>
      <c r="J13" s="19" t="n">
        <v>0.613725490196078</v>
      </c>
      <c r="K13" s="19" t="n">
        <v>0.43921568627451</v>
      </c>
    </row>
    <row r="14">
      <c r="B14" s="21" t="s">
        <v>50</v>
      </c>
      <c r="C14" s="19" t="n">
        <v>0.0431372549019608</v>
      </c>
      <c r="D14" s="19" t="n">
        <v>0.0588235294117647</v>
      </c>
      <c r="E14" s="19" t="n">
        <v>0.0686274509803922</v>
      </c>
      <c r="F14" s="19" t="n">
        <v>0.0882352941176471</v>
      </c>
      <c r="G14" s="19" t="n">
        <v>0.092156862745098</v>
      </c>
      <c r="H14" s="19" t="n">
        <v>0.129411764705882</v>
      </c>
      <c r="I14" s="19" t="n">
        <v>0.158823529411765</v>
      </c>
      <c r="J14" s="19" t="n">
        <v>0.205882352941176</v>
      </c>
      <c r="K14" s="19" t="n">
        <v>0.409803921568627</v>
      </c>
    </row>
    <row r="15">
      <c r="B15" s="21" t="s">
        <v>51</v>
      </c>
      <c r="C15" s="20" t="n">
        <v>0.8</v>
      </c>
      <c r="D15" s="20" t="n">
        <v>0.78235294117647</v>
      </c>
      <c r="E15" s="20" t="n">
        <v>0.770588235294118</v>
      </c>
      <c r="F15" s="20" t="n">
        <v>0.688235294117647</v>
      </c>
      <c r="G15" s="20" t="n">
        <v>0.703921568627451</v>
      </c>
      <c r="H15" s="20" t="n">
        <v>0.582352941176471</v>
      </c>
      <c r="I15" s="20" t="n">
        <v>0.488235294117647</v>
      </c>
      <c r="J15" s="20" t="n">
        <v>0.407843137254902</v>
      </c>
      <c r="K15" s="20" t="n">
        <v>0.0294117647058824</v>
      </c>
    </row>
    <row r="16">
      <c r="B16" s="17"/>
      <c r="C16" s="17"/>
      <c r="D16" s="17"/>
      <c r="E16" s="17"/>
      <c r="F16" s="17"/>
      <c r="G16" s="17"/>
      <c r="H16" s="17"/>
      <c r="I16" s="17"/>
      <c r="J16" s="17"/>
      <c r="K16" s="17"/>
    </row>
    <row r="17">
      <c r="B17" t="s">
        <v>53</v>
      </c>
    </row>
    <row r="18">
      <c r="B18" t="s">
        <v>54</v>
      </c>
    </row>
    <row r="22">
      <c r="B22" s="9" t="str">
        <f>=HYPERLINK("#'Contents'!A1", "Return to Contents")</f>
      </c>
    </row>
  </sheetData>
  <mergeCells count="1">
    <mergeCell ref="D2:L2"/>
  </mergeCells>
  <pageMargins left="0.7" right="0.7" top="0.75" bottom="0.75" header="0.3" footer="0.3"/>
  <pageSetup paperSize="9" orientation="portrait" horizontalDpi="300" verticalDpi="300" r:id="rId2"/>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0.450980392156863</v>
      </c>
      <c r="D8" s="15" t="n">
        <v>0.238938053097345</v>
      </c>
      <c r="E8" s="15" t="n">
        <v>0.473988439306358</v>
      </c>
      <c r="F8" s="15" t="n">
        <v>0.612244897959184</v>
      </c>
      <c r="G8" s="15" t="n">
        <v>0.484126984126984</v>
      </c>
      <c r="H8" s="15"/>
      <c r="I8" s="15" t="n">
        <v>0.367816091954023</v>
      </c>
      <c r="J8" s="15" t="n">
        <v>0.5</v>
      </c>
      <c r="K8" s="15"/>
      <c r="L8" s="15" t="n">
        <v>0.294642857142857</v>
      </c>
      <c r="M8" s="15" t="n">
        <v>0.481818181818182</v>
      </c>
      <c r="N8" s="15" t="n">
        <v>0.472868217054264</v>
      </c>
      <c r="O8" s="15" t="n">
        <v>0.530612244897959</v>
      </c>
      <c r="P8" s="15"/>
      <c r="Q8" s="15" t="n">
        <v>0.634615384615385</v>
      </c>
      <c r="R8" s="15" t="n">
        <v>0.370056497175141</v>
      </c>
    </row>
    <row r="9">
      <c r="B9" s="16" t="s">
        <v>164</v>
      </c>
      <c r="C9" s="15" t="n">
        <v>0.284313725490196</v>
      </c>
      <c r="D9" s="15" t="n">
        <v>0.221238938053097</v>
      </c>
      <c r="E9" s="15" t="n">
        <v>0.335260115606936</v>
      </c>
      <c r="F9" s="15" t="n">
        <v>0.244897959183673</v>
      </c>
      <c r="G9" s="15" t="n">
        <v>0.301587301587302</v>
      </c>
      <c r="H9" s="15"/>
      <c r="I9" s="15" t="n">
        <v>0.333333333333333</v>
      </c>
      <c r="J9" s="15" t="n">
        <v>0.251515151515152</v>
      </c>
      <c r="K9" s="15"/>
      <c r="L9" s="15" t="n">
        <v>0.205357142857143</v>
      </c>
      <c r="M9" s="15" t="n">
        <v>0.309090909090909</v>
      </c>
      <c r="N9" s="15" t="n">
        <v>0.37984496124031</v>
      </c>
      <c r="O9" s="15" t="n">
        <v>0.251700680272109</v>
      </c>
      <c r="P9" s="15"/>
      <c r="Q9" s="15" t="n">
        <v>0.25</v>
      </c>
      <c r="R9" s="15" t="n">
        <v>0.299435028248588</v>
      </c>
    </row>
    <row r="10">
      <c r="B10" s="16" t="s">
        <v>165</v>
      </c>
      <c r="C10" s="15" t="n">
        <v>0.162745098039216</v>
      </c>
      <c r="D10" s="15" t="n">
        <v>0.256637168141593</v>
      </c>
      <c r="E10" s="15" t="n">
        <v>0.144508670520231</v>
      </c>
      <c r="F10" s="15" t="n">
        <v>0.112244897959184</v>
      </c>
      <c r="G10" s="15" t="n">
        <v>0.142857142857143</v>
      </c>
      <c r="H10" s="15"/>
      <c r="I10" s="15" t="n">
        <v>0.206896551724138</v>
      </c>
      <c r="J10" s="15" t="n">
        <v>0.142424242424242</v>
      </c>
      <c r="K10" s="15"/>
      <c r="L10" s="15" t="n">
        <v>0.258928571428571</v>
      </c>
      <c r="M10" s="15" t="n">
        <v>0.136363636363636</v>
      </c>
      <c r="N10" s="15" t="n">
        <v>0.13953488372093</v>
      </c>
      <c r="O10" s="15" t="n">
        <v>0.129251700680272</v>
      </c>
      <c r="P10" s="15"/>
      <c r="Q10" s="15" t="n">
        <v>0.102564102564103</v>
      </c>
      <c r="R10" s="15" t="n">
        <v>0.189265536723164</v>
      </c>
    </row>
    <row r="11">
      <c r="B11" s="16" t="s">
        <v>166</v>
      </c>
      <c r="C11" s="15" t="n">
        <v>0.0803921568627451</v>
      </c>
      <c r="D11" s="15" t="n">
        <v>0.265486725663717</v>
      </c>
      <c r="E11" s="15" t="n">
        <v>0.0289017341040462</v>
      </c>
      <c r="F11" s="15" t="n">
        <v>0.0102040816326531</v>
      </c>
      <c r="G11" s="15" t="n">
        <v>0.0396825396825397</v>
      </c>
      <c r="H11" s="15"/>
      <c r="I11" s="15" t="n">
        <v>0.0862068965517241</v>
      </c>
      <c r="J11" s="15" t="n">
        <v>0.0787878787878788</v>
      </c>
      <c r="K11" s="15"/>
      <c r="L11" s="15" t="n">
        <v>0.232142857142857</v>
      </c>
      <c r="M11" s="15" t="n">
        <v>0.0454545454545455</v>
      </c>
      <c r="N11" s="15" t="n">
        <v>0.00775193798449612</v>
      </c>
      <c r="O11" s="15" t="n">
        <v>0.0476190476190476</v>
      </c>
      <c r="P11" s="15"/>
      <c r="Q11" s="15" t="n">
        <v>0.00641025641025641</v>
      </c>
      <c r="R11" s="15" t="n">
        <v>0.112994350282486</v>
      </c>
    </row>
    <row r="12">
      <c r="B12" s="16" t="s">
        <v>48</v>
      </c>
      <c r="C12" s="24" t="n">
        <v>0.0215686274509804</v>
      </c>
      <c r="D12" s="24" t="n">
        <v>0.0176991150442478</v>
      </c>
      <c r="E12" s="24" t="n">
        <v>0.0173410404624277</v>
      </c>
      <c r="F12" s="24" t="n">
        <v>0.0204081632653061</v>
      </c>
      <c r="G12" s="24" t="n">
        <v>0.0317460317460317</v>
      </c>
      <c r="H12" s="24"/>
      <c r="I12" s="24" t="n">
        <v>0.00574712643678161</v>
      </c>
      <c r="J12" s="24" t="n">
        <v>0.0272727272727273</v>
      </c>
      <c r="K12" s="24"/>
      <c r="L12" s="24" t="n">
        <v>0.00892857142857143</v>
      </c>
      <c r="M12" s="24" t="n">
        <v>0.0272727272727273</v>
      </c>
      <c r="N12" s="24" t="n">
        <v>0</v>
      </c>
      <c r="O12" s="24" t="n">
        <v>0.0408163265306122</v>
      </c>
      <c r="P12" s="24"/>
      <c r="Q12" s="24" t="n">
        <v>0.00641025641025641</v>
      </c>
      <c r="R12" s="24" t="n">
        <v>0.0282485875706215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0.562745098039216</v>
      </c>
      <c r="D8" s="15" t="n">
        <v>0.336283185840708</v>
      </c>
      <c r="E8" s="15" t="n">
        <v>0.630057803468208</v>
      </c>
      <c r="F8" s="15" t="n">
        <v>0.63265306122449</v>
      </c>
      <c r="G8" s="15" t="n">
        <v>0.619047619047619</v>
      </c>
      <c r="H8" s="15"/>
      <c r="I8" s="15" t="n">
        <v>0.511494252873563</v>
      </c>
      <c r="J8" s="15" t="n">
        <v>0.590909090909091</v>
      </c>
      <c r="K8" s="15"/>
      <c r="L8" s="15" t="n">
        <v>0.375</v>
      </c>
      <c r="M8" s="15" t="n">
        <v>0.636363636363636</v>
      </c>
      <c r="N8" s="15" t="n">
        <v>0.589147286821705</v>
      </c>
      <c r="O8" s="15" t="n">
        <v>0.625850340136054</v>
      </c>
      <c r="P8" s="15"/>
      <c r="Q8" s="15" t="n">
        <v>0.67948717948718</v>
      </c>
      <c r="R8" s="15" t="n">
        <v>0.511299435028249</v>
      </c>
    </row>
    <row r="9">
      <c r="B9" s="16" t="s">
        <v>164</v>
      </c>
      <c r="C9" s="15" t="n">
        <v>0.209803921568627</v>
      </c>
      <c r="D9" s="15" t="n">
        <v>0.185840707964602</v>
      </c>
      <c r="E9" s="15" t="n">
        <v>0.23121387283237</v>
      </c>
      <c r="F9" s="15" t="n">
        <v>0.214285714285714</v>
      </c>
      <c r="G9" s="15" t="n">
        <v>0.198412698412698</v>
      </c>
      <c r="H9" s="15"/>
      <c r="I9" s="15" t="n">
        <v>0.258620689655172</v>
      </c>
      <c r="J9" s="15" t="n">
        <v>0.181818181818182</v>
      </c>
      <c r="K9" s="15"/>
      <c r="L9" s="15" t="n">
        <v>0.169642857142857</v>
      </c>
      <c r="M9" s="15" t="n">
        <v>0.190909090909091</v>
      </c>
      <c r="N9" s="15" t="n">
        <v>0.286821705426357</v>
      </c>
      <c r="O9" s="15" t="n">
        <v>0.204081632653061</v>
      </c>
      <c r="P9" s="15"/>
      <c r="Q9" s="15" t="n">
        <v>0.192307692307692</v>
      </c>
      <c r="R9" s="15" t="n">
        <v>0.217514124293785</v>
      </c>
    </row>
    <row r="10">
      <c r="B10" s="16" t="s">
        <v>165</v>
      </c>
      <c r="C10" s="15" t="n">
        <v>0.119607843137255</v>
      </c>
      <c r="D10" s="15" t="n">
        <v>0.221238938053097</v>
      </c>
      <c r="E10" s="15" t="n">
        <v>0.0809248554913295</v>
      </c>
      <c r="F10" s="15" t="n">
        <v>0.0714285714285714</v>
      </c>
      <c r="G10" s="15" t="n">
        <v>0.119047619047619</v>
      </c>
      <c r="H10" s="15"/>
      <c r="I10" s="15" t="n">
        <v>0.132183908045977</v>
      </c>
      <c r="J10" s="15" t="n">
        <v>0.115151515151515</v>
      </c>
      <c r="K10" s="15"/>
      <c r="L10" s="15" t="n">
        <v>0.196428571428571</v>
      </c>
      <c r="M10" s="15" t="n">
        <v>0.127272727272727</v>
      </c>
      <c r="N10" s="15" t="n">
        <v>0.0930232558139535</v>
      </c>
      <c r="O10" s="15" t="n">
        <v>0.0748299319727891</v>
      </c>
      <c r="P10" s="15"/>
      <c r="Q10" s="15" t="n">
        <v>0.0897435897435897</v>
      </c>
      <c r="R10" s="15" t="n">
        <v>0.132768361581921</v>
      </c>
    </row>
    <row r="11">
      <c r="B11" s="16" t="s">
        <v>166</v>
      </c>
      <c r="C11" s="15" t="n">
        <v>0.0803921568627451</v>
      </c>
      <c r="D11" s="15" t="n">
        <v>0.238938053097345</v>
      </c>
      <c r="E11" s="15" t="n">
        <v>0.0404624277456647</v>
      </c>
      <c r="F11" s="15" t="n">
        <v>0.0408163265306122</v>
      </c>
      <c r="G11" s="15" t="n">
        <v>0.0238095238095238</v>
      </c>
      <c r="H11" s="15"/>
      <c r="I11" s="15" t="n">
        <v>0.0862068965517241</v>
      </c>
      <c r="J11" s="15" t="n">
        <v>0.0787878787878788</v>
      </c>
      <c r="K11" s="15"/>
      <c r="L11" s="15" t="n">
        <v>0.241071428571429</v>
      </c>
      <c r="M11" s="15" t="n">
        <v>0.0272727272727273</v>
      </c>
      <c r="N11" s="15" t="n">
        <v>0.0310077519379845</v>
      </c>
      <c r="O11" s="15" t="n">
        <v>0.0340136054421769</v>
      </c>
      <c r="P11" s="15"/>
      <c r="Q11" s="15" t="n">
        <v>0.0192307692307692</v>
      </c>
      <c r="R11" s="15" t="n">
        <v>0.107344632768362</v>
      </c>
    </row>
    <row r="12">
      <c r="B12" s="16" t="s">
        <v>48</v>
      </c>
      <c r="C12" s="24" t="n">
        <v>0.0274509803921569</v>
      </c>
      <c r="D12" s="24" t="n">
        <v>0.0176991150442478</v>
      </c>
      <c r="E12" s="24" t="n">
        <v>0.0173410404624277</v>
      </c>
      <c r="F12" s="24" t="n">
        <v>0.0408163265306122</v>
      </c>
      <c r="G12" s="24" t="n">
        <v>0.0396825396825397</v>
      </c>
      <c r="H12" s="24"/>
      <c r="I12" s="24" t="n">
        <v>0.0114942528735632</v>
      </c>
      <c r="J12" s="24" t="n">
        <v>0.0333333333333333</v>
      </c>
      <c r="K12" s="24"/>
      <c r="L12" s="24" t="n">
        <v>0.0178571428571429</v>
      </c>
      <c r="M12" s="24" t="n">
        <v>0.0181818181818182</v>
      </c>
      <c r="N12" s="24" t="n">
        <v>0</v>
      </c>
      <c r="O12" s="24" t="n">
        <v>0.0612244897959184</v>
      </c>
      <c r="P12" s="24"/>
      <c r="Q12" s="24" t="n">
        <v>0.0192307692307692</v>
      </c>
      <c r="R12" s="24" t="n">
        <v>0.0310734463276836</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0.466666666666667</v>
      </c>
      <c r="D8" s="15" t="n">
        <v>0.212389380530973</v>
      </c>
      <c r="E8" s="15" t="n">
        <v>0.502890173410405</v>
      </c>
      <c r="F8" s="15" t="n">
        <v>0.571428571428571</v>
      </c>
      <c r="G8" s="15" t="n">
        <v>0.563492063492063</v>
      </c>
      <c r="H8" s="15"/>
      <c r="I8" s="15" t="n">
        <v>0.448275862068966</v>
      </c>
      <c r="J8" s="15" t="n">
        <v>0.475757575757576</v>
      </c>
      <c r="K8" s="15"/>
      <c r="L8" s="15" t="n">
        <v>0.232142857142857</v>
      </c>
      <c r="M8" s="15" t="n">
        <v>0.545454545454545</v>
      </c>
      <c r="N8" s="15" t="n">
        <v>0.496124031007752</v>
      </c>
      <c r="O8" s="15" t="n">
        <v>0.578231292517007</v>
      </c>
      <c r="P8" s="15"/>
      <c r="Q8" s="15" t="n">
        <v>0.628205128205128</v>
      </c>
      <c r="R8" s="15" t="n">
        <v>0.395480225988701</v>
      </c>
    </row>
    <row r="9">
      <c r="B9" s="16" t="s">
        <v>164</v>
      </c>
      <c r="C9" s="15" t="n">
        <v>0.311764705882353</v>
      </c>
      <c r="D9" s="15" t="n">
        <v>0.283185840707965</v>
      </c>
      <c r="E9" s="15" t="n">
        <v>0.38728323699422</v>
      </c>
      <c r="F9" s="15" t="n">
        <v>0.285714285714286</v>
      </c>
      <c r="G9" s="15" t="n">
        <v>0.253968253968254</v>
      </c>
      <c r="H9" s="15"/>
      <c r="I9" s="15" t="n">
        <v>0.310344827586207</v>
      </c>
      <c r="J9" s="15" t="n">
        <v>0.312121212121212</v>
      </c>
      <c r="K9" s="15"/>
      <c r="L9" s="15" t="n">
        <v>0.3125</v>
      </c>
      <c r="M9" s="15" t="n">
        <v>0.245454545454545</v>
      </c>
      <c r="N9" s="15" t="n">
        <v>0.37984496124031</v>
      </c>
      <c r="O9" s="15" t="n">
        <v>0.285714285714286</v>
      </c>
      <c r="P9" s="15"/>
      <c r="Q9" s="15" t="n">
        <v>0.269230769230769</v>
      </c>
      <c r="R9" s="15" t="n">
        <v>0.330508474576271</v>
      </c>
    </row>
    <row r="10">
      <c r="B10" s="16" t="s">
        <v>165</v>
      </c>
      <c r="C10" s="15" t="n">
        <v>0.135294117647059</v>
      </c>
      <c r="D10" s="15" t="n">
        <v>0.247787610619469</v>
      </c>
      <c r="E10" s="15" t="n">
        <v>0.0809248554913295</v>
      </c>
      <c r="F10" s="15" t="n">
        <v>0.0918367346938776</v>
      </c>
      <c r="G10" s="15" t="n">
        <v>0.142857142857143</v>
      </c>
      <c r="H10" s="15"/>
      <c r="I10" s="15" t="n">
        <v>0.149425287356322</v>
      </c>
      <c r="J10" s="15" t="n">
        <v>0.13030303030303</v>
      </c>
      <c r="K10" s="15"/>
      <c r="L10" s="15" t="n">
        <v>0.241071428571429</v>
      </c>
      <c r="M10" s="15" t="n">
        <v>0.136363636363636</v>
      </c>
      <c r="N10" s="15" t="n">
        <v>0.10077519379845</v>
      </c>
      <c r="O10" s="15" t="n">
        <v>0.0816326530612245</v>
      </c>
      <c r="P10" s="15"/>
      <c r="Q10" s="15" t="n">
        <v>0.0897435897435897</v>
      </c>
      <c r="R10" s="15" t="n">
        <v>0.155367231638418</v>
      </c>
    </row>
    <row r="11">
      <c r="B11" s="16" t="s">
        <v>166</v>
      </c>
      <c r="C11" s="15" t="n">
        <v>0.0725490196078431</v>
      </c>
      <c r="D11" s="15" t="n">
        <v>0.230088495575221</v>
      </c>
      <c r="E11" s="15" t="n">
        <v>0.023121387283237</v>
      </c>
      <c r="F11" s="15" t="n">
        <v>0.0306122448979592</v>
      </c>
      <c r="G11" s="15" t="n">
        <v>0.0317460317460317</v>
      </c>
      <c r="H11" s="15"/>
      <c r="I11" s="15" t="n">
        <v>0.0862068965517241</v>
      </c>
      <c r="J11" s="15" t="n">
        <v>0.0666666666666667</v>
      </c>
      <c r="K11" s="15"/>
      <c r="L11" s="15" t="n">
        <v>0.205357142857143</v>
      </c>
      <c r="M11" s="15" t="n">
        <v>0.0454545454545455</v>
      </c>
      <c r="N11" s="15" t="n">
        <v>0.0232558139534884</v>
      </c>
      <c r="O11" s="15" t="n">
        <v>0.0340136054421769</v>
      </c>
      <c r="P11" s="15"/>
      <c r="Q11" s="15" t="n">
        <v>0.0128205128205128</v>
      </c>
      <c r="R11" s="15" t="n">
        <v>0.0988700564971751</v>
      </c>
    </row>
    <row r="12">
      <c r="B12" s="16" t="s">
        <v>48</v>
      </c>
      <c r="C12" s="24" t="n">
        <v>0.0137254901960784</v>
      </c>
      <c r="D12" s="24" t="n">
        <v>0.0265486725663717</v>
      </c>
      <c r="E12" s="24" t="n">
        <v>0.00578034682080925</v>
      </c>
      <c r="F12" s="24" t="n">
        <v>0.0204081632653061</v>
      </c>
      <c r="G12" s="24" t="n">
        <v>0.00793650793650794</v>
      </c>
      <c r="H12" s="24"/>
      <c r="I12" s="24" t="n">
        <v>0.00574712643678161</v>
      </c>
      <c r="J12" s="24" t="n">
        <v>0.0151515151515152</v>
      </c>
      <c r="K12" s="24"/>
      <c r="L12" s="24" t="n">
        <v>0.00892857142857143</v>
      </c>
      <c r="M12" s="24" t="n">
        <v>0.0272727272727273</v>
      </c>
      <c r="N12" s="24" t="n">
        <v>0</v>
      </c>
      <c r="O12" s="24" t="n">
        <v>0.0204081632653061</v>
      </c>
      <c r="P12" s="24"/>
      <c r="Q12" s="24" t="n">
        <v>0</v>
      </c>
      <c r="R12" s="24" t="n">
        <v>0.019774011299435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178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163</v>
      </c>
      <c r="C8" s="15" t="n">
        <v>0.490196078431373</v>
      </c>
      <c r="D8" s="15" t="n">
        <v>0.36283185840708</v>
      </c>
      <c r="E8" s="15" t="n">
        <v>0.560693641618497</v>
      </c>
      <c r="F8" s="15" t="n">
        <v>0.551020408163265</v>
      </c>
      <c r="G8" s="15" t="n">
        <v>0.46031746031746</v>
      </c>
      <c r="H8" s="15"/>
      <c r="I8" s="15" t="n">
        <v>0.540229885057471</v>
      </c>
      <c r="J8" s="15" t="n">
        <v>0.46969696969697</v>
      </c>
      <c r="K8" s="15"/>
      <c r="L8" s="15" t="n">
        <v>0.410714285714286</v>
      </c>
      <c r="M8" s="15" t="n">
        <v>0.536363636363636</v>
      </c>
      <c r="N8" s="15" t="n">
        <v>0.542635658914729</v>
      </c>
      <c r="O8" s="15" t="n">
        <v>0.482993197278912</v>
      </c>
      <c r="P8" s="15"/>
      <c r="Q8" s="15" t="n">
        <v>0.641025641025641</v>
      </c>
      <c r="R8" s="15" t="n">
        <v>0.423728813559322</v>
      </c>
    </row>
    <row r="9">
      <c r="B9" s="16" t="s">
        <v>164</v>
      </c>
      <c r="C9" s="15" t="n">
        <v>0.337254901960784</v>
      </c>
      <c r="D9" s="15" t="n">
        <v>0.256637168141593</v>
      </c>
      <c r="E9" s="15" t="n">
        <v>0.312138728323699</v>
      </c>
      <c r="F9" s="15" t="n">
        <v>0.36734693877551</v>
      </c>
      <c r="G9" s="15" t="n">
        <v>0.420634920634921</v>
      </c>
      <c r="H9" s="15"/>
      <c r="I9" s="15" t="n">
        <v>0.293103448275862</v>
      </c>
      <c r="J9" s="15" t="n">
        <v>0.354545454545455</v>
      </c>
      <c r="K9" s="15"/>
      <c r="L9" s="15" t="n">
        <v>0.214285714285714</v>
      </c>
      <c r="M9" s="15" t="n">
        <v>0.327272727272727</v>
      </c>
      <c r="N9" s="15" t="n">
        <v>0.37984496124031</v>
      </c>
      <c r="O9" s="15" t="n">
        <v>0.387755102040816</v>
      </c>
      <c r="P9" s="15"/>
      <c r="Q9" s="15" t="n">
        <v>0.307692307692308</v>
      </c>
      <c r="R9" s="15" t="n">
        <v>0.350282485875706</v>
      </c>
    </row>
    <row r="10">
      <c r="B10" s="16" t="s">
        <v>165</v>
      </c>
      <c r="C10" s="15" t="n">
        <v>0.0941176470588235</v>
      </c>
      <c r="D10" s="15" t="n">
        <v>0.15929203539823</v>
      </c>
      <c r="E10" s="15" t="n">
        <v>0.0809248554913295</v>
      </c>
      <c r="F10" s="15" t="n">
        <v>0.0612244897959184</v>
      </c>
      <c r="G10" s="15" t="n">
        <v>0.0793650793650794</v>
      </c>
      <c r="H10" s="15"/>
      <c r="I10" s="15" t="n">
        <v>0.0919540229885057</v>
      </c>
      <c r="J10" s="15" t="n">
        <v>0.096969696969697</v>
      </c>
      <c r="K10" s="15"/>
      <c r="L10" s="15" t="n">
        <v>0.151785714285714</v>
      </c>
      <c r="M10" s="15" t="n">
        <v>0.109090909090909</v>
      </c>
      <c r="N10" s="15" t="n">
        <v>0.0542635658914729</v>
      </c>
      <c r="O10" s="15" t="n">
        <v>0.0816326530612245</v>
      </c>
      <c r="P10" s="15"/>
      <c r="Q10" s="15" t="n">
        <v>0.0384615384615385</v>
      </c>
      <c r="R10" s="15" t="n">
        <v>0.11864406779661</v>
      </c>
    </row>
    <row r="11">
      <c r="B11" s="16" t="s">
        <v>166</v>
      </c>
      <c r="C11" s="15" t="n">
        <v>0.0588235294117647</v>
      </c>
      <c r="D11" s="15" t="n">
        <v>0.212389380530973</v>
      </c>
      <c r="E11" s="15" t="n">
        <v>0.023121387283237</v>
      </c>
      <c r="F11" s="15" t="n">
        <v>0.0102040816326531</v>
      </c>
      <c r="G11" s="15" t="n">
        <v>0.00793650793650794</v>
      </c>
      <c r="H11" s="15"/>
      <c r="I11" s="15" t="n">
        <v>0.0632183908045977</v>
      </c>
      <c r="J11" s="15" t="n">
        <v>0.0575757575757576</v>
      </c>
      <c r="K11" s="15"/>
      <c r="L11" s="15" t="n">
        <v>0.205357142857143</v>
      </c>
      <c r="M11" s="15" t="n">
        <v>0.00909090909090909</v>
      </c>
      <c r="N11" s="15" t="n">
        <v>0.0232558139534884</v>
      </c>
      <c r="O11" s="15" t="n">
        <v>0.0136054421768707</v>
      </c>
      <c r="P11" s="15"/>
      <c r="Q11" s="15" t="n">
        <v>0</v>
      </c>
      <c r="R11" s="15" t="n">
        <v>0.0847457627118644</v>
      </c>
    </row>
    <row r="12">
      <c r="B12" s="16" t="s">
        <v>48</v>
      </c>
      <c r="C12" s="24" t="n">
        <v>0.0196078431372549</v>
      </c>
      <c r="D12" s="24" t="n">
        <v>0.00884955752212389</v>
      </c>
      <c r="E12" s="24" t="n">
        <v>0.023121387283237</v>
      </c>
      <c r="F12" s="24" t="n">
        <v>0.0102040816326531</v>
      </c>
      <c r="G12" s="24" t="n">
        <v>0.0317460317460317</v>
      </c>
      <c r="H12" s="24"/>
      <c r="I12" s="24" t="n">
        <v>0.0114942528735632</v>
      </c>
      <c r="J12" s="24" t="n">
        <v>0.0212121212121212</v>
      </c>
      <c r="K12" s="24"/>
      <c r="L12" s="24" t="n">
        <v>0.0178571428571429</v>
      </c>
      <c r="M12" s="24" t="n">
        <v>0.0181818181818182</v>
      </c>
      <c r="N12" s="24" t="n">
        <v>0</v>
      </c>
      <c r="O12" s="24" t="n">
        <v>0.0340136054421769</v>
      </c>
      <c r="P12" s="24"/>
      <c r="Q12" s="24" t="n">
        <v>0.0128205128205128</v>
      </c>
      <c r="R12" s="24" t="n">
        <v>0.0225988700564972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183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179</v>
      </c>
      <c r="C8" s="15" t="n">
        <v>0.382352941176471</v>
      </c>
      <c r="D8" s="15" t="n">
        <v>0.15929203539823</v>
      </c>
      <c r="E8" s="15" t="n">
        <v>0.404624277456647</v>
      </c>
      <c r="F8" s="15" t="n">
        <v>0.418367346938776</v>
      </c>
      <c r="G8" s="15" t="n">
        <v>0.523809523809524</v>
      </c>
      <c r="H8" s="15"/>
      <c r="I8" s="15" t="n">
        <v>0.339080459770115</v>
      </c>
      <c r="J8" s="15" t="n">
        <v>0.409090909090909</v>
      </c>
      <c r="K8" s="15"/>
      <c r="L8" s="15" t="n">
        <v>0.232142857142857</v>
      </c>
      <c r="M8" s="15" t="n">
        <v>0.409090909090909</v>
      </c>
      <c r="N8" s="15" t="n">
        <v>0.395348837209302</v>
      </c>
      <c r="O8" s="15" t="n">
        <v>0.469387755102041</v>
      </c>
      <c r="P8" s="15"/>
      <c r="Q8" s="15" t="n">
        <v>0.493589743589744</v>
      </c>
      <c r="R8" s="15" t="n">
        <v>0.333333333333333</v>
      </c>
    </row>
    <row r="9">
      <c r="B9" s="16" t="s">
        <v>180</v>
      </c>
      <c r="C9" s="15" t="n">
        <v>0.423529411764706</v>
      </c>
      <c r="D9" s="15" t="n">
        <v>0.345132743362832</v>
      </c>
      <c r="E9" s="15" t="n">
        <v>0.479768786127168</v>
      </c>
      <c r="F9" s="15" t="n">
        <v>0.459183673469388</v>
      </c>
      <c r="G9" s="15" t="n">
        <v>0.388888888888889</v>
      </c>
      <c r="H9" s="15"/>
      <c r="I9" s="15" t="n">
        <v>0.442528735632184</v>
      </c>
      <c r="J9" s="15" t="n">
        <v>0.409090909090909</v>
      </c>
      <c r="K9" s="15"/>
      <c r="L9" s="15" t="n">
        <v>0.303571428571429</v>
      </c>
      <c r="M9" s="15" t="n">
        <v>0.454545454545455</v>
      </c>
      <c r="N9" s="15" t="n">
        <v>0.472868217054264</v>
      </c>
      <c r="O9" s="15" t="n">
        <v>0.448979591836735</v>
      </c>
      <c r="P9" s="15"/>
      <c r="Q9" s="15" t="n">
        <v>0.435897435897436</v>
      </c>
      <c r="R9" s="15" t="n">
        <v>0.418079096045198</v>
      </c>
    </row>
    <row r="10">
      <c r="B10" s="16" t="s">
        <v>181</v>
      </c>
      <c r="C10" s="15" t="n">
        <v>0.176470588235294</v>
      </c>
      <c r="D10" s="15" t="n">
        <v>0.47787610619469</v>
      </c>
      <c r="E10" s="15" t="n">
        <v>0.0982658959537572</v>
      </c>
      <c r="F10" s="15" t="n">
        <v>0.102040816326531</v>
      </c>
      <c r="G10" s="15" t="n">
        <v>0.0714285714285714</v>
      </c>
      <c r="H10" s="15"/>
      <c r="I10" s="15" t="n">
        <v>0.201149425287356</v>
      </c>
      <c r="J10" s="15" t="n">
        <v>0.163636363636364</v>
      </c>
      <c r="K10" s="15"/>
      <c r="L10" s="15" t="n">
        <v>0.4375</v>
      </c>
      <c r="M10" s="15" t="n">
        <v>0.118181818181818</v>
      </c>
      <c r="N10" s="15" t="n">
        <v>0.131782945736434</v>
      </c>
      <c r="O10" s="15" t="n">
        <v>0.0612244897959184</v>
      </c>
      <c r="P10" s="15"/>
      <c r="Q10" s="15" t="n">
        <v>0.0641025641025641</v>
      </c>
      <c r="R10" s="15" t="n">
        <v>0.225988700564972</v>
      </c>
    </row>
    <row r="11">
      <c r="B11" s="16" t="s">
        <v>182</v>
      </c>
      <c r="C11" s="24" t="n">
        <v>0.0176470588235294</v>
      </c>
      <c r="D11" s="24" t="n">
        <v>0.0176991150442478</v>
      </c>
      <c r="E11" s="24" t="n">
        <v>0.0173410404624277</v>
      </c>
      <c r="F11" s="24" t="n">
        <v>0.0204081632653061</v>
      </c>
      <c r="G11" s="24" t="n">
        <v>0.0158730158730159</v>
      </c>
      <c r="H11" s="24"/>
      <c r="I11" s="24" t="n">
        <v>0.0172413793103448</v>
      </c>
      <c r="J11" s="24" t="n">
        <v>0.0181818181818182</v>
      </c>
      <c r="K11" s="24"/>
      <c r="L11" s="24" t="n">
        <v>0.0267857142857143</v>
      </c>
      <c r="M11" s="24" t="n">
        <v>0.0181818181818182</v>
      </c>
      <c r="N11" s="24" t="n">
        <v>0</v>
      </c>
      <c r="O11" s="24" t="n">
        <v>0.0204081632653061</v>
      </c>
      <c r="P11" s="24"/>
      <c r="Q11" s="24" t="n">
        <v>0.00641025641025641</v>
      </c>
      <c r="R11" s="24" t="n">
        <v>0.0225988700564972</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s>
  <sheetData>
    <row r="2" ht="40" customHeight="1">
      <c r="D2" s="14" t="s">
        <v>52</v>
      </c>
    </row>
    <row r="6" ht="50" customHeight="1">
      <c r="B6" s="18" t="s">
        <v>15</v>
      </c>
      <c r="C6" s="18" t="s">
        <v>184</v>
      </c>
      <c r="D6" s="18" t="s">
        <v>185</v>
      </c>
      <c r="E6" s="18" t="s">
        <v>186</v>
      </c>
      <c r="F6" s="18" t="s">
        <v>187</v>
      </c>
      <c r="G6" s="18" t="s">
        <v>188</v>
      </c>
      <c r="H6" s="18" t="s">
        <v>189</v>
      </c>
      <c r="I6" s="18" t="s">
        <v>190</v>
      </c>
      <c r="J6" s="18" t="s">
        <v>191</v>
      </c>
    </row>
    <row r="7">
      <c r="B7" s="16" t="s">
        <v>43</v>
      </c>
      <c r="C7" s="15" t="n">
        <v>0.442822384428224</v>
      </c>
      <c r="D7" s="15" t="n">
        <v>0.357664233576642</v>
      </c>
      <c r="E7" s="15" t="n">
        <v>0.391727493917275</v>
      </c>
      <c r="F7" s="15" t="n">
        <v>0.284671532846715</v>
      </c>
      <c r="G7" s="15" t="n">
        <v>0.311435523114355</v>
      </c>
      <c r="H7" s="15" t="n">
        <v>0.262773722627737</v>
      </c>
      <c r="I7" s="15" t="n">
        <v>0.287104622871046</v>
      </c>
      <c r="J7" s="15" t="n">
        <v>0.253041362530414</v>
      </c>
    </row>
    <row r="8">
      <c r="B8" s="16" t="s">
        <v>44</v>
      </c>
      <c r="C8" s="15" t="n">
        <v>0.442822384428224</v>
      </c>
      <c r="D8" s="15" t="n">
        <v>0.503649635036496</v>
      </c>
      <c r="E8" s="15" t="n">
        <v>0.469586374695864</v>
      </c>
      <c r="F8" s="15" t="n">
        <v>0.518248175182482</v>
      </c>
      <c r="G8" s="15" t="n">
        <v>0.484184914841849</v>
      </c>
      <c r="H8" s="15" t="n">
        <v>0.527980535279805</v>
      </c>
      <c r="I8" s="15" t="n">
        <v>0.428223844282238</v>
      </c>
      <c r="J8" s="15" t="n">
        <v>0.496350364963504</v>
      </c>
    </row>
    <row r="9">
      <c r="B9" s="16" t="s">
        <v>45</v>
      </c>
      <c r="C9" s="15" t="n">
        <v>0.0900243309002433</v>
      </c>
      <c r="D9" s="15" t="n">
        <v>0.10705596107056</v>
      </c>
      <c r="E9" s="15" t="n">
        <v>0.102189781021898</v>
      </c>
      <c r="F9" s="15" t="n">
        <v>0.148418491484185</v>
      </c>
      <c r="G9" s="15" t="n">
        <v>0.13625304136253</v>
      </c>
      <c r="H9" s="15" t="n">
        <v>0.1338199513382</v>
      </c>
      <c r="I9" s="15" t="n">
        <v>0.148418491484185</v>
      </c>
      <c r="J9" s="15" t="n">
        <v>0.126520681265207</v>
      </c>
    </row>
    <row r="10">
      <c r="B10" s="16" t="s">
        <v>46</v>
      </c>
      <c r="C10" s="15" t="n">
        <v>0.024330900243309</v>
      </c>
      <c r="D10" s="15" t="n">
        <v>0.0170316301703163</v>
      </c>
      <c r="E10" s="15" t="n">
        <v>0.0267639902676399</v>
      </c>
      <c r="F10" s="15" t="n">
        <v>0.0340632603406326</v>
      </c>
      <c r="G10" s="15" t="n">
        <v>0.0608272506082725</v>
      </c>
      <c r="H10" s="15" t="n">
        <v>0.0632603406326034</v>
      </c>
      <c r="I10" s="15" t="n">
        <v>0.0900243309002433</v>
      </c>
      <c r="J10" s="15" t="n">
        <v>0.104622871046229</v>
      </c>
    </row>
    <row r="11">
      <c r="B11" s="16" t="s">
        <v>47</v>
      </c>
      <c r="C11" s="15" t="n">
        <v>0</v>
      </c>
      <c r="D11" s="15" t="n">
        <v>0.0097323600973236</v>
      </c>
      <c r="E11" s="15" t="n">
        <v>0.0072992700729927</v>
      </c>
      <c r="F11" s="15" t="n">
        <v>0.0072992700729927</v>
      </c>
      <c r="G11" s="15" t="n">
        <v>0.0072992700729927</v>
      </c>
      <c r="H11" s="15" t="n">
        <v>0.0072992700729927</v>
      </c>
      <c r="I11" s="15" t="n">
        <v>0.0267639902676399</v>
      </c>
      <c r="J11" s="15" t="n">
        <v>0.0170316301703163</v>
      </c>
    </row>
    <row r="12">
      <c r="B12" s="16" t="s">
        <v>48</v>
      </c>
      <c r="C12" s="15" t="n">
        <v>0</v>
      </c>
      <c r="D12" s="15" t="n">
        <v>0.0048661800486618</v>
      </c>
      <c r="E12" s="15" t="n">
        <v>0.0024330900243309</v>
      </c>
      <c r="F12" s="15" t="n">
        <v>0.0072992700729927</v>
      </c>
      <c r="G12" s="15" t="n">
        <v>0</v>
      </c>
      <c r="H12" s="15" t="n">
        <v>0.0048661800486618</v>
      </c>
      <c r="I12" s="15" t="n">
        <v>0.0194647201946472</v>
      </c>
      <c r="J12" s="15" t="n">
        <v>0.0024330900243309</v>
      </c>
    </row>
    <row r="13">
      <c r="B13" s="21" t="s">
        <v>49</v>
      </c>
      <c r="C13" s="19" t="n">
        <v>0.885644768856448</v>
      </c>
      <c r="D13" s="19" t="n">
        <v>0.861313868613139</v>
      </c>
      <c r="E13" s="19" t="n">
        <v>0.861313868613139</v>
      </c>
      <c r="F13" s="19" t="n">
        <v>0.802919708029197</v>
      </c>
      <c r="G13" s="19" t="n">
        <v>0.795620437956204</v>
      </c>
      <c r="H13" s="19" t="n">
        <v>0.790754257907543</v>
      </c>
      <c r="I13" s="19" t="n">
        <v>0.715328467153285</v>
      </c>
      <c r="J13" s="19" t="n">
        <v>0.749391727493917</v>
      </c>
    </row>
    <row r="14">
      <c r="B14" s="21" t="s">
        <v>50</v>
      </c>
      <c r="C14" s="19" t="n">
        <v>0.024330900243309</v>
      </c>
      <c r="D14" s="19" t="n">
        <v>0.0267639902676399</v>
      </c>
      <c r="E14" s="19" t="n">
        <v>0.0340632603406326</v>
      </c>
      <c r="F14" s="19" t="n">
        <v>0.0413625304136253</v>
      </c>
      <c r="G14" s="19" t="n">
        <v>0.0681265206812652</v>
      </c>
      <c r="H14" s="19" t="n">
        <v>0.0705596107055961</v>
      </c>
      <c r="I14" s="19" t="n">
        <v>0.116788321167883</v>
      </c>
      <c r="J14" s="19" t="n">
        <v>0.121654501216545</v>
      </c>
    </row>
    <row r="15">
      <c r="B15" s="21" t="s">
        <v>51</v>
      </c>
      <c r="C15" s="20" t="n">
        <v>0.861313868613139</v>
      </c>
      <c r="D15" s="20" t="n">
        <v>0.834549878345499</v>
      </c>
      <c r="E15" s="20" t="n">
        <v>0.827250608272506</v>
      </c>
      <c r="F15" s="20" t="n">
        <v>0.761557177615572</v>
      </c>
      <c r="G15" s="20" t="n">
        <v>0.727493917274939</v>
      </c>
      <c r="H15" s="20" t="n">
        <v>0.720194647201946</v>
      </c>
      <c r="I15" s="20" t="n">
        <v>0.598540145985402</v>
      </c>
      <c r="J15" s="20" t="n">
        <v>0.627737226277372</v>
      </c>
    </row>
    <row r="16">
      <c r="B16" s="17" t="s">
        <v>192</v>
      </c>
      <c r="C16" s="17"/>
      <c r="D16" s="17"/>
      <c r="E16" s="17"/>
      <c r="F16" s="17"/>
      <c r="G16" s="17"/>
      <c r="H16" s="17"/>
      <c r="I16" s="17"/>
      <c r="J16" s="17"/>
    </row>
    <row r="17">
      <c r="B17" t="s">
        <v>53</v>
      </c>
    </row>
    <row r="18">
      <c r="B18" t="s">
        <v>54</v>
      </c>
    </row>
    <row r="22">
      <c r="B22" s="9" t="str">
        <f>=HYPERLINK("#'Contents'!A1", "Return to Contents")</f>
      </c>
    </row>
  </sheetData>
  <mergeCells count="1">
    <mergeCell ref="D2:K2"/>
  </mergeCells>
  <pageMargins left="0.7" right="0.7" top="0.75" bottom="0.75" header="0.3" footer="0.3"/>
  <pageSetup paperSize="9" orientation="portrait" horizontalDpi="300" verticalDpi="300" r:id="rId2"/>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0.311435523114355</v>
      </c>
      <c r="D8" s="15" t="n">
        <v>0.350877192982456</v>
      </c>
      <c r="E8" s="15" t="n">
        <v>0.339869281045752</v>
      </c>
      <c r="F8" s="15" t="n">
        <v>0.27906976744186</v>
      </c>
      <c r="G8" s="15" t="n">
        <v>0.278260869565217</v>
      </c>
      <c r="H8" s="15"/>
      <c r="I8" s="15" t="n">
        <v>0.338235294117647</v>
      </c>
      <c r="J8" s="15" t="n">
        <v>0.296296296296296</v>
      </c>
      <c r="K8" s="15"/>
      <c r="L8" s="15" t="n">
        <v>0.283333333333333</v>
      </c>
      <c r="M8" s="15" t="n">
        <v>0.389473684210526</v>
      </c>
      <c r="N8" s="15" t="n">
        <v>0.339285714285714</v>
      </c>
      <c r="O8" s="15" t="n">
        <v>0.259259259259259</v>
      </c>
      <c r="P8" s="15"/>
      <c r="Q8" s="15" t="n">
        <v>0.372413793103448</v>
      </c>
      <c r="R8" s="15" t="n">
        <v>0.278195488721804</v>
      </c>
    </row>
    <row r="9">
      <c r="B9" s="16" t="s">
        <v>44</v>
      </c>
      <c r="C9" s="15" t="n">
        <v>0.484184914841849</v>
      </c>
      <c r="D9" s="15" t="n">
        <v>0.491228070175439</v>
      </c>
      <c r="E9" s="15" t="n">
        <v>0.477124183006536</v>
      </c>
      <c r="F9" s="15" t="n">
        <v>0.5</v>
      </c>
      <c r="G9" s="15" t="n">
        <v>0.478260869565217</v>
      </c>
      <c r="H9" s="15"/>
      <c r="I9" s="15" t="n">
        <v>0.514705882352941</v>
      </c>
      <c r="J9" s="15" t="n">
        <v>0.47037037037037</v>
      </c>
      <c r="K9" s="15"/>
      <c r="L9" s="15" t="n">
        <v>0.516666666666667</v>
      </c>
      <c r="M9" s="15" t="n">
        <v>0.505263157894737</v>
      </c>
      <c r="N9" s="15" t="n">
        <v>0.464285714285714</v>
      </c>
      <c r="O9" s="15" t="n">
        <v>0.474074074074074</v>
      </c>
      <c r="P9" s="15"/>
      <c r="Q9" s="15" t="n">
        <v>0.475862068965517</v>
      </c>
      <c r="R9" s="15" t="n">
        <v>0.488721804511278</v>
      </c>
    </row>
    <row r="10">
      <c r="B10" s="16" t="s">
        <v>45</v>
      </c>
      <c r="C10" s="15" t="n">
        <v>0.13625304136253</v>
      </c>
      <c r="D10" s="15" t="n">
        <v>0.087719298245614</v>
      </c>
      <c r="E10" s="15" t="n">
        <v>0.150326797385621</v>
      </c>
      <c r="F10" s="15" t="n">
        <v>0.162790697674419</v>
      </c>
      <c r="G10" s="15" t="n">
        <v>0.121739130434783</v>
      </c>
      <c r="H10" s="15"/>
      <c r="I10" s="15" t="n">
        <v>0.139705882352941</v>
      </c>
      <c r="J10" s="15" t="n">
        <v>0.133333333333333</v>
      </c>
      <c r="K10" s="15"/>
      <c r="L10" s="15" t="n">
        <v>0.166666666666667</v>
      </c>
      <c r="M10" s="15" t="n">
        <v>0.0736842105263158</v>
      </c>
      <c r="N10" s="15" t="n">
        <v>0.116071428571429</v>
      </c>
      <c r="O10" s="15" t="n">
        <v>0.177777777777778</v>
      </c>
      <c r="P10" s="15"/>
      <c r="Q10" s="15" t="n">
        <v>0.131034482758621</v>
      </c>
      <c r="R10" s="15" t="n">
        <v>0.139097744360902</v>
      </c>
    </row>
    <row r="11">
      <c r="B11" s="16" t="s">
        <v>46</v>
      </c>
      <c r="C11" s="15" t="n">
        <v>0.0608272506082725</v>
      </c>
      <c r="D11" s="15" t="n">
        <v>0.0526315789473684</v>
      </c>
      <c r="E11" s="15" t="n">
        <v>0.0261437908496732</v>
      </c>
      <c r="F11" s="15" t="n">
        <v>0.0581395348837209</v>
      </c>
      <c r="G11" s="15" t="n">
        <v>0.11304347826087</v>
      </c>
      <c r="H11" s="15"/>
      <c r="I11" s="15" t="n">
        <v>0.00735294117647059</v>
      </c>
      <c r="J11" s="15" t="n">
        <v>0.0888888888888889</v>
      </c>
      <c r="K11" s="15"/>
      <c r="L11" s="15" t="n">
        <v>0.0333333333333333</v>
      </c>
      <c r="M11" s="15" t="n">
        <v>0.0105263157894737</v>
      </c>
      <c r="N11" s="15" t="n">
        <v>0.0803571428571429</v>
      </c>
      <c r="O11" s="15" t="n">
        <v>0.0814814814814815</v>
      </c>
      <c r="P11" s="15"/>
      <c r="Q11" s="15" t="n">
        <v>0.0206896551724138</v>
      </c>
      <c r="R11" s="15" t="n">
        <v>0.0827067669172932</v>
      </c>
    </row>
    <row r="12">
      <c r="B12" s="16" t="s">
        <v>47</v>
      </c>
      <c r="C12" s="15" t="n">
        <v>0.0072992700729927</v>
      </c>
      <c r="D12" s="15" t="n">
        <v>0.0175438596491228</v>
      </c>
      <c r="E12" s="15" t="n">
        <v>0.0065359477124183</v>
      </c>
      <c r="F12" s="15" t="n">
        <v>0</v>
      </c>
      <c r="G12" s="15" t="n">
        <v>0.00869565217391304</v>
      </c>
      <c r="H12" s="15"/>
      <c r="I12" s="15" t="n">
        <v>0</v>
      </c>
      <c r="J12" s="15" t="n">
        <v>0.0111111111111111</v>
      </c>
      <c r="K12" s="15"/>
      <c r="L12" s="15" t="n">
        <v>0</v>
      </c>
      <c r="M12" s="15" t="n">
        <v>0.0210526315789474</v>
      </c>
      <c r="N12" s="15" t="n">
        <v>0</v>
      </c>
      <c r="O12" s="15" t="n">
        <v>0.00740740740740741</v>
      </c>
      <c r="P12" s="15"/>
      <c r="Q12" s="15" t="n">
        <v>0</v>
      </c>
      <c r="R12" s="15" t="n">
        <v>0.0112781954887218</v>
      </c>
    </row>
    <row r="13">
      <c r="B13" s="16" t="s">
        <v>48</v>
      </c>
      <c r="C13" s="15" t="n">
        <v>0</v>
      </c>
      <c r="D13" s="15" t="n">
        <v>0</v>
      </c>
      <c r="E13" s="15" t="n">
        <v>0</v>
      </c>
      <c r="F13" s="15" t="n">
        <v>0</v>
      </c>
      <c r="G13" s="15" t="n">
        <v>0</v>
      </c>
      <c r="H13" s="15"/>
      <c r="I13" s="15" t="n">
        <v>0</v>
      </c>
      <c r="J13" s="15" t="n">
        <v>0</v>
      </c>
      <c r="K13" s="15"/>
      <c r="L13" s="15" t="n">
        <v>0</v>
      </c>
      <c r="M13" s="15" t="n">
        <v>0</v>
      </c>
      <c r="N13" s="15" t="n">
        <v>0</v>
      </c>
      <c r="O13" s="15" t="n">
        <v>0</v>
      </c>
      <c r="P13" s="15"/>
      <c r="Q13" s="15" t="n">
        <v>0</v>
      </c>
      <c r="R13" s="15" t="n">
        <v>0</v>
      </c>
    </row>
    <row r="14">
      <c r="B14" s="16" t="s">
        <v>49</v>
      </c>
      <c r="C14" s="19" t="n">
        <v>0.795620437956204</v>
      </c>
      <c r="D14" s="19" t="n">
        <v>0.842105263157895</v>
      </c>
      <c r="E14" s="19" t="n">
        <v>0.816993464052288</v>
      </c>
      <c r="F14" s="19" t="n">
        <v>0.779069767441861</v>
      </c>
      <c r="G14" s="19" t="n">
        <v>0.756521739130435</v>
      </c>
      <c r="H14" s="19"/>
      <c r="I14" s="19" t="n">
        <v>0.852941176470588</v>
      </c>
      <c r="J14" s="19" t="n">
        <v>0.766666666666667</v>
      </c>
      <c r="K14" s="19"/>
      <c r="L14" s="19" t="n">
        <v>0.8</v>
      </c>
      <c r="M14" s="19" t="n">
        <v>0.894736842105263</v>
      </c>
      <c r="N14" s="19" t="n">
        <v>0.803571428571429</v>
      </c>
      <c r="O14" s="19" t="n">
        <v>0.733333333333333</v>
      </c>
      <c r="P14" s="19"/>
      <c r="Q14" s="19" t="n">
        <v>0.848275862068966</v>
      </c>
      <c r="R14" s="19" t="n">
        <v>0.766917293233083</v>
      </c>
    </row>
    <row r="15">
      <c r="B15" s="16" t="s">
        <v>50</v>
      </c>
      <c r="C15" s="19" t="n">
        <v>0.0681265206812652</v>
      </c>
      <c r="D15" s="19" t="n">
        <v>0.0701754385964912</v>
      </c>
      <c r="E15" s="19" t="n">
        <v>0.0326797385620915</v>
      </c>
      <c r="F15" s="19" t="n">
        <v>0.0581395348837209</v>
      </c>
      <c r="G15" s="19" t="n">
        <v>0.121739130434783</v>
      </c>
      <c r="H15" s="19"/>
      <c r="I15" s="19" t="n">
        <v>0.00735294117647059</v>
      </c>
      <c r="J15" s="19" t="n">
        <v>0.1</v>
      </c>
      <c r="K15" s="19"/>
      <c r="L15" s="19" t="n">
        <v>0.0333333333333333</v>
      </c>
      <c r="M15" s="19" t="n">
        <v>0.0315789473684211</v>
      </c>
      <c r="N15" s="19" t="n">
        <v>0.0803571428571429</v>
      </c>
      <c r="O15" s="19" t="n">
        <v>0.0888888888888889</v>
      </c>
      <c r="P15" s="19"/>
      <c r="Q15" s="19" t="n">
        <v>0.0206896551724138</v>
      </c>
      <c r="R15" s="19" t="n">
        <v>0.093984962406015</v>
      </c>
    </row>
    <row r="16">
      <c r="B16" s="16" t="s">
        <v>51</v>
      </c>
      <c r="C16" s="20" t="n">
        <v>0.727493917274939</v>
      </c>
      <c r="D16" s="20" t="n">
        <v>0.771929824561403</v>
      </c>
      <c r="E16" s="20" t="n">
        <v>0.784313725490196</v>
      </c>
      <c r="F16" s="20" t="n">
        <v>0.72093023255814</v>
      </c>
      <c r="G16" s="20" t="n">
        <v>0.634782608695652</v>
      </c>
      <c r="H16" s="20"/>
      <c r="I16" s="20" t="n">
        <v>0.845588235294118</v>
      </c>
      <c r="J16" s="20" t="n">
        <v>0.666666666666667</v>
      </c>
      <c r="K16" s="20"/>
      <c r="L16" s="20" t="n">
        <v>0.766666666666667</v>
      </c>
      <c r="M16" s="20" t="n">
        <v>0.863157894736842</v>
      </c>
      <c r="N16" s="20" t="n">
        <v>0.723214285714286</v>
      </c>
      <c r="O16" s="20" t="n">
        <v>0.644444444444444</v>
      </c>
      <c r="P16" s="20"/>
      <c r="Q16" s="20" t="n">
        <v>0.827586206896552</v>
      </c>
      <c r="R16" s="20" t="n">
        <v>0.672932330827068</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0.253041362530414</v>
      </c>
      <c r="D8" s="15" t="n">
        <v>0.228070175438596</v>
      </c>
      <c r="E8" s="15" t="n">
        <v>0.274509803921569</v>
      </c>
      <c r="F8" s="15" t="n">
        <v>0.232558139534884</v>
      </c>
      <c r="G8" s="15" t="n">
        <v>0.252173913043478</v>
      </c>
      <c r="H8" s="15"/>
      <c r="I8" s="15" t="n">
        <v>0.213235294117647</v>
      </c>
      <c r="J8" s="15" t="n">
        <v>0.274074074074074</v>
      </c>
      <c r="K8" s="15"/>
      <c r="L8" s="15" t="n">
        <v>0.183333333333333</v>
      </c>
      <c r="M8" s="15" t="n">
        <v>0.326315789473684</v>
      </c>
      <c r="N8" s="15" t="n">
        <v>0.321428571428571</v>
      </c>
      <c r="O8" s="15" t="n">
        <v>0.192592592592593</v>
      </c>
      <c r="P8" s="15"/>
      <c r="Q8" s="15" t="n">
        <v>0.324137931034483</v>
      </c>
      <c r="R8" s="15" t="n">
        <v>0.214285714285714</v>
      </c>
    </row>
    <row r="9">
      <c r="B9" s="16" t="s">
        <v>44</v>
      </c>
      <c r="C9" s="15" t="n">
        <v>0.496350364963504</v>
      </c>
      <c r="D9" s="15" t="n">
        <v>0.508771929824561</v>
      </c>
      <c r="E9" s="15" t="n">
        <v>0.496732026143791</v>
      </c>
      <c r="F9" s="15" t="n">
        <v>0.546511627906977</v>
      </c>
      <c r="G9" s="15" t="n">
        <v>0.452173913043478</v>
      </c>
      <c r="H9" s="15"/>
      <c r="I9" s="15" t="n">
        <v>0.566176470588235</v>
      </c>
      <c r="J9" s="15" t="n">
        <v>0.462962962962963</v>
      </c>
      <c r="K9" s="15"/>
      <c r="L9" s="15" t="n">
        <v>0.55</v>
      </c>
      <c r="M9" s="15" t="n">
        <v>0.505263157894737</v>
      </c>
      <c r="N9" s="15" t="n">
        <v>0.464285714285714</v>
      </c>
      <c r="O9" s="15" t="n">
        <v>0.503703703703704</v>
      </c>
      <c r="P9" s="15"/>
      <c r="Q9" s="15" t="n">
        <v>0.510344827586207</v>
      </c>
      <c r="R9" s="15" t="n">
        <v>0.488721804511278</v>
      </c>
    </row>
    <row r="10">
      <c r="B10" s="16" t="s">
        <v>45</v>
      </c>
      <c r="C10" s="15" t="n">
        <v>0.126520681265207</v>
      </c>
      <c r="D10" s="15" t="n">
        <v>0.175438596491228</v>
      </c>
      <c r="E10" s="15" t="n">
        <v>0.124183006535948</v>
      </c>
      <c r="F10" s="15" t="n">
        <v>0.116279069767442</v>
      </c>
      <c r="G10" s="15" t="n">
        <v>0.11304347826087</v>
      </c>
      <c r="H10" s="15"/>
      <c r="I10" s="15" t="n">
        <v>0.161764705882353</v>
      </c>
      <c r="J10" s="15" t="n">
        <v>0.107407407407407</v>
      </c>
      <c r="K10" s="15"/>
      <c r="L10" s="15" t="n">
        <v>0.166666666666667</v>
      </c>
      <c r="M10" s="15" t="n">
        <v>0.115789473684211</v>
      </c>
      <c r="N10" s="15" t="n">
        <v>0.133928571428571</v>
      </c>
      <c r="O10" s="15" t="n">
        <v>0.0962962962962963</v>
      </c>
      <c r="P10" s="15"/>
      <c r="Q10" s="15" t="n">
        <v>0.096551724137931</v>
      </c>
      <c r="R10" s="15" t="n">
        <v>0.142857142857143</v>
      </c>
    </row>
    <row r="11">
      <c r="B11" s="16" t="s">
        <v>46</v>
      </c>
      <c r="C11" s="15" t="n">
        <v>0.104622871046229</v>
      </c>
      <c r="D11" s="15" t="n">
        <v>0.0526315789473684</v>
      </c>
      <c r="E11" s="15" t="n">
        <v>0.0915032679738562</v>
      </c>
      <c r="F11" s="15" t="n">
        <v>0.0697674418604651</v>
      </c>
      <c r="G11" s="15" t="n">
        <v>0.173913043478261</v>
      </c>
      <c r="H11" s="15"/>
      <c r="I11" s="15" t="n">
        <v>0.0441176470588235</v>
      </c>
      <c r="J11" s="15" t="n">
        <v>0.137037037037037</v>
      </c>
      <c r="K11" s="15"/>
      <c r="L11" s="15" t="n">
        <v>0.1</v>
      </c>
      <c r="M11" s="15" t="n">
        <v>0.0315789473684211</v>
      </c>
      <c r="N11" s="15" t="n">
        <v>0.0714285714285714</v>
      </c>
      <c r="O11" s="15" t="n">
        <v>0.17037037037037</v>
      </c>
      <c r="P11" s="15"/>
      <c r="Q11" s="15" t="n">
        <v>0.0620689655172414</v>
      </c>
      <c r="R11" s="15" t="n">
        <v>0.12781954887218</v>
      </c>
    </row>
    <row r="12">
      <c r="B12" s="16" t="s">
        <v>47</v>
      </c>
      <c r="C12" s="15" t="n">
        <v>0.0170316301703163</v>
      </c>
      <c r="D12" s="15" t="n">
        <v>0.0350877192982456</v>
      </c>
      <c r="E12" s="15" t="n">
        <v>0.0130718954248366</v>
      </c>
      <c r="F12" s="15" t="n">
        <v>0.0232558139534884</v>
      </c>
      <c r="G12" s="15" t="n">
        <v>0.00869565217391304</v>
      </c>
      <c r="H12" s="15"/>
      <c r="I12" s="15" t="n">
        <v>0.0147058823529412</v>
      </c>
      <c r="J12" s="15" t="n">
        <v>0.0148148148148148</v>
      </c>
      <c r="K12" s="15"/>
      <c r="L12" s="15" t="n">
        <v>0</v>
      </c>
      <c r="M12" s="15" t="n">
        <v>0.0210526315789474</v>
      </c>
      <c r="N12" s="15" t="n">
        <v>0.00892857142857143</v>
      </c>
      <c r="O12" s="15" t="n">
        <v>0.0296296296296296</v>
      </c>
      <c r="P12" s="15"/>
      <c r="Q12" s="15" t="n">
        <v>0.00689655172413793</v>
      </c>
      <c r="R12" s="15" t="n">
        <v>0.0225563909774436</v>
      </c>
    </row>
    <row r="13">
      <c r="B13" s="16" t="s">
        <v>48</v>
      </c>
      <c r="C13" s="15" t="n">
        <v>0.0024330900243309</v>
      </c>
      <c r="D13" s="15" t="n">
        <v>0</v>
      </c>
      <c r="E13" s="15" t="n">
        <v>0</v>
      </c>
      <c r="F13" s="15" t="n">
        <v>0.0116279069767442</v>
      </c>
      <c r="G13" s="15" t="n">
        <v>0</v>
      </c>
      <c r="H13" s="15"/>
      <c r="I13" s="15" t="n">
        <v>0</v>
      </c>
      <c r="J13" s="15" t="n">
        <v>0.0037037037037037</v>
      </c>
      <c r="K13" s="15"/>
      <c r="L13" s="15" t="n">
        <v>0</v>
      </c>
      <c r="M13" s="15" t="n">
        <v>0</v>
      </c>
      <c r="N13" s="15" t="n">
        <v>0</v>
      </c>
      <c r="O13" s="15" t="n">
        <v>0.00740740740740741</v>
      </c>
      <c r="P13" s="15"/>
      <c r="Q13" s="15" t="n">
        <v>0</v>
      </c>
      <c r="R13" s="15" t="n">
        <v>0.0037593984962406</v>
      </c>
    </row>
    <row r="14">
      <c r="B14" s="16" t="s">
        <v>49</v>
      </c>
      <c r="C14" s="19" t="n">
        <v>0.749391727493917</v>
      </c>
      <c r="D14" s="19" t="n">
        <v>0.736842105263158</v>
      </c>
      <c r="E14" s="19" t="n">
        <v>0.77124183006536</v>
      </c>
      <c r="F14" s="19" t="n">
        <v>0.77906976744186</v>
      </c>
      <c r="G14" s="19" t="n">
        <v>0.704347826086956</v>
      </c>
      <c r="H14" s="19"/>
      <c r="I14" s="19" t="n">
        <v>0.779411764705882</v>
      </c>
      <c r="J14" s="19" t="n">
        <v>0.737037037037037</v>
      </c>
      <c r="K14" s="19"/>
      <c r="L14" s="19" t="n">
        <v>0.733333333333333</v>
      </c>
      <c r="M14" s="19" t="n">
        <v>0.831578947368421</v>
      </c>
      <c r="N14" s="19" t="n">
        <v>0.785714285714286</v>
      </c>
      <c r="O14" s="19" t="n">
        <v>0.696296296296296</v>
      </c>
      <c r="P14" s="19"/>
      <c r="Q14" s="19" t="n">
        <v>0.83448275862069</v>
      </c>
      <c r="R14" s="19" t="n">
        <v>0.703007518796992</v>
      </c>
    </row>
    <row r="15">
      <c r="B15" s="16" t="s">
        <v>50</v>
      </c>
      <c r="C15" s="19" t="n">
        <v>0.121654501216545</v>
      </c>
      <c r="D15" s="19" t="n">
        <v>0.087719298245614</v>
      </c>
      <c r="E15" s="19" t="n">
        <v>0.104575163398693</v>
      </c>
      <c r="F15" s="19" t="n">
        <v>0.0930232558139535</v>
      </c>
      <c r="G15" s="19" t="n">
        <v>0.182608695652174</v>
      </c>
      <c r="H15" s="19"/>
      <c r="I15" s="19" t="n">
        <v>0.0588235294117647</v>
      </c>
      <c r="J15" s="19" t="n">
        <v>0.151851851851852</v>
      </c>
      <c r="K15" s="19"/>
      <c r="L15" s="19" t="n">
        <v>0.1</v>
      </c>
      <c r="M15" s="19" t="n">
        <v>0.0526315789473684</v>
      </c>
      <c r="N15" s="19" t="n">
        <v>0.0803571428571428</v>
      </c>
      <c r="O15" s="19" t="n">
        <v>0.2</v>
      </c>
      <c r="P15" s="19"/>
      <c r="Q15" s="19" t="n">
        <v>0.0689655172413793</v>
      </c>
      <c r="R15" s="19" t="n">
        <v>0.150375939849624</v>
      </c>
    </row>
    <row r="16">
      <c r="B16" s="16" t="s">
        <v>51</v>
      </c>
      <c r="C16" s="20" t="n">
        <v>0.627737226277372</v>
      </c>
      <c r="D16" s="20" t="n">
        <v>0.649122807017544</v>
      </c>
      <c r="E16" s="20" t="n">
        <v>0.666666666666667</v>
      </c>
      <c r="F16" s="20" t="n">
        <v>0.686046511627907</v>
      </c>
      <c r="G16" s="20" t="n">
        <v>0.521739130434782</v>
      </c>
      <c r="H16" s="20"/>
      <c r="I16" s="20" t="n">
        <v>0.720588235294118</v>
      </c>
      <c r="J16" s="20" t="n">
        <v>0.585185185185185</v>
      </c>
      <c r="K16" s="20"/>
      <c r="L16" s="20" t="n">
        <v>0.633333333333333</v>
      </c>
      <c r="M16" s="20" t="n">
        <v>0.778947368421053</v>
      </c>
      <c r="N16" s="20" t="n">
        <v>0.705357142857143</v>
      </c>
      <c r="O16" s="20" t="n">
        <v>0.496296296296296</v>
      </c>
      <c r="P16" s="20"/>
      <c r="Q16" s="20" t="n">
        <v>0.76551724137931</v>
      </c>
      <c r="R16" s="20" t="n">
        <v>0.552631578947368</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0.287104622871046</v>
      </c>
      <c r="D8" s="15" t="n">
        <v>0.280701754385965</v>
      </c>
      <c r="E8" s="15" t="n">
        <v>0.300653594771242</v>
      </c>
      <c r="F8" s="15" t="n">
        <v>0.27906976744186</v>
      </c>
      <c r="G8" s="15" t="n">
        <v>0.278260869565217</v>
      </c>
      <c r="H8" s="15"/>
      <c r="I8" s="15" t="n">
        <v>0.286764705882353</v>
      </c>
      <c r="J8" s="15" t="n">
        <v>0.285185185185185</v>
      </c>
      <c r="K8" s="15"/>
      <c r="L8" s="15" t="n">
        <v>0.216666666666667</v>
      </c>
      <c r="M8" s="15" t="n">
        <v>0.347368421052632</v>
      </c>
      <c r="N8" s="15" t="n">
        <v>0.321428571428571</v>
      </c>
      <c r="O8" s="15" t="n">
        <v>0.266666666666667</v>
      </c>
      <c r="P8" s="15"/>
      <c r="Q8" s="15" t="n">
        <v>0.372413793103448</v>
      </c>
      <c r="R8" s="15" t="n">
        <v>0.240601503759398</v>
      </c>
    </row>
    <row r="9">
      <c r="B9" s="16" t="s">
        <v>44</v>
      </c>
      <c r="C9" s="15" t="n">
        <v>0.428223844282238</v>
      </c>
      <c r="D9" s="15" t="n">
        <v>0.473684210526316</v>
      </c>
      <c r="E9" s="15" t="n">
        <v>0.444444444444444</v>
      </c>
      <c r="F9" s="15" t="n">
        <v>0.465116279069767</v>
      </c>
      <c r="G9" s="15" t="n">
        <v>0.356521739130435</v>
      </c>
      <c r="H9" s="15"/>
      <c r="I9" s="15" t="n">
        <v>0.514705882352941</v>
      </c>
      <c r="J9" s="15" t="n">
        <v>0.388888888888889</v>
      </c>
      <c r="K9" s="15"/>
      <c r="L9" s="15" t="n">
        <v>0.516666666666667</v>
      </c>
      <c r="M9" s="15" t="n">
        <v>0.484210526315789</v>
      </c>
      <c r="N9" s="15" t="n">
        <v>0.419642857142857</v>
      </c>
      <c r="O9" s="15" t="n">
        <v>0.355555555555556</v>
      </c>
      <c r="P9" s="15"/>
      <c r="Q9" s="15" t="n">
        <v>0.462068965517241</v>
      </c>
      <c r="R9" s="15" t="n">
        <v>0.409774436090226</v>
      </c>
    </row>
    <row r="10">
      <c r="B10" s="16" t="s">
        <v>45</v>
      </c>
      <c r="C10" s="15" t="n">
        <v>0.148418491484185</v>
      </c>
      <c r="D10" s="15" t="n">
        <v>0.175438596491228</v>
      </c>
      <c r="E10" s="15" t="n">
        <v>0.150326797385621</v>
      </c>
      <c r="F10" s="15" t="n">
        <v>0.127906976744186</v>
      </c>
      <c r="G10" s="15" t="n">
        <v>0.147826086956522</v>
      </c>
      <c r="H10" s="15"/>
      <c r="I10" s="15" t="n">
        <v>0.132352941176471</v>
      </c>
      <c r="J10" s="15" t="n">
        <v>0.155555555555556</v>
      </c>
      <c r="K10" s="15"/>
      <c r="L10" s="15" t="n">
        <v>0.15</v>
      </c>
      <c r="M10" s="15" t="n">
        <v>0.105263157894737</v>
      </c>
      <c r="N10" s="15" t="n">
        <v>0.178571428571429</v>
      </c>
      <c r="O10" s="15" t="n">
        <v>0.125925925925926</v>
      </c>
      <c r="P10" s="15"/>
      <c r="Q10" s="15" t="n">
        <v>0.0896551724137931</v>
      </c>
      <c r="R10" s="15" t="n">
        <v>0.180451127819549</v>
      </c>
    </row>
    <row r="11">
      <c r="B11" s="16" t="s">
        <v>46</v>
      </c>
      <c r="C11" s="15" t="n">
        <v>0.0900243309002433</v>
      </c>
      <c r="D11" s="15" t="n">
        <v>0.0350877192982456</v>
      </c>
      <c r="E11" s="15" t="n">
        <v>0.0849673202614379</v>
      </c>
      <c r="F11" s="15" t="n">
        <v>0.0930232558139535</v>
      </c>
      <c r="G11" s="15" t="n">
        <v>0.121739130434783</v>
      </c>
      <c r="H11" s="15"/>
      <c r="I11" s="15" t="n">
        <v>0.0514705882352941</v>
      </c>
      <c r="J11" s="15" t="n">
        <v>0.111111111111111</v>
      </c>
      <c r="K11" s="15"/>
      <c r="L11" s="15" t="n">
        <v>0.1</v>
      </c>
      <c r="M11" s="15" t="n">
        <v>0.0421052631578947</v>
      </c>
      <c r="N11" s="15" t="n">
        <v>0.0535714285714286</v>
      </c>
      <c r="O11" s="15" t="n">
        <v>0.155555555555556</v>
      </c>
      <c r="P11" s="15"/>
      <c r="Q11" s="15" t="n">
        <v>0.0551724137931034</v>
      </c>
      <c r="R11" s="15" t="n">
        <v>0.109022556390977</v>
      </c>
    </row>
    <row r="12">
      <c r="B12" s="16" t="s">
        <v>47</v>
      </c>
      <c r="C12" s="15" t="n">
        <v>0.0267639902676399</v>
      </c>
      <c r="D12" s="15" t="n">
        <v>0.0175438596491228</v>
      </c>
      <c r="E12" s="15" t="n">
        <v>0.0130718954248366</v>
      </c>
      <c r="F12" s="15" t="n">
        <v>0.0348837209302326</v>
      </c>
      <c r="G12" s="15" t="n">
        <v>0.0434782608695652</v>
      </c>
      <c r="H12" s="15"/>
      <c r="I12" s="15" t="n">
        <v>0.00735294117647059</v>
      </c>
      <c r="J12" s="15" t="n">
        <v>0.0333333333333333</v>
      </c>
      <c r="K12" s="15"/>
      <c r="L12" s="15" t="n">
        <v>0.0166666666666667</v>
      </c>
      <c r="M12" s="15" t="n">
        <v>0.0210526315789474</v>
      </c>
      <c r="N12" s="15" t="n">
        <v>0.0178571428571429</v>
      </c>
      <c r="O12" s="15" t="n">
        <v>0.0444444444444444</v>
      </c>
      <c r="P12" s="15"/>
      <c r="Q12" s="15" t="n">
        <v>0</v>
      </c>
      <c r="R12" s="15" t="n">
        <v>0.0413533834586466</v>
      </c>
    </row>
    <row r="13">
      <c r="B13" s="16" t="s">
        <v>48</v>
      </c>
      <c r="C13" s="15" t="n">
        <v>0.0194647201946472</v>
      </c>
      <c r="D13" s="15" t="n">
        <v>0.0175438596491228</v>
      </c>
      <c r="E13" s="15" t="n">
        <v>0.0065359477124183</v>
      </c>
      <c r="F13" s="15" t="n">
        <v>0</v>
      </c>
      <c r="G13" s="15" t="n">
        <v>0.0521739130434783</v>
      </c>
      <c r="H13" s="15"/>
      <c r="I13" s="15" t="n">
        <v>0.00735294117647059</v>
      </c>
      <c r="J13" s="15" t="n">
        <v>0.0259259259259259</v>
      </c>
      <c r="K13" s="15"/>
      <c r="L13" s="15" t="n">
        <v>0</v>
      </c>
      <c r="M13" s="15" t="n">
        <v>0</v>
      </c>
      <c r="N13" s="15" t="n">
        <v>0.00892857142857143</v>
      </c>
      <c r="O13" s="15" t="n">
        <v>0.0518518518518519</v>
      </c>
      <c r="P13" s="15"/>
      <c r="Q13" s="15" t="n">
        <v>0.0206896551724138</v>
      </c>
      <c r="R13" s="15" t="n">
        <v>0.018796992481203</v>
      </c>
    </row>
    <row r="14">
      <c r="B14" s="16" t="s">
        <v>49</v>
      </c>
      <c r="C14" s="19" t="n">
        <v>0.715328467153285</v>
      </c>
      <c r="D14" s="19" t="n">
        <v>0.754385964912281</v>
      </c>
      <c r="E14" s="19" t="n">
        <v>0.745098039215686</v>
      </c>
      <c r="F14" s="19" t="n">
        <v>0.744186046511628</v>
      </c>
      <c r="G14" s="19" t="n">
        <v>0.634782608695652</v>
      </c>
      <c r="H14" s="19"/>
      <c r="I14" s="19" t="n">
        <v>0.801470588235294</v>
      </c>
      <c r="J14" s="19" t="n">
        <v>0.674074074074074</v>
      </c>
      <c r="K14" s="19"/>
      <c r="L14" s="19" t="n">
        <v>0.733333333333333</v>
      </c>
      <c r="M14" s="19" t="n">
        <v>0.831578947368421</v>
      </c>
      <c r="N14" s="19" t="n">
        <v>0.741071428571429</v>
      </c>
      <c r="O14" s="19" t="n">
        <v>0.622222222222222</v>
      </c>
      <c r="P14" s="19"/>
      <c r="Q14" s="19" t="n">
        <v>0.83448275862069</v>
      </c>
      <c r="R14" s="19" t="n">
        <v>0.650375939849624</v>
      </c>
    </row>
    <row r="15">
      <c r="B15" s="16" t="s">
        <v>50</v>
      </c>
      <c r="C15" s="19" t="n">
        <v>0.116788321167883</v>
      </c>
      <c r="D15" s="19" t="n">
        <v>0.0526315789473684</v>
      </c>
      <c r="E15" s="19" t="n">
        <v>0.0980392156862745</v>
      </c>
      <c r="F15" s="19" t="n">
        <v>0.127906976744186</v>
      </c>
      <c r="G15" s="19" t="n">
        <v>0.165217391304348</v>
      </c>
      <c r="H15" s="19"/>
      <c r="I15" s="19" t="n">
        <v>0.0588235294117647</v>
      </c>
      <c r="J15" s="19" t="n">
        <v>0.144444444444444</v>
      </c>
      <c r="K15" s="19"/>
      <c r="L15" s="19" t="n">
        <v>0.116666666666667</v>
      </c>
      <c r="M15" s="19" t="n">
        <v>0.0631578947368421</v>
      </c>
      <c r="N15" s="19" t="n">
        <v>0.0714285714285714</v>
      </c>
      <c r="O15" s="19" t="n">
        <v>0.2</v>
      </c>
      <c r="P15" s="19"/>
      <c r="Q15" s="19" t="n">
        <v>0.0551724137931034</v>
      </c>
      <c r="R15" s="19" t="n">
        <v>0.150375939849624</v>
      </c>
    </row>
    <row r="16">
      <c r="B16" s="16" t="s">
        <v>51</v>
      </c>
      <c r="C16" s="20" t="n">
        <v>0.598540145985402</v>
      </c>
      <c r="D16" s="20" t="n">
        <v>0.701754385964912</v>
      </c>
      <c r="E16" s="20" t="n">
        <v>0.647058823529412</v>
      </c>
      <c r="F16" s="20" t="n">
        <v>0.616279069767442</v>
      </c>
      <c r="G16" s="20" t="n">
        <v>0.469565217391304</v>
      </c>
      <c r="H16" s="20"/>
      <c r="I16" s="20" t="n">
        <v>0.742647058823529</v>
      </c>
      <c r="J16" s="20" t="n">
        <v>0.52962962962963</v>
      </c>
      <c r="K16" s="20"/>
      <c r="L16" s="20" t="n">
        <v>0.616666666666667</v>
      </c>
      <c r="M16" s="20" t="n">
        <v>0.768421052631579</v>
      </c>
      <c r="N16" s="20" t="n">
        <v>0.669642857142857</v>
      </c>
      <c r="O16" s="20" t="n">
        <v>0.422222222222222</v>
      </c>
      <c r="P16" s="20"/>
      <c r="Q16" s="20" t="n">
        <v>0.779310344827586</v>
      </c>
      <c r="R16" s="20" t="n">
        <v>0.5</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0.262773722627737</v>
      </c>
      <c r="D8" s="15" t="n">
        <v>0.228070175438596</v>
      </c>
      <c r="E8" s="15" t="n">
        <v>0.281045751633987</v>
      </c>
      <c r="F8" s="15" t="n">
        <v>0.290697674418605</v>
      </c>
      <c r="G8" s="15" t="n">
        <v>0.234782608695652</v>
      </c>
      <c r="H8" s="15"/>
      <c r="I8" s="15" t="n">
        <v>0.25</v>
      </c>
      <c r="J8" s="15" t="n">
        <v>0.27037037037037</v>
      </c>
      <c r="K8" s="15"/>
      <c r="L8" s="15" t="n">
        <v>0.216666666666667</v>
      </c>
      <c r="M8" s="15" t="n">
        <v>0.326315789473684</v>
      </c>
      <c r="N8" s="15" t="n">
        <v>0.3125</v>
      </c>
      <c r="O8" s="15" t="n">
        <v>0.214814814814815</v>
      </c>
      <c r="P8" s="15"/>
      <c r="Q8" s="15" t="n">
        <v>0.358620689655172</v>
      </c>
      <c r="R8" s="15" t="n">
        <v>0.210526315789474</v>
      </c>
    </row>
    <row r="9">
      <c r="B9" s="16" t="s">
        <v>44</v>
      </c>
      <c r="C9" s="15" t="n">
        <v>0.527980535279805</v>
      </c>
      <c r="D9" s="15" t="n">
        <v>0.543859649122807</v>
      </c>
      <c r="E9" s="15" t="n">
        <v>0.535947712418301</v>
      </c>
      <c r="F9" s="15" t="n">
        <v>0.534883720930233</v>
      </c>
      <c r="G9" s="15" t="n">
        <v>0.504347826086956</v>
      </c>
      <c r="H9" s="15"/>
      <c r="I9" s="15" t="n">
        <v>0.595588235294118</v>
      </c>
      <c r="J9" s="15" t="n">
        <v>0.488888888888889</v>
      </c>
      <c r="K9" s="15"/>
      <c r="L9" s="15" t="n">
        <v>0.583333333333333</v>
      </c>
      <c r="M9" s="15" t="n">
        <v>0.547368421052632</v>
      </c>
      <c r="N9" s="15" t="n">
        <v>0.491071428571429</v>
      </c>
      <c r="O9" s="15" t="n">
        <v>0.525925925925926</v>
      </c>
      <c r="P9" s="15"/>
      <c r="Q9" s="15" t="n">
        <v>0.503448275862069</v>
      </c>
      <c r="R9" s="15" t="n">
        <v>0.541353383458647</v>
      </c>
    </row>
    <row r="10">
      <c r="B10" s="16" t="s">
        <v>45</v>
      </c>
      <c r="C10" s="15" t="n">
        <v>0.1338199513382</v>
      </c>
      <c r="D10" s="15" t="n">
        <v>0.175438596491228</v>
      </c>
      <c r="E10" s="15" t="n">
        <v>0.143790849673203</v>
      </c>
      <c r="F10" s="15" t="n">
        <v>0.0930232558139535</v>
      </c>
      <c r="G10" s="15" t="n">
        <v>0.130434782608696</v>
      </c>
      <c r="H10" s="15"/>
      <c r="I10" s="15" t="n">
        <v>0.117647058823529</v>
      </c>
      <c r="J10" s="15" t="n">
        <v>0.144444444444444</v>
      </c>
      <c r="K10" s="15"/>
      <c r="L10" s="15" t="n">
        <v>0.166666666666667</v>
      </c>
      <c r="M10" s="15" t="n">
        <v>0.0947368421052632</v>
      </c>
      <c r="N10" s="15" t="n">
        <v>0.125</v>
      </c>
      <c r="O10" s="15" t="n">
        <v>0.133333333333333</v>
      </c>
      <c r="P10" s="15"/>
      <c r="Q10" s="15" t="n">
        <v>0.103448275862069</v>
      </c>
      <c r="R10" s="15" t="n">
        <v>0.150375939849624</v>
      </c>
    </row>
    <row r="11">
      <c r="B11" s="16" t="s">
        <v>46</v>
      </c>
      <c r="C11" s="15" t="n">
        <v>0.0632603406326034</v>
      </c>
      <c r="D11" s="15" t="n">
        <v>0.0175438596491228</v>
      </c>
      <c r="E11" s="15" t="n">
        <v>0.0392156862745098</v>
      </c>
      <c r="F11" s="15" t="n">
        <v>0.0581395348837209</v>
      </c>
      <c r="G11" s="15" t="n">
        <v>0.121739130434783</v>
      </c>
      <c r="H11" s="15"/>
      <c r="I11" s="15" t="n">
        <v>0.0220588235294118</v>
      </c>
      <c r="J11" s="15" t="n">
        <v>0.0851851851851852</v>
      </c>
      <c r="K11" s="15"/>
      <c r="L11" s="15" t="n">
        <v>0.0166666666666667</v>
      </c>
      <c r="M11" s="15" t="n">
        <v>0.0210526315789474</v>
      </c>
      <c r="N11" s="15" t="n">
        <v>0.0625</v>
      </c>
      <c r="O11" s="15" t="n">
        <v>0.111111111111111</v>
      </c>
      <c r="P11" s="15"/>
      <c r="Q11" s="15" t="n">
        <v>0.0275862068965517</v>
      </c>
      <c r="R11" s="15" t="n">
        <v>0.0827067669172932</v>
      </c>
    </row>
    <row r="12">
      <c r="B12" s="16" t="s">
        <v>47</v>
      </c>
      <c r="C12" s="15" t="n">
        <v>0.0072992700729927</v>
      </c>
      <c r="D12" s="15" t="n">
        <v>0.0175438596491228</v>
      </c>
      <c r="E12" s="15" t="n">
        <v>0</v>
      </c>
      <c r="F12" s="15" t="n">
        <v>0.0116279069767442</v>
      </c>
      <c r="G12" s="15" t="n">
        <v>0.00869565217391304</v>
      </c>
      <c r="H12" s="15"/>
      <c r="I12" s="15" t="n">
        <v>0</v>
      </c>
      <c r="J12" s="15" t="n">
        <v>0.0111111111111111</v>
      </c>
      <c r="K12" s="15"/>
      <c r="L12" s="15" t="n">
        <v>0.0166666666666667</v>
      </c>
      <c r="M12" s="15" t="n">
        <v>0.0105263157894737</v>
      </c>
      <c r="N12" s="15" t="n">
        <v>0</v>
      </c>
      <c r="O12" s="15" t="n">
        <v>0.00740740740740741</v>
      </c>
      <c r="P12" s="15"/>
      <c r="Q12" s="15" t="n">
        <v>0</v>
      </c>
      <c r="R12" s="15" t="n">
        <v>0.0112781954887218</v>
      </c>
    </row>
    <row r="13">
      <c r="B13" s="16" t="s">
        <v>48</v>
      </c>
      <c r="C13" s="15" t="n">
        <v>0.0048661800486618</v>
      </c>
      <c r="D13" s="15" t="n">
        <v>0.0175438596491228</v>
      </c>
      <c r="E13" s="15" t="n">
        <v>0</v>
      </c>
      <c r="F13" s="15" t="n">
        <v>0.0116279069767442</v>
      </c>
      <c r="G13" s="15" t="n">
        <v>0</v>
      </c>
      <c r="H13" s="15"/>
      <c r="I13" s="15" t="n">
        <v>0.0147058823529412</v>
      </c>
      <c r="J13" s="15" t="n">
        <v>0</v>
      </c>
      <c r="K13" s="15"/>
      <c r="L13" s="15" t="n">
        <v>0</v>
      </c>
      <c r="M13" s="15" t="n">
        <v>0</v>
      </c>
      <c r="N13" s="15" t="n">
        <v>0.00892857142857143</v>
      </c>
      <c r="O13" s="15" t="n">
        <v>0.00740740740740741</v>
      </c>
      <c r="P13" s="15"/>
      <c r="Q13" s="15" t="n">
        <v>0.00689655172413793</v>
      </c>
      <c r="R13" s="15" t="n">
        <v>0.0037593984962406</v>
      </c>
    </row>
    <row r="14">
      <c r="B14" s="16" t="s">
        <v>49</v>
      </c>
      <c r="C14" s="19" t="n">
        <v>0.790754257907543</v>
      </c>
      <c r="D14" s="19" t="n">
        <v>0.771929824561403</v>
      </c>
      <c r="E14" s="19" t="n">
        <v>0.816993464052288</v>
      </c>
      <c r="F14" s="19" t="n">
        <v>0.825581395348837</v>
      </c>
      <c r="G14" s="19" t="n">
        <v>0.739130434782609</v>
      </c>
      <c r="H14" s="19"/>
      <c r="I14" s="19" t="n">
        <v>0.845588235294118</v>
      </c>
      <c r="J14" s="19" t="n">
        <v>0.759259259259259</v>
      </c>
      <c r="K14" s="19"/>
      <c r="L14" s="19" t="n">
        <v>0.8</v>
      </c>
      <c r="M14" s="19" t="n">
        <v>0.873684210526316</v>
      </c>
      <c r="N14" s="19" t="n">
        <v>0.803571428571429</v>
      </c>
      <c r="O14" s="19" t="n">
        <v>0.740740740740741</v>
      </c>
      <c r="P14" s="19"/>
      <c r="Q14" s="19" t="n">
        <v>0.862068965517241</v>
      </c>
      <c r="R14" s="19" t="n">
        <v>0.75187969924812</v>
      </c>
    </row>
    <row r="15">
      <c r="B15" s="16" t="s">
        <v>50</v>
      </c>
      <c r="C15" s="19" t="n">
        <v>0.0705596107055961</v>
      </c>
      <c r="D15" s="19" t="n">
        <v>0.0350877192982456</v>
      </c>
      <c r="E15" s="19" t="n">
        <v>0.0392156862745098</v>
      </c>
      <c r="F15" s="19" t="n">
        <v>0.0697674418604651</v>
      </c>
      <c r="G15" s="19" t="n">
        <v>0.130434782608696</v>
      </c>
      <c r="H15" s="19"/>
      <c r="I15" s="19" t="n">
        <v>0.0220588235294118</v>
      </c>
      <c r="J15" s="19" t="n">
        <v>0.0962962962962963</v>
      </c>
      <c r="K15" s="19"/>
      <c r="L15" s="19" t="n">
        <v>0.0333333333333333</v>
      </c>
      <c r="M15" s="19" t="n">
        <v>0.0315789473684211</v>
      </c>
      <c r="N15" s="19" t="n">
        <v>0.0625</v>
      </c>
      <c r="O15" s="19" t="n">
        <v>0.118518518518519</v>
      </c>
      <c r="P15" s="19"/>
      <c r="Q15" s="19" t="n">
        <v>0.0275862068965517</v>
      </c>
      <c r="R15" s="19" t="n">
        <v>0.093984962406015</v>
      </c>
    </row>
    <row r="16">
      <c r="B16" s="16" t="s">
        <v>51</v>
      </c>
      <c r="C16" s="20" t="n">
        <v>0.720194647201946</v>
      </c>
      <c r="D16" s="20" t="n">
        <v>0.736842105263158</v>
      </c>
      <c r="E16" s="20" t="n">
        <v>0.777777777777778</v>
      </c>
      <c r="F16" s="20" t="n">
        <v>0.755813953488372</v>
      </c>
      <c r="G16" s="20" t="n">
        <v>0.608695652173913</v>
      </c>
      <c r="H16" s="20"/>
      <c r="I16" s="20" t="n">
        <v>0.823529411764706</v>
      </c>
      <c r="J16" s="20" t="n">
        <v>0.662962962962963</v>
      </c>
      <c r="K16" s="20"/>
      <c r="L16" s="20" t="n">
        <v>0.766666666666667</v>
      </c>
      <c r="M16" s="20" t="n">
        <v>0.842105263157895</v>
      </c>
      <c r="N16" s="20" t="n">
        <v>0.741071428571429</v>
      </c>
      <c r="O16" s="20" t="n">
        <v>0.622222222222222</v>
      </c>
      <c r="P16" s="20"/>
      <c r="Q16" s="20" t="n">
        <v>0.83448275862069</v>
      </c>
      <c r="R16" s="20" t="n">
        <v>0.657894736842105</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56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0.347058823529412</v>
      </c>
      <c r="D8" s="15" t="n">
        <v>0.247787610619469</v>
      </c>
      <c r="E8" s="15" t="n">
        <v>0.427745664739884</v>
      </c>
      <c r="F8" s="15" t="n">
        <v>0.346938775510204</v>
      </c>
      <c r="G8" s="15" t="n">
        <v>0.325396825396825</v>
      </c>
      <c r="H8" s="15"/>
      <c r="I8" s="15" t="n">
        <v>0.396551724137931</v>
      </c>
      <c r="J8" s="15" t="n">
        <v>0.321212121212121</v>
      </c>
      <c r="K8" s="15"/>
      <c r="L8" s="15" t="n">
        <v>0.294642857142857</v>
      </c>
      <c r="M8" s="15" t="n">
        <v>0.427272727272727</v>
      </c>
      <c r="N8" s="15" t="n">
        <v>0.387596899224806</v>
      </c>
      <c r="O8" s="15" t="n">
        <v>0.312925170068027</v>
      </c>
      <c r="P8" s="15"/>
      <c r="Q8" s="15" t="n">
        <v>0.448717948717949</v>
      </c>
      <c r="R8" s="15" t="n">
        <v>0.30225988700565</v>
      </c>
    </row>
    <row r="9">
      <c r="B9" s="16" t="s">
        <v>44</v>
      </c>
      <c r="C9" s="15" t="n">
        <v>0.449019607843137</v>
      </c>
      <c r="D9" s="15" t="n">
        <v>0.415929203539823</v>
      </c>
      <c r="E9" s="15" t="n">
        <v>0.416184971098266</v>
      </c>
      <c r="F9" s="15" t="n">
        <v>0.520408163265306</v>
      </c>
      <c r="G9" s="15" t="n">
        <v>0.468253968253968</v>
      </c>
      <c r="H9" s="15"/>
      <c r="I9" s="15" t="n">
        <v>0.425287356321839</v>
      </c>
      <c r="J9" s="15" t="n">
        <v>0.460606060606061</v>
      </c>
      <c r="K9" s="15"/>
      <c r="L9" s="15" t="n">
        <v>0.401785714285714</v>
      </c>
      <c r="M9" s="15" t="n">
        <v>0.418181818181818</v>
      </c>
      <c r="N9" s="15" t="n">
        <v>0.488372093023256</v>
      </c>
      <c r="O9" s="15" t="n">
        <v>0.462585034013605</v>
      </c>
      <c r="P9" s="15"/>
      <c r="Q9" s="15" t="n">
        <v>0.448717948717949</v>
      </c>
      <c r="R9" s="15" t="n">
        <v>0.449152542372881</v>
      </c>
    </row>
    <row r="10">
      <c r="B10" s="16" t="s">
        <v>45</v>
      </c>
      <c r="C10" s="15" t="n">
        <v>0.105882352941176</v>
      </c>
      <c r="D10" s="15" t="n">
        <v>0.168141592920354</v>
      </c>
      <c r="E10" s="15" t="n">
        <v>0.0751445086705202</v>
      </c>
      <c r="F10" s="15" t="n">
        <v>0.102040816326531</v>
      </c>
      <c r="G10" s="15" t="n">
        <v>0.0952380952380952</v>
      </c>
      <c r="H10" s="15"/>
      <c r="I10" s="15" t="n">
        <v>0.109195402298851</v>
      </c>
      <c r="J10" s="15" t="n">
        <v>0.106060606060606</v>
      </c>
      <c r="K10" s="15"/>
      <c r="L10" s="15" t="n">
        <v>0.142857142857143</v>
      </c>
      <c r="M10" s="15" t="n">
        <v>0.1</v>
      </c>
      <c r="N10" s="15" t="n">
        <v>0.0930232558139535</v>
      </c>
      <c r="O10" s="15" t="n">
        <v>0.0884353741496599</v>
      </c>
      <c r="P10" s="15"/>
      <c r="Q10" s="15" t="n">
        <v>0.0705128205128205</v>
      </c>
      <c r="R10" s="15" t="n">
        <v>0.121468926553672</v>
      </c>
    </row>
    <row r="11">
      <c r="B11" s="16" t="s">
        <v>46</v>
      </c>
      <c r="C11" s="15" t="n">
        <v>0.0607843137254902</v>
      </c>
      <c r="D11" s="15" t="n">
        <v>0.0707964601769911</v>
      </c>
      <c r="E11" s="15" t="n">
        <v>0.0578034682080925</v>
      </c>
      <c r="F11" s="15" t="n">
        <v>0.0306122448979592</v>
      </c>
      <c r="G11" s="15" t="n">
        <v>0.0793650793650794</v>
      </c>
      <c r="H11" s="15"/>
      <c r="I11" s="15" t="n">
        <v>0.0402298850574713</v>
      </c>
      <c r="J11" s="15" t="n">
        <v>0.0727272727272727</v>
      </c>
      <c r="K11" s="15"/>
      <c r="L11" s="15" t="n">
        <v>0.0803571428571429</v>
      </c>
      <c r="M11" s="15" t="n">
        <v>0.0272727272727273</v>
      </c>
      <c r="N11" s="15" t="n">
        <v>0.0310077519379845</v>
      </c>
      <c r="O11" s="15" t="n">
        <v>0.0952380952380952</v>
      </c>
      <c r="P11" s="15"/>
      <c r="Q11" s="15" t="n">
        <v>0.0256410256410256</v>
      </c>
      <c r="R11" s="15" t="n">
        <v>0.076271186440678</v>
      </c>
    </row>
    <row r="12">
      <c r="B12" s="16" t="s">
        <v>47</v>
      </c>
      <c r="C12" s="15" t="n">
        <v>0.0313725490196078</v>
      </c>
      <c r="D12" s="15" t="n">
        <v>0.079646017699115</v>
      </c>
      <c r="E12" s="15" t="n">
        <v>0.0173410404624277</v>
      </c>
      <c r="F12" s="15" t="n">
        <v>0</v>
      </c>
      <c r="G12" s="15" t="n">
        <v>0.0317460317460317</v>
      </c>
      <c r="H12" s="15"/>
      <c r="I12" s="15" t="n">
        <v>0.0229885057471264</v>
      </c>
      <c r="J12" s="15" t="n">
        <v>0.0333333333333333</v>
      </c>
      <c r="K12" s="15"/>
      <c r="L12" s="15" t="n">
        <v>0.0625</v>
      </c>
      <c r="M12" s="15" t="n">
        <v>0.0272727272727273</v>
      </c>
      <c r="N12" s="15" t="n">
        <v>0</v>
      </c>
      <c r="O12" s="15" t="n">
        <v>0.0340136054421769</v>
      </c>
      <c r="P12" s="15"/>
      <c r="Q12" s="15" t="n">
        <v>0.00641025641025641</v>
      </c>
      <c r="R12" s="15" t="n">
        <v>0.0423728813559322</v>
      </c>
    </row>
    <row r="13">
      <c r="B13" s="16" t="s">
        <v>48</v>
      </c>
      <c r="C13" s="15" t="n">
        <v>0.00588235294117647</v>
      </c>
      <c r="D13" s="15" t="n">
        <v>0.0176991150442478</v>
      </c>
      <c r="E13" s="15" t="n">
        <v>0.00578034682080925</v>
      </c>
      <c r="F13" s="15" t="n">
        <v>0</v>
      </c>
      <c r="G13" s="15" t="n">
        <v>0</v>
      </c>
      <c r="H13" s="15"/>
      <c r="I13" s="15" t="n">
        <v>0.00574712643678161</v>
      </c>
      <c r="J13" s="15" t="n">
        <v>0.00606060606060606</v>
      </c>
      <c r="K13" s="15"/>
      <c r="L13" s="15" t="n">
        <v>0.0178571428571429</v>
      </c>
      <c r="M13" s="15" t="n">
        <v>0</v>
      </c>
      <c r="N13" s="15" t="n">
        <v>0</v>
      </c>
      <c r="O13" s="15" t="n">
        <v>0.00680272108843537</v>
      </c>
      <c r="P13" s="15"/>
      <c r="Q13" s="15" t="n">
        <v>0</v>
      </c>
      <c r="R13" s="15" t="n">
        <v>0.00847457627118644</v>
      </c>
    </row>
    <row r="14">
      <c r="B14" s="16" t="s">
        <v>49</v>
      </c>
      <c r="C14" s="19" t="n">
        <v>0.796078431372549</v>
      </c>
      <c r="D14" s="19" t="n">
        <v>0.663716814159292</v>
      </c>
      <c r="E14" s="19" t="n">
        <v>0.84393063583815</v>
      </c>
      <c r="F14" s="19" t="n">
        <v>0.86734693877551</v>
      </c>
      <c r="G14" s="19" t="n">
        <v>0.793650793650794</v>
      </c>
      <c r="H14" s="19"/>
      <c r="I14" s="19" t="n">
        <v>0.82183908045977</v>
      </c>
      <c r="J14" s="19" t="n">
        <v>0.781818181818182</v>
      </c>
      <c r="K14" s="19"/>
      <c r="L14" s="19" t="n">
        <v>0.696428571428571</v>
      </c>
      <c r="M14" s="19" t="n">
        <v>0.845454545454545</v>
      </c>
      <c r="N14" s="19" t="n">
        <v>0.875968992248062</v>
      </c>
      <c r="O14" s="19" t="n">
        <v>0.775510204081633</v>
      </c>
      <c r="P14" s="19"/>
      <c r="Q14" s="19" t="n">
        <v>0.897435897435897</v>
      </c>
      <c r="R14" s="19" t="n">
        <v>0.751412429378531</v>
      </c>
    </row>
    <row r="15">
      <c r="B15" s="16" t="s">
        <v>50</v>
      </c>
      <c r="C15" s="19" t="n">
        <v>0.092156862745098</v>
      </c>
      <c r="D15" s="19" t="n">
        <v>0.150442477876106</v>
      </c>
      <c r="E15" s="19" t="n">
        <v>0.0751445086705202</v>
      </c>
      <c r="F15" s="19" t="n">
        <v>0.0306122448979592</v>
      </c>
      <c r="G15" s="19" t="n">
        <v>0.111111111111111</v>
      </c>
      <c r="H15" s="19"/>
      <c r="I15" s="19" t="n">
        <v>0.0632183908045977</v>
      </c>
      <c r="J15" s="19" t="n">
        <v>0.106060606060606</v>
      </c>
      <c r="K15" s="19"/>
      <c r="L15" s="19" t="n">
        <v>0.142857142857143</v>
      </c>
      <c r="M15" s="19" t="n">
        <v>0.0545454545454545</v>
      </c>
      <c r="N15" s="19" t="n">
        <v>0.0310077519379845</v>
      </c>
      <c r="O15" s="19" t="n">
        <v>0.129251700680272</v>
      </c>
      <c r="P15" s="19"/>
      <c r="Q15" s="19" t="n">
        <v>0.032051282051282</v>
      </c>
      <c r="R15" s="19" t="n">
        <v>0.11864406779661</v>
      </c>
    </row>
    <row r="16">
      <c r="B16" s="16" t="s">
        <v>51</v>
      </c>
      <c r="C16" s="20" t="n">
        <v>0.703921568627451</v>
      </c>
      <c r="D16" s="20" t="n">
        <v>0.513274336283186</v>
      </c>
      <c r="E16" s="20" t="n">
        <v>0.76878612716763</v>
      </c>
      <c r="F16" s="20" t="n">
        <v>0.836734693877551</v>
      </c>
      <c r="G16" s="20" t="n">
        <v>0.682539682539683</v>
      </c>
      <c r="H16" s="20"/>
      <c r="I16" s="20" t="n">
        <v>0.758620689655172</v>
      </c>
      <c r="J16" s="20" t="n">
        <v>0.675757575757576</v>
      </c>
      <c r="K16" s="20"/>
      <c r="L16" s="20" t="n">
        <v>0.553571428571429</v>
      </c>
      <c r="M16" s="20" t="n">
        <v>0.790909090909091</v>
      </c>
      <c r="N16" s="20" t="n">
        <v>0.844961240310077</v>
      </c>
      <c r="O16" s="20" t="n">
        <v>0.64625850340136</v>
      </c>
      <c r="P16" s="20"/>
      <c r="Q16" s="20" t="n">
        <v>0.865384615384615</v>
      </c>
      <c r="R16" s="20" t="n">
        <v>0.632768361581921</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0.391727493917275</v>
      </c>
      <c r="D8" s="15" t="n">
        <v>0.385964912280702</v>
      </c>
      <c r="E8" s="15" t="n">
        <v>0.431372549019608</v>
      </c>
      <c r="F8" s="15" t="n">
        <v>0.36046511627907</v>
      </c>
      <c r="G8" s="15" t="n">
        <v>0.365217391304348</v>
      </c>
      <c r="H8" s="15"/>
      <c r="I8" s="15" t="n">
        <v>0.375</v>
      </c>
      <c r="J8" s="15" t="n">
        <v>0.403703703703704</v>
      </c>
      <c r="K8" s="15"/>
      <c r="L8" s="15" t="n">
        <v>0.35</v>
      </c>
      <c r="M8" s="15" t="n">
        <v>0.410526315789474</v>
      </c>
      <c r="N8" s="15" t="n">
        <v>0.375</v>
      </c>
      <c r="O8" s="15" t="n">
        <v>0.422222222222222</v>
      </c>
      <c r="P8" s="15"/>
      <c r="Q8" s="15" t="n">
        <v>0.420689655172414</v>
      </c>
      <c r="R8" s="15" t="n">
        <v>0.37593984962406</v>
      </c>
    </row>
    <row r="9">
      <c r="B9" s="16" t="s">
        <v>44</v>
      </c>
      <c r="C9" s="15" t="n">
        <v>0.469586374695864</v>
      </c>
      <c r="D9" s="15" t="n">
        <v>0.456140350877193</v>
      </c>
      <c r="E9" s="15" t="n">
        <v>0.490196078431373</v>
      </c>
      <c r="F9" s="15" t="n">
        <v>0.430232558139535</v>
      </c>
      <c r="G9" s="15" t="n">
        <v>0.478260869565217</v>
      </c>
      <c r="H9" s="15"/>
      <c r="I9" s="15" t="n">
        <v>0.514705882352941</v>
      </c>
      <c r="J9" s="15" t="n">
        <v>0.440740740740741</v>
      </c>
      <c r="K9" s="15"/>
      <c r="L9" s="15" t="n">
        <v>0.516666666666667</v>
      </c>
      <c r="M9" s="15" t="n">
        <v>0.505263157894737</v>
      </c>
      <c r="N9" s="15" t="n">
        <v>0.4375</v>
      </c>
      <c r="O9" s="15" t="n">
        <v>0.451851851851852</v>
      </c>
      <c r="P9" s="15"/>
      <c r="Q9" s="15" t="n">
        <v>0.468965517241379</v>
      </c>
      <c r="R9" s="15" t="n">
        <v>0.469924812030075</v>
      </c>
    </row>
    <row r="10">
      <c r="B10" s="16" t="s">
        <v>45</v>
      </c>
      <c r="C10" s="15" t="n">
        <v>0.102189781021898</v>
      </c>
      <c r="D10" s="15" t="n">
        <v>0.12280701754386</v>
      </c>
      <c r="E10" s="15" t="n">
        <v>0.0457516339869281</v>
      </c>
      <c r="F10" s="15" t="n">
        <v>0.174418604651163</v>
      </c>
      <c r="G10" s="15" t="n">
        <v>0.11304347826087</v>
      </c>
      <c r="H10" s="15"/>
      <c r="I10" s="15" t="n">
        <v>0.0808823529411765</v>
      </c>
      <c r="J10" s="15" t="n">
        <v>0.114814814814815</v>
      </c>
      <c r="K10" s="15"/>
      <c r="L10" s="15" t="n">
        <v>0.0833333333333333</v>
      </c>
      <c r="M10" s="15" t="n">
        <v>0.0842105263157895</v>
      </c>
      <c r="N10" s="15" t="n">
        <v>0.133928571428571</v>
      </c>
      <c r="O10" s="15" t="n">
        <v>0.0814814814814815</v>
      </c>
      <c r="P10" s="15"/>
      <c r="Q10" s="15" t="n">
        <v>0.0827586206896552</v>
      </c>
      <c r="R10" s="15" t="n">
        <v>0.112781954887218</v>
      </c>
    </row>
    <row r="11">
      <c r="B11" s="16" t="s">
        <v>46</v>
      </c>
      <c r="C11" s="15" t="n">
        <v>0.0267639902676399</v>
      </c>
      <c r="D11" s="15" t="n">
        <v>0.0175438596491228</v>
      </c>
      <c r="E11" s="15" t="n">
        <v>0.0261437908496732</v>
      </c>
      <c r="F11" s="15" t="n">
        <v>0.0232558139534884</v>
      </c>
      <c r="G11" s="15" t="n">
        <v>0.0347826086956522</v>
      </c>
      <c r="H11" s="15"/>
      <c r="I11" s="15" t="n">
        <v>0.0294117647058824</v>
      </c>
      <c r="J11" s="15" t="n">
        <v>0.0259259259259259</v>
      </c>
      <c r="K11" s="15"/>
      <c r="L11" s="15" t="n">
        <v>0.0333333333333333</v>
      </c>
      <c r="M11" s="15" t="n">
        <v>0</v>
      </c>
      <c r="N11" s="15" t="n">
        <v>0.0446428571428571</v>
      </c>
      <c r="O11" s="15" t="n">
        <v>0.0296296296296296</v>
      </c>
      <c r="P11" s="15"/>
      <c r="Q11" s="15" t="n">
        <v>0.0206896551724138</v>
      </c>
      <c r="R11" s="15" t="n">
        <v>0.0300751879699248</v>
      </c>
    </row>
    <row r="12">
      <c r="B12" s="16" t="s">
        <v>47</v>
      </c>
      <c r="C12" s="15" t="n">
        <v>0.0072992700729927</v>
      </c>
      <c r="D12" s="15" t="n">
        <v>0.0175438596491228</v>
      </c>
      <c r="E12" s="15" t="n">
        <v>0</v>
      </c>
      <c r="F12" s="15" t="n">
        <v>0.0116279069767442</v>
      </c>
      <c r="G12" s="15" t="n">
        <v>0.00869565217391304</v>
      </c>
      <c r="H12" s="15"/>
      <c r="I12" s="15" t="n">
        <v>0</v>
      </c>
      <c r="J12" s="15" t="n">
        <v>0.0111111111111111</v>
      </c>
      <c r="K12" s="15"/>
      <c r="L12" s="15" t="n">
        <v>0.0166666666666667</v>
      </c>
      <c r="M12" s="15" t="n">
        <v>0</v>
      </c>
      <c r="N12" s="15" t="n">
        <v>0</v>
      </c>
      <c r="O12" s="15" t="n">
        <v>0.0148148148148148</v>
      </c>
      <c r="P12" s="15"/>
      <c r="Q12" s="15" t="n">
        <v>0</v>
      </c>
      <c r="R12" s="15" t="n">
        <v>0.0112781954887218</v>
      </c>
    </row>
    <row r="13">
      <c r="B13" s="16" t="s">
        <v>48</v>
      </c>
      <c r="C13" s="15" t="n">
        <v>0.0024330900243309</v>
      </c>
      <c r="D13" s="15" t="n">
        <v>0</v>
      </c>
      <c r="E13" s="15" t="n">
        <v>0.0065359477124183</v>
      </c>
      <c r="F13" s="15" t="n">
        <v>0</v>
      </c>
      <c r="G13" s="15" t="n">
        <v>0</v>
      </c>
      <c r="H13" s="15"/>
      <c r="I13" s="15" t="n">
        <v>0</v>
      </c>
      <c r="J13" s="15" t="n">
        <v>0.0037037037037037</v>
      </c>
      <c r="K13" s="15"/>
      <c r="L13" s="15" t="n">
        <v>0</v>
      </c>
      <c r="M13" s="15" t="n">
        <v>0</v>
      </c>
      <c r="N13" s="15" t="n">
        <v>0.00892857142857143</v>
      </c>
      <c r="O13" s="15" t="n">
        <v>0</v>
      </c>
      <c r="P13" s="15"/>
      <c r="Q13" s="15" t="n">
        <v>0.00689655172413793</v>
      </c>
      <c r="R13" s="15" t="n">
        <v>0</v>
      </c>
    </row>
    <row r="14">
      <c r="B14" s="16" t="s">
        <v>49</v>
      </c>
      <c r="C14" s="19" t="n">
        <v>0.861313868613139</v>
      </c>
      <c r="D14" s="19" t="n">
        <v>0.842105263157895</v>
      </c>
      <c r="E14" s="19" t="n">
        <v>0.92156862745098</v>
      </c>
      <c r="F14" s="19" t="n">
        <v>0.790697674418605</v>
      </c>
      <c r="G14" s="19" t="n">
        <v>0.843478260869565</v>
      </c>
      <c r="H14" s="19"/>
      <c r="I14" s="19" t="n">
        <v>0.889705882352941</v>
      </c>
      <c r="J14" s="19" t="n">
        <v>0.844444444444445</v>
      </c>
      <c r="K14" s="19"/>
      <c r="L14" s="19" t="n">
        <v>0.866666666666667</v>
      </c>
      <c r="M14" s="19" t="n">
        <v>0.91578947368421</v>
      </c>
      <c r="N14" s="19" t="n">
        <v>0.8125</v>
      </c>
      <c r="O14" s="19" t="n">
        <v>0.874074074074074</v>
      </c>
      <c r="P14" s="19"/>
      <c r="Q14" s="19" t="n">
        <v>0.889655172413793</v>
      </c>
      <c r="R14" s="19" t="n">
        <v>0.845864661654135</v>
      </c>
    </row>
    <row r="15">
      <c r="B15" s="16" t="s">
        <v>50</v>
      </c>
      <c r="C15" s="19" t="n">
        <v>0.0340632603406326</v>
      </c>
      <c r="D15" s="19" t="n">
        <v>0.0350877192982456</v>
      </c>
      <c r="E15" s="19" t="n">
        <v>0.0261437908496732</v>
      </c>
      <c r="F15" s="19" t="n">
        <v>0.0348837209302326</v>
      </c>
      <c r="G15" s="19" t="n">
        <v>0.0434782608695652</v>
      </c>
      <c r="H15" s="19"/>
      <c r="I15" s="19" t="n">
        <v>0.0294117647058824</v>
      </c>
      <c r="J15" s="19" t="n">
        <v>0.037037037037037</v>
      </c>
      <c r="K15" s="19"/>
      <c r="L15" s="19" t="n">
        <v>0.05</v>
      </c>
      <c r="M15" s="19" t="n">
        <v>0</v>
      </c>
      <c r="N15" s="19" t="n">
        <v>0.0446428571428571</v>
      </c>
      <c r="O15" s="19" t="n">
        <v>0.0444444444444444</v>
      </c>
      <c r="P15" s="19"/>
      <c r="Q15" s="19" t="n">
        <v>0.0206896551724138</v>
      </c>
      <c r="R15" s="19" t="n">
        <v>0.0413533834586466</v>
      </c>
    </row>
    <row r="16">
      <c r="B16" s="16" t="s">
        <v>51</v>
      </c>
      <c r="C16" s="20" t="n">
        <v>0.827250608272506</v>
      </c>
      <c r="D16" s="20" t="n">
        <v>0.807017543859649</v>
      </c>
      <c r="E16" s="20" t="n">
        <v>0.895424836601307</v>
      </c>
      <c r="F16" s="20" t="n">
        <v>0.755813953488372</v>
      </c>
      <c r="G16" s="20" t="n">
        <v>0.8</v>
      </c>
      <c r="H16" s="20"/>
      <c r="I16" s="20" t="n">
        <v>0.860294117647059</v>
      </c>
      <c r="J16" s="20" t="n">
        <v>0.807407407407408</v>
      </c>
      <c r="K16" s="20"/>
      <c r="L16" s="20" t="n">
        <v>0.816666666666667</v>
      </c>
      <c r="M16" s="20" t="n">
        <v>0.91578947368421</v>
      </c>
      <c r="N16" s="20" t="n">
        <v>0.767857142857143</v>
      </c>
      <c r="O16" s="20" t="n">
        <v>0.82962962962963</v>
      </c>
      <c r="P16" s="20"/>
      <c r="Q16" s="20" t="n">
        <v>0.868965517241379</v>
      </c>
      <c r="R16" s="20" t="n">
        <v>0.804511278195489</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0.357664233576642</v>
      </c>
      <c r="D8" s="15" t="n">
        <v>0.350877192982456</v>
      </c>
      <c r="E8" s="15" t="n">
        <v>0.352941176470588</v>
      </c>
      <c r="F8" s="15" t="n">
        <v>0.36046511627907</v>
      </c>
      <c r="G8" s="15" t="n">
        <v>0.365217391304348</v>
      </c>
      <c r="H8" s="15"/>
      <c r="I8" s="15" t="n">
        <v>0.286764705882353</v>
      </c>
      <c r="J8" s="15" t="n">
        <v>0.385185185185185</v>
      </c>
      <c r="K8" s="15"/>
      <c r="L8" s="15" t="n">
        <v>0.283333333333333</v>
      </c>
      <c r="M8" s="15" t="n">
        <v>0.389473684210526</v>
      </c>
      <c r="N8" s="15" t="n">
        <v>0.339285714285714</v>
      </c>
      <c r="O8" s="15" t="n">
        <v>0.4</v>
      </c>
      <c r="P8" s="15"/>
      <c r="Q8" s="15" t="n">
        <v>0.475862068965517</v>
      </c>
      <c r="R8" s="15" t="n">
        <v>0.293233082706767</v>
      </c>
    </row>
    <row r="9">
      <c r="B9" s="16" t="s">
        <v>44</v>
      </c>
      <c r="C9" s="15" t="n">
        <v>0.503649635036496</v>
      </c>
      <c r="D9" s="15" t="n">
        <v>0.508771929824561</v>
      </c>
      <c r="E9" s="15" t="n">
        <v>0.549019607843137</v>
      </c>
      <c r="F9" s="15" t="n">
        <v>0.511627906976744</v>
      </c>
      <c r="G9" s="15" t="n">
        <v>0.434782608695652</v>
      </c>
      <c r="H9" s="15"/>
      <c r="I9" s="15" t="n">
        <v>0.602941176470588</v>
      </c>
      <c r="J9" s="15" t="n">
        <v>0.462962962962963</v>
      </c>
      <c r="K9" s="15"/>
      <c r="L9" s="15" t="n">
        <v>0.6</v>
      </c>
      <c r="M9" s="15" t="n">
        <v>0.515789473684211</v>
      </c>
      <c r="N9" s="15" t="n">
        <v>0.544642857142857</v>
      </c>
      <c r="O9" s="15" t="n">
        <v>0.422222222222222</v>
      </c>
      <c r="P9" s="15"/>
      <c r="Q9" s="15" t="n">
        <v>0.43448275862069</v>
      </c>
      <c r="R9" s="15" t="n">
        <v>0.541353383458647</v>
      </c>
    </row>
    <row r="10">
      <c r="B10" s="16" t="s">
        <v>45</v>
      </c>
      <c r="C10" s="15" t="n">
        <v>0.10705596107056</v>
      </c>
      <c r="D10" s="15" t="n">
        <v>0.12280701754386</v>
      </c>
      <c r="E10" s="15" t="n">
        <v>0.0718954248366013</v>
      </c>
      <c r="F10" s="15" t="n">
        <v>0.104651162790698</v>
      </c>
      <c r="G10" s="15" t="n">
        <v>0.147826086956522</v>
      </c>
      <c r="H10" s="15"/>
      <c r="I10" s="15" t="n">
        <v>0.0661764705882353</v>
      </c>
      <c r="J10" s="15" t="n">
        <v>0.125925925925926</v>
      </c>
      <c r="K10" s="15"/>
      <c r="L10" s="15" t="n">
        <v>0.0833333333333333</v>
      </c>
      <c r="M10" s="15" t="n">
        <v>0.0736842105263158</v>
      </c>
      <c r="N10" s="15" t="n">
        <v>0.0892857142857143</v>
      </c>
      <c r="O10" s="15" t="n">
        <v>0.133333333333333</v>
      </c>
      <c r="P10" s="15"/>
      <c r="Q10" s="15" t="n">
        <v>0.0689655172413793</v>
      </c>
      <c r="R10" s="15" t="n">
        <v>0.12781954887218</v>
      </c>
    </row>
    <row r="11">
      <c r="B11" s="16" t="s">
        <v>46</v>
      </c>
      <c r="C11" s="15" t="n">
        <v>0.0170316301703163</v>
      </c>
      <c r="D11" s="15" t="n">
        <v>0</v>
      </c>
      <c r="E11" s="15" t="n">
        <v>0.0065359477124183</v>
      </c>
      <c r="F11" s="15" t="n">
        <v>0.0232558139534884</v>
      </c>
      <c r="G11" s="15" t="n">
        <v>0.0347826086956522</v>
      </c>
      <c r="H11" s="15"/>
      <c r="I11" s="15" t="n">
        <v>0.0147058823529412</v>
      </c>
      <c r="J11" s="15" t="n">
        <v>0.0185185185185185</v>
      </c>
      <c r="K11" s="15"/>
      <c r="L11" s="15" t="n">
        <v>0</v>
      </c>
      <c r="M11" s="15" t="n">
        <v>0.0210526315789474</v>
      </c>
      <c r="N11" s="15" t="n">
        <v>0.0178571428571429</v>
      </c>
      <c r="O11" s="15" t="n">
        <v>0.0222222222222222</v>
      </c>
      <c r="P11" s="15"/>
      <c r="Q11" s="15" t="n">
        <v>0.00689655172413793</v>
      </c>
      <c r="R11" s="15" t="n">
        <v>0.0225563909774436</v>
      </c>
    </row>
    <row r="12">
      <c r="B12" s="16" t="s">
        <v>47</v>
      </c>
      <c r="C12" s="15" t="n">
        <v>0.0097323600973236</v>
      </c>
      <c r="D12" s="15" t="n">
        <v>0</v>
      </c>
      <c r="E12" s="15" t="n">
        <v>0.0196078431372549</v>
      </c>
      <c r="F12" s="15" t="n">
        <v>0</v>
      </c>
      <c r="G12" s="15" t="n">
        <v>0.00869565217391304</v>
      </c>
      <c r="H12" s="15"/>
      <c r="I12" s="15" t="n">
        <v>0.0147058823529412</v>
      </c>
      <c r="J12" s="15" t="n">
        <v>0.00740740740740741</v>
      </c>
      <c r="K12" s="15"/>
      <c r="L12" s="15" t="n">
        <v>0.0333333333333333</v>
      </c>
      <c r="M12" s="15" t="n">
        <v>0</v>
      </c>
      <c r="N12" s="15" t="n">
        <v>0</v>
      </c>
      <c r="O12" s="15" t="n">
        <v>0.0148148148148148</v>
      </c>
      <c r="P12" s="15"/>
      <c r="Q12" s="15" t="n">
        <v>0.00689655172413793</v>
      </c>
      <c r="R12" s="15" t="n">
        <v>0.0112781954887218</v>
      </c>
    </row>
    <row r="13">
      <c r="B13" s="16" t="s">
        <v>48</v>
      </c>
      <c r="C13" s="15" t="n">
        <v>0.0048661800486618</v>
      </c>
      <c r="D13" s="15" t="n">
        <v>0.0175438596491228</v>
      </c>
      <c r="E13" s="15" t="n">
        <v>0</v>
      </c>
      <c r="F13" s="15" t="n">
        <v>0</v>
      </c>
      <c r="G13" s="15" t="n">
        <v>0.00869565217391304</v>
      </c>
      <c r="H13" s="15"/>
      <c r="I13" s="15" t="n">
        <v>0.0147058823529412</v>
      </c>
      <c r="J13" s="15" t="n">
        <v>0</v>
      </c>
      <c r="K13" s="15"/>
      <c r="L13" s="15" t="n">
        <v>0</v>
      </c>
      <c r="M13" s="15" t="n">
        <v>0</v>
      </c>
      <c r="N13" s="15" t="n">
        <v>0.00892857142857143</v>
      </c>
      <c r="O13" s="15" t="n">
        <v>0.00740740740740741</v>
      </c>
      <c r="P13" s="15"/>
      <c r="Q13" s="15" t="n">
        <v>0.00689655172413793</v>
      </c>
      <c r="R13" s="15" t="n">
        <v>0.0037593984962406</v>
      </c>
    </row>
    <row r="14">
      <c r="B14" s="16" t="s">
        <v>49</v>
      </c>
      <c r="C14" s="19" t="n">
        <v>0.861313868613139</v>
      </c>
      <c r="D14" s="19" t="n">
        <v>0.859649122807018</v>
      </c>
      <c r="E14" s="19" t="n">
        <v>0.901960784313726</v>
      </c>
      <c r="F14" s="19" t="n">
        <v>0.872093023255814</v>
      </c>
      <c r="G14" s="19" t="n">
        <v>0.8</v>
      </c>
      <c r="H14" s="19"/>
      <c r="I14" s="19" t="n">
        <v>0.889705882352941</v>
      </c>
      <c r="J14" s="19" t="n">
        <v>0.848148148148148</v>
      </c>
      <c r="K14" s="19"/>
      <c r="L14" s="19" t="n">
        <v>0.883333333333333</v>
      </c>
      <c r="M14" s="19" t="n">
        <v>0.905263157894737</v>
      </c>
      <c r="N14" s="19" t="n">
        <v>0.883928571428571</v>
      </c>
      <c r="O14" s="19" t="n">
        <v>0.822222222222222</v>
      </c>
      <c r="P14" s="19"/>
      <c r="Q14" s="19" t="n">
        <v>0.910344827586207</v>
      </c>
      <c r="R14" s="19" t="n">
        <v>0.834586466165413</v>
      </c>
    </row>
    <row r="15">
      <c r="B15" s="16" t="s">
        <v>50</v>
      </c>
      <c r="C15" s="19" t="n">
        <v>0.0267639902676399</v>
      </c>
      <c r="D15" s="19" t="n">
        <v>0</v>
      </c>
      <c r="E15" s="19" t="n">
        <v>0.0261437908496732</v>
      </c>
      <c r="F15" s="19" t="n">
        <v>0.0232558139534884</v>
      </c>
      <c r="G15" s="19" t="n">
        <v>0.0434782608695652</v>
      </c>
      <c r="H15" s="19"/>
      <c r="I15" s="19" t="n">
        <v>0.0294117647058824</v>
      </c>
      <c r="J15" s="19" t="n">
        <v>0.0259259259259259</v>
      </c>
      <c r="K15" s="19"/>
      <c r="L15" s="19" t="n">
        <v>0.0333333333333333</v>
      </c>
      <c r="M15" s="19" t="n">
        <v>0.0210526315789474</v>
      </c>
      <c r="N15" s="19" t="n">
        <v>0.0178571428571429</v>
      </c>
      <c r="O15" s="19" t="n">
        <v>0.037037037037037</v>
      </c>
      <c r="P15" s="19"/>
      <c r="Q15" s="19" t="n">
        <v>0.0137931034482759</v>
      </c>
      <c r="R15" s="19" t="n">
        <v>0.0338345864661654</v>
      </c>
    </row>
    <row r="16">
      <c r="B16" s="16" t="s">
        <v>51</v>
      </c>
      <c r="C16" s="20" t="n">
        <v>0.834549878345499</v>
      </c>
      <c r="D16" s="20" t="n">
        <v>0.859649122807018</v>
      </c>
      <c r="E16" s="20" t="n">
        <v>0.875816993464052</v>
      </c>
      <c r="F16" s="20" t="n">
        <v>0.848837209302326</v>
      </c>
      <c r="G16" s="20" t="n">
        <v>0.756521739130435</v>
      </c>
      <c r="H16" s="20"/>
      <c r="I16" s="20" t="n">
        <v>0.860294117647059</v>
      </c>
      <c r="J16" s="20" t="n">
        <v>0.822222222222222</v>
      </c>
      <c r="K16" s="20"/>
      <c r="L16" s="20" t="n">
        <v>0.85</v>
      </c>
      <c r="M16" s="20" t="n">
        <v>0.88421052631579</v>
      </c>
      <c r="N16" s="20" t="n">
        <v>0.866071428571428</v>
      </c>
      <c r="O16" s="20" t="n">
        <v>0.785185185185185</v>
      </c>
      <c r="P16" s="20"/>
      <c r="Q16" s="20" t="n">
        <v>0.896551724137931</v>
      </c>
      <c r="R16" s="20" t="n">
        <v>0.800751879699248</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199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0.284671532846715</v>
      </c>
      <c r="D8" s="15" t="n">
        <v>0.385964912280702</v>
      </c>
      <c r="E8" s="15" t="n">
        <v>0.254901960784314</v>
      </c>
      <c r="F8" s="15" t="n">
        <v>0.27906976744186</v>
      </c>
      <c r="G8" s="15" t="n">
        <v>0.278260869565217</v>
      </c>
      <c r="H8" s="15"/>
      <c r="I8" s="15" t="n">
        <v>0.25</v>
      </c>
      <c r="J8" s="15" t="n">
        <v>0.3</v>
      </c>
      <c r="K8" s="15"/>
      <c r="L8" s="15" t="n">
        <v>0.233333333333333</v>
      </c>
      <c r="M8" s="15" t="n">
        <v>0.305263157894737</v>
      </c>
      <c r="N8" s="15" t="n">
        <v>0.321428571428571</v>
      </c>
      <c r="O8" s="15" t="n">
        <v>0.281481481481481</v>
      </c>
      <c r="P8" s="15"/>
      <c r="Q8" s="15" t="n">
        <v>0.296551724137931</v>
      </c>
      <c r="R8" s="15" t="n">
        <v>0.278195488721804</v>
      </c>
    </row>
    <row r="9">
      <c r="B9" s="16" t="s">
        <v>44</v>
      </c>
      <c r="C9" s="15" t="n">
        <v>0.518248175182482</v>
      </c>
      <c r="D9" s="15" t="n">
        <v>0.403508771929825</v>
      </c>
      <c r="E9" s="15" t="n">
        <v>0.581699346405229</v>
      </c>
      <c r="F9" s="15" t="n">
        <v>0.581395348837209</v>
      </c>
      <c r="G9" s="15" t="n">
        <v>0.443478260869565</v>
      </c>
      <c r="H9" s="15"/>
      <c r="I9" s="15" t="n">
        <v>0.558823529411765</v>
      </c>
      <c r="J9" s="15" t="n">
        <v>0.5</v>
      </c>
      <c r="K9" s="15"/>
      <c r="L9" s="15" t="n">
        <v>0.55</v>
      </c>
      <c r="M9" s="15" t="n">
        <v>0.547368421052632</v>
      </c>
      <c r="N9" s="15" t="n">
        <v>0.517857142857143</v>
      </c>
      <c r="O9" s="15" t="n">
        <v>0.496296296296296</v>
      </c>
      <c r="P9" s="15"/>
      <c r="Q9" s="15" t="n">
        <v>0.551724137931034</v>
      </c>
      <c r="R9" s="15" t="n">
        <v>0.5</v>
      </c>
    </row>
    <row r="10">
      <c r="B10" s="16" t="s">
        <v>45</v>
      </c>
      <c r="C10" s="15" t="n">
        <v>0.148418491484185</v>
      </c>
      <c r="D10" s="15" t="n">
        <v>0.140350877192982</v>
      </c>
      <c r="E10" s="15" t="n">
        <v>0.143790849673203</v>
      </c>
      <c r="F10" s="15" t="n">
        <v>0.0930232558139535</v>
      </c>
      <c r="G10" s="15" t="n">
        <v>0.2</v>
      </c>
      <c r="H10" s="15"/>
      <c r="I10" s="15" t="n">
        <v>0.147058823529412</v>
      </c>
      <c r="J10" s="15" t="n">
        <v>0.151851851851852</v>
      </c>
      <c r="K10" s="15"/>
      <c r="L10" s="15" t="n">
        <v>0.166666666666667</v>
      </c>
      <c r="M10" s="15" t="n">
        <v>0.105263157894737</v>
      </c>
      <c r="N10" s="15" t="n">
        <v>0.142857142857143</v>
      </c>
      <c r="O10" s="15" t="n">
        <v>0.148148148148148</v>
      </c>
      <c r="P10" s="15"/>
      <c r="Q10" s="15" t="n">
        <v>0.103448275862069</v>
      </c>
      <c r="R10" s="15" t="n">
        <v>0.172932330827068</v>
      </c>
    </row>
    <row r="11">
      <c r="B11" s="16" t="s">
        <v>46</v>
      </c>
      <c r="C11" s="15" t="n">
        <v>0.0340632603406326</v>
      </c>
      <c r="D11" s="15" t="n">
        <v>0.0526315789473684</v>
      </c>
      <c r="E11" s="15" t="n">
        <v>0.0065359477124183</v>
      </c>
      <c r="F11" s="15" t="n">
        <v>0.0465116279069767</v>
      </c>
      <c r="G11" s="15" t="n">
        <v>0.0521739130434783</v>
      </c>
      <c r="H11" s="15"/>
      <c r="I11" s="15" t="n">
        <v>0.0441176470588235</v>
      </c>
      <c r="J11" s="15" t="n">
        <v>0.0296296296296296</v>
      </c>
      <c r="K11" s="15"/>
      <c r="L11" s="15" t="n">
        <v>0.0333333333333333</v>
      </c>
      <c r="M11" s="15" t="n">
        <v>0.0315789473684211</v>
      </c>
      <c r="N11" s="15" t="n">
        <v>0.0178571428571429</v>
      </c>
      <c r="O11" s="15" t="n">
        <v>0.0444444444444444</v>
      </c>
      <c r="P11" s="15"/>
      <c r="Q11" s="15" t="n">
        <v>0.0482758620689655</v>
      </c>
      <c r="R11" s="15" t="n">
        <v>0.0263157894736842</v>
      </c>
    </row>
    <row r="12">
      <c r="B12" s="16" t="s">
        <v>47</v>
      </c>
      <c r="C12" s="15" t="n">
        <v>0.0072992700729927</v>
      </c>
      <c r="D12" s="15" t="n">
        <v>0</v>
      </c>
      <c r="E12" s="15" t="n">
        <v>0.0065359477124183</v>
      </c>
      <c r="F12" s="15" t="n">
        <v>0</v>
      </c>
      <c r="G12" s="15" t="n">
        <v>0.0173913043478261</v>
      </c>
      <c r="H12" s="15"/>
      <c r="I12" s="15" t="n">
        <v>0</v>
      </c>
      <c r="J12" s="15" t="n">
        <v>0.00740740740740741</v>
      </c>
      <c r="K12" s="15"/>
      <c r="L12" s="15" t="n">
        <v>0</v>
      </c>
      <c r="M12" s="15" t="n">
        <v>0.0105263157894737</v>
      </c>
      <c r="N12" s="15" t="n">
        <v>0</v>
      </c>
      <c r="O12" s="15" t="n">
        <v>0.0148148148148148</v>
      </c>
      <c r="P12" s="15"/>
      <c r="Q12" s="15" t="n">
        <v>0</v>
      </c>
      <c r="R12" s="15" t="n">
        <v>0.0112781954887218</v>
      </c>
    </row>
    <row r="13">
      <c r="B13" s="16" t="s">
        <v>48</v>
      </c>
      <c r="C13" s="15" t="n">
        <v>0.0072992700729927</v>
      </c>
      <c r="D13" s="15" t="n">
        <v>0.0175438596491228</v>
      </c>
      <c r="E13" s="15" t="n">
        <v>0.0065359477124183</v>
      </c>
      <c r="F13" s="15" t="n">
        <v>0</v>
      </c>
      <c r="G13" s="15" t="n">
        <v>0.00869565217391304</v>
      </c>
      <c r="H13" s="15"/>
      <c r="I13" s="15" t="n">
        <v>0</v>
      </c>
      <c r="J13" s="15" t="n">
        <v>0.0111111111111111</v>
      </c>
      <c r="K13" s="15"/>
      <c r="L13" s="15" t="n">
        <v>0.0166666666666667</v>
      </c>
      <c r="M13" s="15" t="n">
        <v>0</v>
      </c>
      <c r="N13" s="15" t="n">
        <v>0</v>
      </c>
      <c r="O13" s="15" t="n">
        <v>0.0148148148148148</v>
      </c>
      <c r="P13" s="15"/>
      <c r="Q13" s="15" t="n">
        <v>0</v>
      </c>
      <c r="R13" s="15" t="n">
        <v>0.0112781954887218</v>
      </c>
    </row>
    <row r="14">
      <c r="B14" s="16" t="s">
        <v>49</v>
      </c>
      <c r="C14" s="19" t="n">
        <v>0.802919708029197</v>
      </c>
      <c r="D14" s="19" t="n">
        <v>0.789473684210526</v>
      </c>
      <c r="E14" s="19" t="n">
        <v>0.836601307189543</v>
      </c>
      <c r="F14" s="19" t="n">
        <v>0.86046511627907</v>
      </c>
      <c r="G14" s="19" t="n">
        <v>0.721739130434783</v>
      </c>
      <c r="H14" s="19"/>
      <c r="I14" s="19" t="n">
        <v>0.808823529411765</v>
      </c>
      <c r="J14" s="19" t="n">
        <v>0.8</v>
      </c>
      <c r="K14" s="19"/>
      <c r="L14" s="19" t="n">
        <v>0.783333333333333</v>
      </c>
      <c r="M14" s="19" t="n">
        <v>0.852631578947368</v>
      </c>
      <c r="N14" s="19" t="n">
        <v>0.839285714285714</v>
      </c>
      <c r="O14" s="19" t="n">
        <v>0.777777777777778</v>
      </c>
      <c r="P14" s="19"/>
      <c r="Q14" s="19" t="n">
        <v>0.848275862068965</v>
      </c>
      <c r="R14" s="19" t="n">
        <v>0.778195488721805</v>
      </c>
    </row>
    <row r="15">
      <c r="B15" s="16" t="s">
        <v>50</v>
      </c>
      <c r="C15" s="19" t="n">
        <v>0.0413625304136253</v>
      </c>
      <c r="D15" s="19" t="n">
        <v>0.0526315789473684</v>
      </c>
      <c r="E15" s="19" t="n">
        <v>0.0130718954248366</v>
      </c>
      <c r="F15" s="19" t="n">
        <v>0.0465116279069767</v>
      </c>
      <c r="G15" s="19" t="n">
        <v>0.0695652173913043</v>
      </c>
      <c r="H15" s="19"/>
      <c r="I15" s="19" t="n">
        <v>0.0441176470588235</v>
      </c>
      <c r="J15" s="19" t="n">
        <v>0.037037037037037</v>
      </c>
      <c r="K15" s="19"/>
      <c r="L15" s="19" t="n">
        <v>0.0333333333333333</v>
      </c>
      <c r="M15" s="19" t="n">
        <v>0.0421052631578947</v>
      </c>
      <c r="N15" s="19" t="n">
        <v>0.0178571428571429</v>
      </c>
      <c r="O15" s="19" t="n">
        <v>0.0592592592592593</v>
      </c>
      <c r="P15" s="19"/>
      <c r="Q15" s="19" t="n">
        <v>0.0482758620689655</v>
      </c>
      <c r="R15" s="19" t="n">
        <v>0.037593984962406</v>
      </c>
    </row>
    <row r="16">
      <c r="B16" s="16" t="s">
        <v>51</v>
      </c>
      <c r="C16" s="20" t="n">
        <v>0.761557177615572</v>
      </c>
      <c r="D16" s="20" t="n">
        <v>0.736842105263158</v>
      </c>
      <c r="E16" s="20" t="n">
        <v>0.823529411764706</v>
      </c>
      <c r="F16" s="20" t="n">
        <v>0.813953488372093</v>
      </c>
      <c r="G16" s="20" t="n">
        <v>0.652173913043478</v>
      </c>
      <c r="H16" s="20"/>
      <c r="I16" s="20" t="n">
        <v>0.764705882352941</v>
      </c>
      <c r="J16" s="20" t="n">
        <v>0.762962962962963</v>
      </c>
      <c r="K16" s="20"/>
      <c r="L16" s="20" t="n">
        <v>0.75</v>
      </c>
      <c r="M16" s="20" t="n">
        <v>0.810526315789474</v>
      </c>
      <c r="N16" s="20" t="n">
        <v>0.821428571428572</v>
      </c>
      <c r="O16" s="20" t="n">
        <v>0.718518518518519</v>
      </c>
      <c r="P16" s="20"/>
      <c r="Q16" s="20" t="n">
        <v>0.8</v>
      </c>
      <c r="R16" s="20" t="n">
        <v>0.740601503759398</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200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411</v>
      </c>
      <c r="D7" s="11" t="n">
        <v>57</v>
      </c>
      <c r="E7" s="11" t="n">
        <v>153</v>
      </c>
      <c r="F7" s="11" t="n">
        <v>86</v>
      </c>
      <c r="G7" s="11" t="n">
        <v>115</v>
      </c>
      <c r="H7" s="11"/>
      <c r="I7" s="11" t="n">
        <v>136</v>
      </c>
      <c r="J7" s="11" t="n">
        <v>270</v>
      </c>
      <c r="K7" s="11"/>
      <c r="L7" s="11" t="n">
        <v>60</v>
      </c>
      <c r="M7" s="11" t="n">
        <v>95</v>
      </c>
      <c r="N7" s="11" t="n">
        <v>112</v>
      </c>
      <c r="O7" s="11" t="n">
        <v>135</v>
      </c>
      <c r="P7" s="11"/>
      <c r="Q7" s="11" t="n">
        <v>145</v>
      </c>
      <c r="R7" s="11" t="n">
        <v>266</v>
      </c>
    </row>
    <row r="8">
      <c r="B8" s="16" t="s">
        <v>43</v>
      </c>
      <c r="C8" s="15" t="n">
        <v>0.442822384428224</v>
      </c>
      <c r="D8" s="15" t="n">
        <v>0.508771929824561</v>
      </c>
      <c r="E8" s="15" t="n">
        <v>0.398692810457516</v>
      </c>
      <c r="F8" s="15" t="n">
        <v>0.488372093023256</v>
      </c>
      <c r="G8" s="15" t="n">
        <v>0.434782608695652</v>
      </c>
      <c r="H8" s="15"/>
      <c r="I8" s="15" t="n">
        <v>0.397058823529412</v>
      </c>
      <c r="J8" s="15" t="n">
        <v>0.455555555555556</v>
      </c>
      <c r="K8" s="15"/>
      <c r="L8" s="15" t="n">
        <v>0.416666666666667</v>
      </c>
      <c r="M8" s="15" t="n">
        <v>0.357894736842105</v>
      </c>
      <c r="N8" s="15" t="n">
        <v>0.491071428571429</v>
      </c>
      <c r="O8" s="15" t="n">
        <v>0.466666666666667</v>
      </c>
      <c r="P8" s="15"/>
      <c r="Q8" s="15" t="n">
        <v>0.4</v>
      </c>
      <c r="R8" s="15" t="n">
        <v>0.466165413533835</v>
      </c>
    </row>
    <row r="9">
      <c r="B9" s="16" t="s">
        <v>44</v>
      </c>
      <c r="C9" s="15" t="n">
        <v>0.442822384428224</v>
      </c>
      <c r="D9" s="15" t="n">
        <v>0.421052631578947</v>
      </c>
      <c r="E9" s="15" t="n">
        <v>0.444444444444444</v>
      </c>
      <c r="F9" s="15" t="n">
        <v>0.395348837209302</v>
      </c>
      <c r="G9" s="15" t="n">
        <v>0.48695652173913</v>
      </c>
      <c r="H9" s="15"/>
      <c r="I9" s="15" t="n">
        <v>0.5</v>
      </c>
      <c r="J9" s="15" t="n">
        <v>0.422222222222222</v>
      </c>
      <c r="K9" s="15"/>
      <c r="L9" s="15" t="n">
        <v>0.5</v>
      </c>
      <c r="M9" s="15" t="n">
        <v>0.484210526315789</v>
      </c>
      <c r="N9" s="15" t="n">
        <v>0.401785714285714</v>
      </c>
      <c r="O9" s="15" t="n">
        <v>0.422222222222222</v>
      </c>
      <c r="P9" s="15"/>
      <c r="Q9" s="15" t="n">
        <v>0.482758620689655</v>
      </c>
      <c r="R9" s="15" t="n">
        <v>0.421052631578947</v>
      </c>
    </row>
    <row r="10">
      <c r="B10" s="16" t="s">
        <v>45</v>
      </c>
      <c r="C10" s="15" t="n">
        <v>0.0900243309002433</v>
      </c>
      <c r="D10" s="15" t="n">
        <v>0.0701754385964912</v>
      </c>
      <c r="E10" s="15" t="n">
        <v>0.117647058823529</v>
      </c>
      <c r="F10" s="15" t="n">
        <v>0.0813953488372093</v>
      </c>
      <c r="G10" s="15" t="n">
        <v>0.0695652173913043</v>
      </c>
      <c r="H10" s="15"/>
      <c r="I10" s="15" t="n">
        <v>0.0882352941176471</v>
      </c>
      <c r="J10" s="15" t="n">
        <v>0.0925925925925926</v>
      </c>
      <c r="K10" s="15"/>
      <c r="L10" s="15" t="n">
        <v>0.0666666666666667</v>
      </c>
      <c r="M10" s="15" t="n">
        <v>0.115789473684211</v>
      </c>
      <c r="N10" s="15" t="n">
        <v>0.0803571428571429</v>
      </c>
      <c r="O10" s="15" t="n">
        <v>0.0962962962962963</v>
      </c>
      <c r="P10" s="15"/>
      <c r="Q10" s="15" t="n">
        <v>0.0896551724137931</v>
      </c>
      <c r="R10" s="15" t="n">
        <v>0.0902255639097744</v>
      </c>
    </row>
    <row r="11">
      <c r="B11" s="16" t="s">
        <v>46</v>
      </c>
      <c r="C11" s="15" t="n">
        <v>0.024330900243309</v>
      </c>
      <c r="D11" s="15" t="n">
        <v>0</v>
      </c>
      <c r="E11" s="15" t="n">
        <v>0.0392156862745098</v>
      </c>
      <c r="F11" s="15" t="n">
        <v>0.0348837209302326</v>
      </c>
      <c r="G11" s="15" t="n">
        <v>0.00869565217391304</v>
      </c>
      <c r="H11" s="15"/>
      <c r="I11" s="15" t="n">
        <v>0.0147058823529412</v>
      </c>
      <c r="J11" s="15" t="n">
        <v>0.0296296296296296</v>
      </c>
      <c r="K11" s="15"/>
      <c r="L11" s="15" t="n">
        <v>0.0166666666666667</v>
      </c>
      <c r="M11" s="15" t="n">
        <v>0.0421052631578947</v>
      </c>
      <c r="N11" s="15" t="n">
        <v>0.0267857142857143</v>
      </c>
      <c r="O11" s="15" t="n">
        <v>0.0148148148148148</v>
      </c>
      <c r="P11" s="15"/>
      <c r="Q11" s="15" t="n">
        <v>0.0275862068965517</v>
      </c>
      <c r="R11" s="15" t="n">
        <v>0.0225563909774436</v>
      </c>
    </row>
    <row r="12">
      <c r="B12" s="16" t="s">
        <v>47</v>
      </c>
      <c r="C12" s="15" t="n">
        <v>0</v>
      </c>
      <c r="D12" s="15" t="n">
        <v>0</v>
      </c>
      <c r="E12" s="15" t="n">
        <v>0</v>
      </c>
      <c r="F12" s="15" t="n">
        <v>0</v>
      </c>
      <c r="G12" s="15" t="n">
        <v>0</v>
      </c>
      <c r="H12" s="15"/>
      <c r="I12" s="15" t="n">
        <v>0</v>
      </c>
      <c r="J12" s="15" t="n">
        <v>0</v>
      </c>
      <c r="K12" s="15"/>
      <c r="L12" s="15" t="n">
        <v>0</v>
      </c>
      <c r="M12" s="15" t="n">
        <v>0</v>
      </c>
      <c r="N12" s="15" t="n">
        <v>0</v>
      </c>
      <c r="O12" s="15" t="n">
        <v>0</v>
      </c>
      <c r="P12" s="15"/>
      <c r="Q12" s="15" t="n">
        <v>0</v>
      </c>
      <c r="R12" s="15" t="n">
        <v>0</v>
      </c>
    </row>
    <row r="13">
      <c r="B13" s="16" t="s">
        <v>48</v>
      </c>
      <c r="C13" s="15" t="n">
        <v>0</v>
      </c>
      <c r="D13" s="15" t="n">
        <v>0</v>
      </c>
      <c r="E13" s="15" t="n">
        <v>0</v>
      </c>
      <c r="F13" s="15" t="n">
        <v>0</v>
      </c>
      <c r="G13" s="15" t="n">
        <v>0</v>
      </c>
      <c r="H13" s="15"/>
      <c r="I13" s="15" t="n">
        <v>0</v>
      </c>
      <c r="J13" s="15" t="n">
        <v>0</v>
      </c>
      <c r="K13" s="15"/>
      <c r="L13" s="15" t="n">
        <v>0</v>
      </c>
      <c r="M13" s="15" t="n">
        <v>0</v>
      </c>
      <c r="N13" s="15" t="n">
        <v>0</v>
      </c>
      <c r="O13" s="15" t="n">
        <v>0</v>
      </c>
      <c r="P13" s="15"/>
      <c r="Q13" s="15" t="n">
        <v>0</v>
      </c>
      <c r="R13" s="15" t="n">
        <v>0</v>
      </c>
    </row>
    <row r="14">
      <c r="B14" s="16" t="s">
        <v>49</v>
      </c>
      <c r="C14" s="19" t="n">
        <v>0.885644768856448</v>
      </c>
      <c r="D14" s="19" t="n">
        <v>0.929824561403509</v>
      </c>
      <c r="E14" s="19" t="n">
        <v>0.843137254901961</v>
      </c>
      <c r="F14" s="19" t="n">
        <v>0.883720930232558</v>
      </c>
      <c r="G14" s="19" t="n">
        <v>0.921739130434783</v>
      </c>
      <c r="H14" s="19"/>
      <c r="I14" s="19" t="n">
        <v>0.897058823529412</v>
      </c>
      <c r="J14" s="19" t="n">
        <v>0.877777777777778</v>
      </c>
      <c r="K14" s="19"/>
      <c r="L14" s="19" t="n">
        <v>0.916666666666667</v>
      </c>
      <c r="M14" s="19" t="n">
        <v>0.842105263157895</v>
      </c>
      <c r="N14" s="19" t="n">
        <v>0.892857142857143</v>
      </c>
      <c r="O14" s="19" t="n">
        <v>0.888888888888889</v>
      </c>
      <c r="P14" s="19"/>
      <c r="Q14" s="19" t="n">
        <v>0.882758620689655</v>
      </c>
      <c r="R14" s="19" t="n">
        <v>0.887218045112782</v>
      </c>
    </row>
    <row r="15">
      <c r="B15" s="16" t="s">
        <v>50</v>
      </c>
      <c r="C15" s="19" t="n">
        <v>0.024330900243309</v>
      </c>
      <c r="D15" s="19" t="n">
        <v>0</v>
      </c>
      <c r="E15" s="19" t="n">
        <v>0.0392156862745098</v>
      </c>
      <c r="F15" s="19" t="n">
        <v>0.0348837209302326</v>
      </c>
      <c r="G15" s="19" t="n">
        <v>0.00869565217391304</v>
      </c>
      <c r="H15" s="19"/>
      <c r="I15" s="19" t="n">
        <v>0.0147058823529412</v>
      </c>
      <c r="J15" s="19" t="n">
        <v>0.0296296296296296</v>
      </c>
      <c r="K15" s="19"/>
      <c r="L15" s="19" t="n">
        <v>0.0166666666666667</v>
      </c>
      <c r="M15" s="19" t="n">
        <v>0.0421052631578947</v>
      </c>
      <c r="N15" s="19" t="n">
        <v>0.0267857142857143</v>
      </c>
      <c r="O15" s="19" t="n">
        <v>0.0148148148148148</v>
      </c>
      <c r="P15" s="19"/>
      <c r="Q15" s="19" t="n">
        <v>0.0275862068965517</v>
      </c>
      <c r="R15" s="19" t="n">
        <v>0.0225563909774436</v>
      </c>
    </row>
    <row r="16">
      <c r="B16" s="16" t="s">
        <v>51</v>
      </c>
      <c r="C16" s="20" t="n">
        <v>0.861313868613139</v>
      </c>
      <c r="D16" s="20" t="n">
        <v>0.929824561403509</v>
      </c>
      <c r="E16" s="20" t="n">
        <v>0.803921568627451</v>
      </c>
      <c r="F16" s="20" t="n">
        <v>0.848837209302326</v>
      </c>
      <c r="G16" s="20" t="n">
        <v>0.91304347826087</v>
      </c>
      <c r="H16" s="20"/>
      <c r="I16" s="20" t="n">
        <v>0.882352941176471</v>
      </c>
      <c r="J16" s="20" t="n">
        <v>0.848148148148148</v>
      </c>
      <c r="K16" s="20"/>
      <c r="L16" s="20" t="n">
        <v>0.9</v>
      </c>
      <c r="M16" s="20" t="n">
        <v>0.8</v>
      </c>
      <c r="N16" s="20" t="n">
        <v>0.866071428571428</v>
      </c>
      <c r="O16" s="20" t="n">
        <v>0.874074074074074</v>
      </c>
      <c r="P16" s="20"/>
      <c r="Q16" s="20" t="n">
        <v>0.855172413793103</v>
      </c>
      <c r="R16" s="20" t="n">
        <v>0.864661654135338</v>
      </c>
    </row>
    <row r="17">
      <c r="B17" s="17" t="s">
        <v>192</v>
      </c>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205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201</v>
      </c>
      <c r="C8" s="15" t="n">
        <v>0.301960784313725</v>
      </c>
      <c r="D8" s="15" t="n">
        <v>0.132743362831858</v>
      </c>
      <c r="E8" s="15" t="n">
        <v>0.38728323699422</v>
      </c>
      <c r="F8" s="15" t="n">
        <v>0.306122448979592</v>
      </c>
      <c r="G8" s="15" t="n">
        <v>0.333333333333333</v>
      </c>
      <c r="H8" s="15"/>
      <c r="I8" s="15" t="n">
        <v>0.385057471264368</v>
      </c>
      <c r="J8" s="15" t="n">
        <v>0.260606060606061</v>
      </c>
      <c r="K8" s="15"/>
      <c r="L8" s="15" t="n">
        <v>0.214285714285714</v>
      </c>
      <c r="M8" s="15" t="n">
        <v>0.345454545454545</v>
      </c>
      <c r="N8" s="15" t="n">
        <v>0.348837209302326</v>
      </c>
      <c r="O8" s="15" t="n">
        <v>0.312925170068027</v>
      </c>
      <c r="P8" s="15"/>
      <c r="Q8" s="15" t="n">
        <v>0.480769230769231</v>
      </c>
      <c r="R8" s="15" t="n">
        <v>0.22316384180791</v>
      </c>
    </row>
    <row r="9">
      <c r="B9" s="16" t="s">
        <v>202</v>
      </c>
      <c r="C9" s="15" t="n">
        <v>0.411764705882353</v>
      </c>
      <c r="D9" s="15" t="n">
        <v>0.353982300884956</v>
      </c>
      <c r="E9" s="15" t="n">
        <v>0.445086705202312</v>
      </c>
      <c r="F9" s="15" t="n">
        <v>0.459183673469388</v>
      </c>
      <c r="G9" s="15" t="n">
        <v>0.380952380952381</v>
      </c>
      <c r="H9" s="15"/>
      <c r="I9" s="15" t="n">
        <v>0.390804597701149</v>
      </c>
      <c r="J9" s="15" t="n">
        <v>0.418181818181818</v>
      </c>
      <c r="K9" s="15"/>
      <c r="L9" s="15" t="n">
        <v>0.348214285714286</v>
      </c>
      <c r="M9" s="15" t="n">
        <v>0.472727272727273</v>
      </c>
      <c r="N9" s="15" t="n">
        <v>0.441860465116279</v>
      </c>
      <c r="O9" s="15" t="n">
        <v>0.394557823129252</v>
      </c>
      <c r="P9" s="15"/>
      <c r="Q9" s="15" t="n">
        <v>0.416666666666667</v>
      </c>
      <c r="R9" s="15" t="n">
        <v>0.409604519774011</v>
      </c>
    </row>
    <row r="10">
      <c r="B10" s="16" t="s">
        <v>203</v>
      </c>
      <c r="C10" s="15" t="n">
        <v>0.243137254901961</v>
      </c>
      <c r="D10" s="15" t="n">
        <v>0.433628318584071</v>
      </c>
      <c r="E10" s="15" t="n">
        <v>0.138728323699422</v>
      </c>
      <c r="F10" s="15" t="n">
        <v>0.204081632653061</v>
      </c>
      <c r="G10" s="15" t="n">
        <v>0.246031746031746</v>
      </c>
      <c r="H10" s="15"/>
      <c r="I10" s="15" t="n">
        <v>0.201149425287356</v>
      </c>
      <c r="J10" s="15" t="n">
        <v>0.266666666666667</v>
      </c>
      <c r="K10" s="15"/>
      <c r="L10" s="15" t="n">
        <v>0.366071428571429</v>
      </c>
      <c r="M10" s="15" t="n">
        <v>0.154545454545455</v>
      </c>
      <c r="N10" s="15" t="n">
        <v>0.186046511627907</v>
      </c>
      <c r="O10" s="15" t="n">
        <v>0.251700680272109</v>
      </c>
      <c r="P10" s="15"/>
      <c r="Q10" s="15" t="n">
        <v>0.0961538461538462</v>
      </c>
      <c r="R10" s="15" t="n">
        <v>0.307909604519774</v>
      </c>
    </row>
    <row r="11">
      <c r="B11" s="16" t="s">
        <v>204</v>
      </c>
      <c r="C11" s="15" t="n">
        <v>0.0431372549019608</v>
      </c>
      <c r="D11" s="15" t="n">
        <v>0.079646017699115</v>
      </c>
      <c r="E11" s="15" t="n">
        <v>0.0289017341040462</v>
      </c>
      <c r="F11" s="15" t="n">
        <v>0.0306122448979592</v>
      </c>
      <c r="G11" s="15" t="n">
        <v>0.0396825396825397</v>
      </c>
      <c r="H11" s="15"/>
      <c r="I11" s="15" t="n">
        <v>0.0229885057471264</v>
      </c>
      <c r="J11" s="15" t="n">
        <v>0.0545454545454545</v>
      </c>
      <c r="K11" s="15"/>
      <c r="L11" s="15" t="n">
        <v>0.0714285714285714</v>
      </c>
      <c r="M11" s="15" t="n">
        <v>0.0272727272727273</v>
      </c>
      <c r="N11" s="15" t="n">
        <v>0.0232558139534884</v>
      </c>
      <c r="O11" s="15" t="n">
        <v>0.0408163265306122</v>
      </c>
      <c r="P11" s="15"/>
      <c r="Q11" s="15" t="n">
        <v>0.00641025641025641</v>
      </c>
      <c r="R11" s="15" t="n">
        <v>0.0593220338983051</v>
      </c>
    </row>
    <row r="12">
      <c r="B12" s="16" t="s">
        <v>48</v>
      </c>
      <c r="C12" s="24" t="n">
        <v>0</v>
      </c>
      <c r="D12" s="24" t="n">
        <v>0</v>
      </c>
      <c r="E12" s="24" t="n">
        <v>0</v>
      </c>
      <c r="F12" s="24" t="n">
        <v>0</v>
      </c>
      <c r="G12" s="24" t="n">
        <v>0</v>
      </c>
      <c r="H12" s="24"/>
      <c r="I12" s="24" t="n">
        <v>0</v>
      </c>
      <c r="J12" s="24" t="n">
        <v>0</v>
      </c>
      <c r="K12" s="24"/>
      <c r="L12" s="24" t="n">
        <v>0</v>
      </c>
      <c r="M12" s="24" t="n">
        <v>0</v>
      </c>
      <c r="N12" s="24" t="n">
        <v>0</v>
      </c>
      <c r="O12" s="24" t="n">
        <v>0</v>
      </c>
      <c r="P12" s="24"/>
      <c r="Q12" s="24" t="n">
        <v>0</v>
      </c>
      <c r="R12" s="24" t="n">
        <v>0</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212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206</v>
      </c>
      <c r="C8" s="15" t="n">
        <v>0.43921568627451</v>
      </c>
      <c r="D8" s="15" t="n">
        <v>0.230088495575221</v>
      </c>
      <c r="E8" s="15" t="n">
        <v>0.549132947976879</v>
      </c>
      <c r="F8" s="15" t="n">
        <v>0.469387755102041</v>
      </c>
      <c r="G8" s="15" t="n">
        <v>0.452380952380952</v>
      </c>
      <c r="H8" s="15"/>
      <c r="I8" s="15" t="n">
        <v>0.5</v>
      </c>
      <c r="J8" s="15" t="n">
        <v>0.409090909090909</v>
      </c>
      <c r="K8" s="15"/>
      <c r="L8" s="15" t="n">
        <v>0.25</v>
      </c>
      <c r="M8" s="15" t="n">
        <v>0.509090909090909</v>
      </c>
      <c r="N8" s="15" t="n">
        <v>0.534883720930233</v>
      </c>
      <c r="O8" s="15" t="n">
        <v>0.462585034013605</v>
      </c>
      <c r="P8" s="15"/>
      <c r="Q8" s="15" t="n">
        <v>0.602564102564103</v>
      </c>
      <c r="R8" s="15" t="n">
        <v>0.367231638418079</v>
      </c>
    </row>
    <row r="9">
      <c r="B9" s="16" t="s">
        <v>207</v>
      </c>
      <c r="C9" s="15" t="n">
        <v>0.337254901960784</v>
      </c>
      <c r="D9" s="15" t="n">
        <v>0.194690265486726</v>
      </c>
      <c r="E9" s="15" t="n">
        <v>0.358381502890173</v>
      </c>
      <c r="F9" s="15" t="n">
        <v>0.346938775510204</v>
      </c>
      <c r="G9" s="15" t="n">
        <v>0.428571428571429</v>
      </c>
      <c r="H9" s="15"/>
      <c r="I9" s="15" t="n">
        <v>0.379310344827586</v>
      </c>
      <c r="J9" s="15" t="n">
        <v>0.315151515151515</v>
      </c>
      <c r="K9" s="15"/>
      <c r="L9" s="15" t="n">
        <v>0.178571428571429</v>
      </c>
      <c r="M9" s="15" t="n">
        <v>0.445454545454545</v>
      </c>
      <c r="N9" s="15" t="n">
        <v>0.410852713178295</v>
      </c>
      <c r="O9" s="15" t="n">
        <v>0.340136054421769</v>
      </c>
      <c r="P9" s="15"/>
      <c r="Q9" s="15" t="n">
        <v>0.506410256410256</v>
      </c>
      <c r="R9" s="15" t="n">
        <v>0.26271186440678</v>
      </c>
    </row>
    <row r="10">
      <c r="B10" s="16" t="s">
        <v>208</v>
      </c>
      <c r="C10" s="15" t="n">
        <v>0.256862745098039</v>
      </c>
      <c r="D10" s="15" t="n">
        <v>0.221238938053097</v>
      </c>
      <c r="E10" s="15" t="n">
        <v>0.294797687861272</v>
      </c>
      <c r="F10" s="15" t="n">
        <v>0.275510204081633</v>
      </c>
      <c r="G10" s="15" t="n">
        <v>0.222222222222222</v>
      </c>
      <c r="H10" s="15"/>
      <c r="I10" s="15" t="n">
        <v>0.316091954022989</v>
      </c>
      <c r="J10" s="15" t="n">
        <v>0.224242424242424</v>
      </c>
      <c r="K10" s="15"/>
      <c r="L10" s="15" t="n">
        <v>0.241071428571429</v>
      </c>
      <c r="M10" s="15" t="n">
        <v>0.318181818181818</v>
      </c>
      <c r="N10" s="15" t="n">
        <v>0.263565891472868</v>
      </c>
      <c r="O10" s="15" t="n">
        <v>0.231292517006803</v>
      </c>
      <c r="P10" s="15"/>
      <c r="Q10" s="15" t="n">
        <v>0.282051282051282</v>
      </c>
      <c r="R10" s="15" t="n">
        <v>0.245762711864407</v>
      </c>
    </row>
    <row r="11">
      <c r="B11" s="16" t="s">
        <v>209</v>
      </c>
      <c r="C11" s="15" t="n">
        <v>0.237254901960784</v>
      </c>
      <c r="D11" s="15" t="n">
        <v>0.451327433628319</v>
      </c>
      <c r="E11" s="15" t="n">
        <v>0.138728323699422</v>
      </c>
      <c r="F11" s="15" t="n">
        <v>0.193877551020408</v>
      </c>
      <c r="G11" s="15" t="n">
        <v>0.214285714285714</v>
      </c>
      <c r="H11" s="15"/>
      <c r="I11" s="15" t="n">
        <v>0.183908045977011</v>
      </c>
      <c r="J11" s="15" t="n">
        <v>0.26969696969697</v>
      </c>
      <c r="K11" s="15"/>
      <c r="L11" s="15" t="n">
        <v>0.428571428571429</v>
      </c>
      <c r="M11" s="15" t="n">
        <v>0.145454545454545</v>
      </c>
      <c r="N11" s="15" t="n">
        <v>0.155038759689922</v>
      </c>
      <c r="O11" s="15" t="n">
        <v>0.210884353741497</v>
      </c>
      <c r="P11" s="15"/>
      <c r="Q11" s="15" t="n">
        <v>0.0576923076923077</v>
      </c>
      <c r="R11" s="15" t="n">
        <v>0.31638418079096</v>
      </c>
    </row>
    <row r="12">
      <c r="B12" s="16" t="s">
        <v>210</v>
      </c>
      <c r="C12" s="15" t="n">
        <v>0.215686274509804</v>
      </c>
      <c r="D12" s="15" t="n">
        <v>0.141592920353982</v>
      </c>
      <c r="E12" s="15" t="n">
        <v>0.213872832369942</v>
      </c>
      <c r="F12" s="15" t="n">
        <v>0.214285714285714</v>
      </c>
      <c r="G12" s="15" t="n">
        <v>0.285714285714286</v>
      </c>
      <c r="H12" s="15"/>
      <c r="I12" s="15" t="n">
        <v>0.201149425287356</v>
      </c>
      <c r="J12" s="15" t="n">
        <v>0.224242424242424</v>
      </c>
      <c r="K12" s="15"/>
      <c r="L12" s="15" t="n">
        <v>0.151785714285714</v>
      </c>
      <c r="M12" s="15" t="n">
        <v>0.263636363636364</v>
      </c>
      <c r="N12" s="15" t="n">
        <v>0.209302325581395</v>
      </c>
      <c r="O12" s="15" t="n">
        <v>0.251700680272109</v>
      </c>
      <c r="P12" s="15"/>
      <c r="Q12" s="15" t="n">
        <v>0.346153846153846</v>
      </c>
      <c r="R12" s="15" t="n">
        <v>0.15819209039548</v>
      </c>
    </row>
    <row r="13">
      <c r="B13" s="16" t="s">
        <v>48</v>
      </c>
      <c r="C13" s="15" t="n">
        <v>0.0235294117647059</v>
      </c>
      <c r="D13" s="15" t="n">
        <v>0.0176991150442478</v>
      </c>
      <c r="E13" s="15" t="n">
        <v>0.023121387283237</v>
      </c>
      <c r="F13" s="15" t="n">
        <v>0.0102040816326531</v>
      </c>
      <c r="G13" s="15" t="n">
        <v>0.0396825396825397</v>
      </c>
      <c r="H13" s="15"/>
      <c r="I13" s="15" t="n">
        <v>0.00574712643678161</v>
      </c>
      <c r="J13" s="15" t="n">
        <v>0.0303030303030303</v>
      </c>
      <c r="K13" s="15"/>
      <c r="L13" s="15" t="n">
        <v>0.0357142857142857</v>
      </c>
      <c r="M13" s="15" t="n">
        <v>0.00909090909090909</v>
      </c>
      <c r="N13" s="15" t="n">
        <v>0.00775193798449612</v>
      </c>
      <c r="O13" s="15" t="n">
        <v>0.0272108843537415</v>
      </c>
      <c r="P13" s="15"/>
      <c r="Q13" s="15" t="n">
        <v>0.0192307692307692</v>
      </c>
      <c r="R13" s="15" t="n">
        <v>0.0254237288135593</v>
      </c>
    </row>
    <row r="14">
      <c r="B14" s="16" t="s">
        <v>211</v>
      </c>
      <c r="C14" s="24" t="n">
        <v>0.00196078431372549</v>
      </c>
      <c r="D14" s="24" t="n">
        <v>0.00884955752212389</v>
      </c>
      <c r="E14" s="24" t="n">
        <v>0</v>
      </c>
      <c r="F14" s="24" t="n">
        <v>0</v>
      </c>
      <c r="G14" s="24" t="n">
        <v>0</v>
      </c>
      <c r="H14" s="24"/>
      <c r="I14" s="24" t="n">
        <v>0</v>
      </c>
      <c r="J14" s="24" t="n">
        <v>0.00303030303030303</v>
      </c>
      <c r="K14" s="24"/>
      <c r="L14" s="24" t="n">
        <v>0.00892857142857143</v>
      </c>
      <c r="M14" s="24" t="n">
        <v>0</v>
      </c>
      <c r="N14" s="24" t="n">
        <v>0</v>
      </c>
      <c r="O14" s="24" t="n">
        <v>0</v>
      </c>
      <c r="P14" s="24"/>
      <c r="Q14" s="24" t="n">
        <v>0</v>
      </c>
      <c r="R14" s="24" t="n">
        <v>0.00282485875706215</v>
      </c>
    </row>
    <row r="15">
      <c r="B15" s="17"/>
    </row>
    <row r="16">
      <c r="B16" t="s">
        <v>53</v>
      </c>
    </row>
    <row r="17">
      <c r="B17" t="s">
        <v>54</v>
      </c>
    </row>
    <row r="19">
      <c r="B19"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 min="14" max="14" width="20.71" hidden="0" customWidth="1"/>
    <col min="15" max="15" width="20.71" hidden="0" customWidth="1"/>
    <col min="16" max="16" width="20.71" hidden="0" customWidth="1"/>
    <col min="17" max="17" width="20.71" hidden="0" customWidth="1"/>
  </cols>
  <sheetData>
    <row r="2" ht="40" customHeight="1">
      <c r="D2" s="14" t="s">
        <v>227</v>
      </c>
    </row>
    <row r="6" ht="50" customHeight="1">
      <c r="B6" s="18" t="s">
        <v>15</v>
      </c>
      <c r="C6" s="18" t="s">
        <v>213</v>
      </c>
      <c r="D6" s="18" t="s">
        <v>214</v>
      </c>
      <c r="E6" s="18" t="s">
        <v>215</v>
      </c>
      <c r="F6" s="18" t="s">
        <v>216</v>
      </c>
      <c r="G6" s="18" t="s">
        <v>153</v>
      </c>
      <c r="H6" s="18" t="s">
        <v>217</v>
      </c>
      <c r="I6" s="18" t="s">
        <v>218</v>
      </c>
      <c r="J6" s="18" t="s">
        <v>156</v>
      </c>
      <c r="K6" s="18" t="s">
        <v>157</v>
      </c>
      <c r="L6" s="18" t="s">
        <v>219</v>
      </c>
      <c r="M6" s="18" t="s">
        <v>220</v>
      </c>
      <c r="N6" s="18" t="s">
        <v>221</v>
      </c>
      <c r="O6" s="18" t="s">
        <v>222</v>
      </c>
      <c r="P6" s="18" t="s">
        <v>223</v>
      </c>
    </row>
    <row r="7">
      <c r="B7" s="16" t="s">
        <v>224</v>
      </c>
      <c r="C7" s="15" t="n">
        <v>0.237254901960784</v>
      </c>
      <c r="D7" s="15" t="n">
        <v>0.229411764705882</v>
      </c>
      <c r="E7" s="15" t="n">
        <v>0.249019607843137</v>
      </c>
      <c r="F7" s="15" t="n">
        <v>0.347058823529412</v>
      </c>
      <c r="G7" s="15" t="n">
        <v>0.211764705882353</v>
      </c>
      <c r="H7" s="15" t="n">
        <v>0.262745098039216</v>
      </c>
      <c r="I7" s="15" t="n">
        <v>0.23921568627451</v>
      </c>
      <c r="J7" s="15" t="n">
        <v>0.245098039215686</v>
      </c>
      <c r="K7" s="15" t="n">
        <v>0.209803921568627</v>
      </c>
      <c r="L7" s="15" t="n">
        <v>0.317647058823529</v>
      </c>
      <c r="M7" s="15" t="n">
        <v>0.223529411764706</v>
      </c>
      <c r="N7" s="15" t="n">
        <v>0.207843137254902</v>
      </c>
      <c r="O7" s="15" t="n">
        <v>0.307843137254902</v>
      </c>
      <c r="P7" s="15" t="n">
        <v>0.256862745098039</v>
      </c>
    </row>
    <row r="8">
      <c r="B8" s="16" t="s">
        <v>225</v>
      </c>
      <c r="C8" s="15" t="n">
        <v>0.323529411764706</v>
      </c>
      <c r="D8" s="15" t="n">
        <v>0.337254901960784</v>
      </c>
      <c r="E8" s="15" t="n">
        <v>0.309803921568627</v>
      </c>
      <c r="F8" s="15" t="n">
        <v>0.286274509803922</v>
      </c>
      <c r="G8" s="15" t="n">
        <v>0.366666666666667</v>
      </c>
      <c r="H8" s="15" t="n">
        <v>0.350980392156863</v>
      </c>
      <c r="I8" s="15" t="n">
        <v>0.368627450980392</v>
      </c>
      <c r="J8" s="15" t="n">
        <v>0.33921568627451</v>
      </c>
      <c r="K8" s="15" t="n">
        <v>0.309803921568627</v>
      </c>
      <c r="L8" s="15" t="n">
        <v>0.305882352941176</v>
      </c>
      <c r="M8" s="15" t="n">
        <v>0.380392156862745</v>
      </c>
      <c r="N8" s="15" t="n">
        <v>0.329411764705882</v>
      </c>
      <c r="O8" s="15" t="n">
        <v>0.347058823529412</v>
      </c>
      <c r="P8" s="15" t="n">
        <v>0.317647058823529</v>
      </c>
    </row>
    <row r="9">
      <c r="B9" s="16" t="s">
        <v>226</v>
      </c>
      <c r="C9" s="15" t="n">
        <v>0.384313725490196</v>
      </c>
      <c r="D9" s="15" t="n">
        <v>0.374509803921569</v>
      </c>
      <c r="E9" s="15" t="n">
        <v>0.394117647058824</v>
      </c>
      <c r="F9" s="15" t="n">
        <v>0.333333333333333</v>
      </c>
      <c r="G9" s="15" t="n">
        <v>0.372549019607843</v>
      </c>
      <c r="H9" s="15" t="n">
        <v>0.335294117647059</v>
      </c>
      <c r="I9" s="15" t="n">
        <v>0.349019607843137</v>
      </c>
      <c r="J9" s="15" t="n">
        <v>0.362745098039216</v>
      </c>
      <c r="K9" s="15" t="n">
        <v>0.42156862745098</v>
      </c>
      <c r="L9" s="15" t="n">
        <v>0.341176470588235</v>
      </c>
      <c r="M9" s="15" t="n">
        <v>0.349019607843137</v>
      </c>
      <c r="N9" s="15" t="n">
        <v>0.411764705882353</v>
      </c>
      <c r="O9" s="15" t="n">
        <v>0.27843137254902</v>
      </c>
      <c r="P9" s="15" t="n">
        <v>0.37843137254902</v>
      </c>
    </row>
    <row r="10">
      <c r="B10" s="16" t="s">
        <v>48</v>
      </c>
      <c r="C10" s="15" t="n">
        <v>0.0549019607843137</v>
      </c>
      <c r="D10" s="15" t="n">
        <v>0.0588235294117647</v>
      </c>
      <c r="E10" s="15" t="n">
        <v>0.0470588235294118</v>
      </c>
      <c r="F10" s="15" t="n">
        <v>0.0333333333333333</v>
      </c>
      <c r="G10" s="15" t="n">
        <v>0.0490196078431373</v>
      </c>
      <c r="H10" s="15" t="n">
        <v>0.0509803921568627</v>
      </c>
      <c r="I10" s="15" t="n">
        <v>0.0431372549019608</v>
      </c>
      <c r="J10" s="15" t="n">
        <v>0.0529411764705882</v>
      </c>
      <c r="K10" s="15" t="n">
        <v>0.0588235294117647</v>
      </c>
      <c r="L10" s="15" t="n">
        <v>0.0352941176470588</v>
      </c>
      <c r="M10" s="15" t="n">
        <v>0.0470588235294118</v>
      </c>
      <c r="N10" s="15" t="n">
        <v>0.0509803921568627</v>
      </c>
      <c r="O10" s="15" t="n">
        <v>0.0666666666666667</v>
      </c>
      <c r="P10" s="15" t="n">
        <v>0.0470588235294118</v>
      </c>
    </row>
    <row r="11">
      <c r="B11" s="17"/>
      <c r="C11" s="17"/>
      <c r="D11" s="17"/>
      <c r="E11" s="17"/>
      <c r="F11" s="17"/>
      <c r="G11" s="17"/>
      <c r="H11" s="17"/>
      <c r="I11" s="17"/>
      <c r="J11" s="17"/>
      <c r="K11" s="17"/>
      <c r="L11" s="17"/>
      <c r="M11" s="17"/>
      <c r="N11" s="17"/>
      <c r="O11" s="17"/>
      <c r="P11" s="17"/>
    </row>
    <row r="12">
      <c r="B12" t="s">
        <v>53</v>
      </c>
    </row>
    <row r="13">
      <c r="B13" t="s">
        <v>54</v>
      </c>
    </row>
    <row r="17">
      <c r="B17" s="9" t="str">
        <f>=HYPERLINK("#'Contents'!A1", "Return to Contents")</f>
      </c>
    </row>
  </sheetData>
  <mergeCells count="1">
    <mergeCell ref="D2:Q2"/>
  </mergeCells>
  <pageMargins left="0.7" right="0.7" top="0.75" bottom="0.75" header="0.3" footer="0.3"/>
  <pageSetup paperSize="9" orientation="portrait" horizontalDpi="300" verticalDpi="300" r:id="rId2"/>
  <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228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0.237254901960784</v>
      </c>
      <c r="D8" s="15" t="n">
        <v>0.150442477876106</v>
      </c>
      <c r="E8" s="15" t="n">
        <v>0.260115606936416</v>
      </c>
      <c r="F8" s="15" t="n">
        <v>0.295918367346939</v>
      </c>
      <c r="G8" s="15" t="n">
        <v>0.238095238095238</v>
      </c>
      <c r="H8" s="15"/>
      <c r="I8" s="15" t="n">
        <v>0.298850574712644</v>
      </c>
      <c r="J8" s="15" t="n">
        <v>0.203030303030303</v>
      </c>
      <c r="K8" s="15"/>
      <c r="L8" s="15" t="n">
        <v>0.169642857142857</v>
      </c>
      <c r="M8" s="15" t="n">
        <v>0.336363636363636</v>
      </c>
      <c r="N8" s="15" t="n">
        <v>0.294573643410853</v>
      </c>
      <c r="O8" s="15" t="n">
        <v>0.183673469387755</v>
      </c>
      <c r="P8" s="15"/>
      <c r="Q8" s="15" t="n">
        <v>0.403846153846154</v>
      </c>
      <c r="R8" s="15" t="n">
        <v>0.163841807909605</v>
      </c>
    </row>
    <row r="9">
      <c r="B9" s="16" t="s">
        <v>225</v>
      </c>
      <c r="C9" s="15" t="n">
        <v>0.323529411764706</v>
      </c>
      <c r="D9" s="15" t="n">
        <v>0.20353982300885</v>
      </c>
      <c r="E9" s="15" t="n">
        <v>0.375722543352601</v>
      </c>
      <c r="F9" s="15" t="n">
        <v>0.36734693877551</v>
      </c>
      <c r="G9" s="15" t="n">
        <v>0.325396825396825</v>
      </c>
      <c r="H9" s="15"/>
      <c r="I9" s="15" t="n">
        <v>0.402298850574713</v>
      </c>
      <c r="J9" s="15" t="n">
        <v>0.281818181818182</v>
      </c>
      <c r="K9" s="15"/>
      <c r="L9" s="15" t="n">
        <v>0.223214285714286</v>
      </c>
      <c r="M9" s="15" t="n">
        <v>0.390909090909091</v>
      </c>
      <c r="N9" s="15" t="n">
        <v>0.395348837209302</v>
      </c>
      <c r="O9" s="15" t="n">
        <v>0.306122448979592</v>
      </c>
      <c r="P9" s="15"/>
      <c r="Q9" s="15" t="n">
        <v>0.333333333333333</v>
      </c>
      <c r="R9" s="15" t="n">
        <v>0.319209039548023</v>
      </c>
    </row>
    <row r="10">
      <c r="B10" s="16" t="s">
        <v>226</v>
      </c>
      <c r="C10" s="15" t="n">
        <v>0.384313725490196</v>
      </c>
      <c r="D10" s="15" t="n">
        <v>0.592920353982301</v>
      </c>
      <c r="E10" s="15" t="n">
        <v>0.335260115606936</v>
      </c>
      <c r="F10" s="15" t="n">
        <v>0.295918367346939</v>
      </c>
      <c r="G10" s="15" t="n">
        <v>0.333333333333333</v>
      </c>
      <c r="H10" s="15"/>
      <c r="I10" s="15" t="n">
        <v>0.258620689655172</v>
      </c>
      <c r="J10" s="15" t="n">
        <v>0.451515151515152</v>
      </c>
      <c r="K10" s="15"/>
      <c r="L10" s="15" t="n">
        <v>0.571428571428571</v>
      </c>
      <c r="M10" s="15" t="n">
        <v>0.254545454545455</v>
      </c>
      <c r="N10" s="15" t="n">
        <v>0.286821705426357</v>
      </c>
      <c r="O10" s="15" t="n">
        <v>0.401360544217687</v>
      </c>
      <c r="P10" s="15"/>
      <c r="Q10" s="15" t="n">
        <v>0.217948717948718</v>
      </c>
      <c r="R10" s="15" t="n">
        <v>0.457627118644068</v>
      </c>
    </row>
    <row r="11">
      <c r="B11" s="16" t="s">
        <v>48</v>
      </c>
      <c r="C11" s="24" t="n">
        <v>0.0549019607843137</v>
      </c>
      <c r="D11" s="24" t="n">
        <v>0.0530973451327434</v>
      </c>
      <c r="E11" s="24" t="n">
        <v>0.0289017341040462</v>
      </c>
      <c r="F11" s="24" t="n">
        <v>0.0408163265306122</v>
      </c>
      <c r="G11" s="24" t="n">
        <v>0.103174603174603</v>
      </c>
      <c r="H11" s="24"/>
      <c r="I11" s="24" t="n">
        <v>0.0402298850574713</v>
      </c>
      <c r="J11" s="24" t="n">
        <v>0.0636363636363636</v>
      </c>
      <c r="K11" s="24"/>
      <c r="L11" s="24" t="n">
        <v>0.0357142857142857</v>
      </c>
      <c r="M11" s="24" t="n">
        <v>0.0181818181818182</v>
      </c>
      <c r="N11" s="24" t="n">
        <v>0.0232558139534884</v>
      </c>
      <c r="O11" s="24" t="n">
        <v>0.108843537414966</v>
      </c>
      <c r="P11" s="24"/>
      <c r="Q11" s="24" t="n">
        <v>0.0448717948717949</v>
      </c>
      <c r="R11" s="24" t="n">
        <v>0.0593220338983051</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229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0.229411764705882</v>
      </c>
      <c r="D8" s="15" t="n">
        <v>0.168141592920354</v>
      </c>
      <c r="E8" s="15" t="n">
        <v>0.260115606936416</v>
      </c>
      <c r="F8" s="15" t="n">
        <v>0.285714285714286</v>
      </c>
      <c r="G8" s="15" t="n">
        <v>0.198412698412698</v>
      </c>
      <c r="H8" s="15"/>
      <c r="I8" s="15" t="n">
        <v>0.304597701149425</v>
      </c>
      <c r="J8" s="15" t="n">
        <v>0.190909090909091</v>
      </c>
      <c r="K8" s="15"/>
      <c r="L8" s="15" t="n">
        <v>0.116071428571429</v>
      </c>
      <c r="M8" s="15" t="n">
        <v>0.318181818181818</v>
      </c>
      <c r="N8" s="15" t="n">
        <v>0.325581395348837</v>
      </c>
      <c r="O8" s="15" t="n">
        <v>0.183673469387755</v>
      </c>
      <c r="P8" s="15"/>
      <c r="Q8" s="15" t="n">
        <v>0.333333333333333</v>
      </c>
      <c r="R8" s="15" t="n">
        <v>0.18361581920904</v>
      </c>
    </row>
    <row r="9">
      <c r="B9" s="16" t="s">
        <v>225</v>
      </c>
      <c r="C9" s="15" t="n">
        <v>0.337254901960784</v>
      </c>
      <c r="D9" s="15" t="n">
        <v>0.212389380530973</v>
      </c>
      <c r="E9" s="15" t="n">
        <v>0.421965317919075</v>
      </c>
      <c r="F9" s="15" t="n">
        <v>0.346938775510204</v>
      </c>
      <c r="G9" s="15" t="n">
        <v>0.325396825396825</v>
      </c>
      <c r="H9" s="15"/>
      <c r="I9" s="15" t="n">
        <v>0.367816091954023</v>
      </c>
      <c r="J9" s="15" t="n">
        <v>0.315151515151515</v>
      </c>
      <c r="K9" s="15"/>
      <c r="L9" s="15" t="n">
        <v>0.285714285714286</v>
      </c>
      <c r="M9" s="15" t="n">
        <v>0.363636363636364</v>
      </c>
      <c r="N9" s="15" t="n">
        <v>0.37984496124031</v>
      </c>
      <c r="O9" s="15" t="n">
        <v>0.346938775510204</v>
      </c>
      <c r="P9" s="15"/>
      <c r="Q9" s="15" t="n">
        <v>0.403846153846154</v>
      </c>
      <c r="R9" s="15" t="n">
        <v>0.307909604519774</v>
      </c>
    </row>
    <row r="10">
      <c r="B10" s="16" t="s">
        <v>226</v>
      </c>
      <c r="C10" s="15" t="n">
        <v>0.374509803921569</v>
      </c>
      <c r="D10" s="15" t="n">
        <v>0.575221238938053</v>
      </c>
      <c r="E10" s="15" t="n">
        <v>0.283236994219653</v>
      </c>
      <c r="F10" s="15" t="n">
        <v>0.306122448979592</v>
      </c>
      <c r="G10" s="15" t="n">
        <v>0.373015873015873</v>
      </c>
      <c r="H10" s="15"/>
      <c r="I10" s="15" t="n">
        <v>0.298850574712644</v>
      </c>
      <c r="J10" s="15" t="n">
        <v>0.418181818181818</v>
      </c>
      <c r="K10" s="15"/>
      <c r="L10" s="15" t="n">
        <v>0.5625</v>
      </c>
      <c r="M10" s="15" t="n">
        <v>0.272727272727273</v>
      </c>
      <c r="N10" s="15" t="n">
        <v>0.27906976744186</v>
      </c>
      <c r="O10" s="15" t="n">
        <v>0.36734693877551</v>
      </c>
      <c r="P10" s="15"/>
      <c r="Q10" s="15" t="n">
        <v>0.224358974358974</v>
      </c>
      <c r="R10" s="15" t="n">
        <v>0.440677966101695</v>
      </c>
    </row>
    <row r="11">
      <c r="B11" s="16" t="s">
        <v>48</v>
      </c>
      <c r="C11" s="24" t="n">
        <v>0.0588235294117647</v>
      </c>
      <c r="D11" s="24" t="n">
        <v>0.0442477876106195</v>
      </c>
      <c r="E11" s="24" t="n">
        <v>0.0346820809248555</v>
      </c>
      <c r="F11" s="24" t="n">
        <v>0.0612244897959184</v>
      </c>
      <c r="G11" s="24" t="n">
        <v>0.103174603174603</v>
      </c>
      <c r="H11" s="24"/>
      <c r="I11" s="24" t="n">
        <v>0.028735632183908</v>
      </c>
      <c r="J11" s="24" t="n">
        <v>0.0757575757575758</v>
      </c>
      <c r="K11" s="24"/>
      <c r="L11" s="24" t="n">
        <v>0.0357142857142857</v>
      </c>
      <c r="M11" s="24" t="n">
        <v>0.0454545454545455</v>
      </c>
      <c r="N11" s="24" t="n">
        <v>0.0155038759689922</v>
      </c>
      <c r="O11" s="24" t="n">
        <v>0.102040816326531</v>
      </c>
      <c r="P11" s="24"/>
      <c r="Q11" s="24" t="n">
        <v>0.0384615384615385</v>
      </c>
      <c r="R11" s="24" t="n">
        <v>0.0677966101694915</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0.249019607843137</v>
      </c>
      <c r="D8" s="15" t="n">
        <v>0.168141592920354</v>
      </c>
      <c r="E8" s="15" t="n">
        <v>0.294797687861272</v>
      </c>
      <c r="F8" s="15" t="n">
        <v>0.285714285714286</v>
      </c>
      <c r="G8" s="15" t="n">
        <v>0.23015873015873</v>
      </c>
      <c r="H8" s="15"/>
      <c r="I8" s="15" t="n">
        <v>0.281609195402299</v>
      </c>
      <c r="J8" s="15" t="n">
        <v>0.23030303030303</v>
      </c>
      <c r="K8" s="15"/>
      <c r="L8" s="15" t="n">
        <v>0.178571428571429</v>
      </c>
      <c r="M8" s="15" t="n">
        <v>0.281818181818182</v>
      </c>
      <c r="N8" s="15" t="n">
        <v>0.341085271317829</v>
      </c>
      <c r="O8" s="15" t="n">
        <v>0.217687074829932</v>
      </c>
      <c r="P8" s="15"/>
      <c r="Q8" s="15" t="n">
        <v>0.391025641025641</v>
      </c>
      <c r="R8" s="15" t="n">
        <v>0.186440677966102</v>
      </c>
    </row>
    <row r="9">
      <c r="B9" s="16" t="s">
        <v>225</v>
      </c>
      <c r="C9" s="15" t="n">
        <v>0.309803921568627</v>
      </c>
      <c r="D9" s="15" t="n">
        <v>0.20353982300885</v>
      </c>
      <c r="E9" s="15" t="n">
        <v>0.352601156069364</v>
      </c>
      <c r="F9" s="15" t="n">
        <v>0.36734693877551</v>
      </c>
      <c r="G9" s="15" t="n">
        <v>0.301587301587302</v>
      </c>
      <c r="H9" s="15"/>
      <c r="I9" s="15" t="n">
        <v>0.436781609195402</v>
      </c>
      <c r="J9" s="15" t="n">
        <v>0.245454545454545</v>
      </c>
      <c r="K9" s="15"/>
      <c r="L9" s="15" t="n">
        <v>0.205357142857143</v>
      </c>
      <c r="M9" s="15" t="n">
        <v>0.427272727272727</v>
      </c>
      <c r="N9" s="15" t="n">
        <v>0.356589147286822</v>
      </c>
      <c r="O9" s="15" t="n">
        <v>0.285714285714286</v>
      </c>
      <c r="P9" s="15"/>
      <c r="Q9" s="15" t="n">
        <v>0.384615384615385</v>
      </c>
      <c r="R9" s="15" t="n">
        <v>0.27683615819209</v>
      </c>
    </row>
    <row r="10">
      <c r="B10" s="16" t="s">
        <v>226</v>
      </c>
      <c r="C10" s="15" t="n">
        <v>0.394117647058824</v>
      </c>
      <c r="D10" s="15" t="n">
        <v>0.592920353982301</v>
      </c>
      <c r="E10" s="15" t="n">
        <v>0.323699421965318</v>
      </c>
      <c r="F10" s="15" t="n">
        <v>0.285714285714286</v>
      </c>
      <c r="G10" s="15" t="n">
        <v>0.396825396825397</v>
      </c>
      <c r="H10" s="15"/>
      <c r="I10" s="15" t="n">
        <v>0.264367816091954</v>
      </c>
      <c r="J10" s="15" t="n">
        <v>0.460606060606061</v>
      </c>
      <c r="K10" s="15"/>
      <c r="L10" s="15" t="n">
        <v>0.607142857142857</v>
      </c>
      <c r="M10" s="15" t="n">
        <v>0.254545454545455</v>
      </c>
      <c r="N10" s="15" t="n">
        <v>0.255813953488372</v>
      </c>
      <c r="O10" s="15" t="n">
        <v>0.428571428571429</v>
      </c>
      <c r="P10" s="15"/>
      <c r="Q10" s="15" t="n">
        <v>0.198717948717949</v>
      </c>
      <c r="R10" s="15" t="n">
        <v>0.480225988700565</v>
      </c>
    </row>
    <row r="11">
      <c r="B11" s="16" t="s">
        <v>48</v>
      </c>
      <c r="C11" s="24" t="n">
        <v>0.0470588235294118</v>
      </c>
      <c r="D11" s="24" t="n">
        <v>0.0353982300884956</v>
      </c>
      <c r="E11" s="24" t="n">
        <v>0.0289017341040462</v>
      </c>
      <c r="F11" s="24" t="n">
        <v>0.0612244897959184</v>
      </c>
      <c r="G11" s="24" t="n">
        <v>0.0714285714285714</v>
      </c>
      <c r="H11" s="24"/>
      <c r="I11" s="24" t="n">
        <v>0.0172413793103448</v>
      </c>
      <c r="J11" s="24" t="n">
        <v>0.0636363636363636</v>
      </c>
      <c r="K11" s="24"/>
      <c r="L11" s="24" t="n">
        <v>0.00892857142857143</v>
      </c>
      <c r="M11" s="24" t="n">
        <v>0.0363636363636364</v>
      </c>
      <c r="N11" s="24" t="n">
        <v>0.0465116279069767</v>
      </c>
      <c r="O11" s="24" t="n">
        <v>0.0680272108843537</v>
      </c>
      <c r="P11" s="24"/>
      <c r="Q11" s="24" t="n">
        <v>0.0256410256410256</v>
      </c>
      <c r="R11" s="24" t="n">
        <v>0.0564971751412429</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57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0.301960784313725</v>
      </c>
      <c r="D8" s="15" t="n">
        <v>0.194690265486726</v>
      </c>
      <c r="E8" s="15" t="n">
        <v>0.346820809248555</v>
      </c>
      <c r="F8" s="15" t="n">
        <v>0.357142857142857</v>
      </c>
      <c r="G8" s="15" t="n">
        <v>0.293650793650794</v>
      </c>
      <c r="H8" s="15"/>
      <c r="I8" s="15" t="n">
        <v>0.281609195402299</v>
      </c>
      <c r="J8" s="15" t="n">
        <v>0.312121212121212</v>
      </c>
      <c r="K8" s="15"/>
      <c r="L8" s="15" t="n">
        <v>0.178571428571429</v>
      </c>
      <c r="M8" s="15" t="n">
        <v>0.354545454545455</v>
      </c>
      <c r="N8" s="15" t="n">
        <v>0.37984496124031</v>
      </c>
      <c r="O8" s="15" t="n">
        <v>0.312925170068027</v>
      </c>
      <c r="P8" s="15"/>
      <c r="Q8" s="15" t="n">
        <v>0.423076923076923</v>
      </c>
      <c r="R8" s="15" t="n">
        <v>0.248587570621469</v>
      </c>
    </row>
    <row r="9">
      <c r="B9" s="16" t="s">
        <v>44</v>
      </c>
      <c r="C9" s="15" t="n">
        <v>0.409803921568627</v>
      </c>
      <c r="D9" s="15" t="n">
        <v>0.283185840707965</v>
      </c>
      <c r="E9" s="15" t="n">
        <v>0.456647398843931</v>
      </c>
      <c r="F9" s="15" t="n">
        <v>0.489795918367347</v>
      </c>
      <c r="G9" s="15" t="n">
        <v>0.396825396825397</v>
      </c>
      <c r="H9" s="15"/>
      <c r="I9" s="15" t="n">
        <v>0.488505747126437</v>
      </c>
      <c r="J9" s="15" t="n">
        <v>0.36969696969697</v>
      </c>
      <c r="K9" s="15"/>
      <c r="L9" s="15" t="n">
        <v>0.401785714285714</v>
      </c>
      <c r="M9" s="15" t="n">
        <v>0.409090909090909</v>
      </c>
      <c r="N9" s="15" t="n">
        <v>0.434108527131783</v>
      </c>
      <c r="O9" s="15" t="n">
        <v>0.401360544217687</v>
      </c>
      <c r="P9" s="15"/>
      <c r="Q9" s="15" t="n">
        <v>0.429487179487179</v>
      </c>
      <c r="R9" s="15" t="n">
        <v>0.401129943502825</v>
      </c>
    </row>
    <row r="10">
      <c r="B10" s="16" t="s">
        <v>45</v>
      </c>
      <c r="C10" s="15" t="n">
        <v>0.129411764705882</v>
      </c>
      <c r="D10" s="15" t="n">
        <v>0.176991150442478</v>
      </c>
      <c r="E10" s="15" t="n">
        <v>0.115606936416185</v>
      </c>
      <c r="F10" s="15" t="n">
        <v>0.0816326530612245</v>
      </c>
      <c r="G10" s="15" t="n">
        <v>0.142857142857143</v>
      </c>
      <c r="H10" s="15"/>
      <c r="I10" s="15" t="n">
        <v>0.120689655172414</v>
      </c>
      <c r="J10" s="15" t="n">
        <v>0.13030303030303</v>
      </c>
      <c r="K10" s="15"/>
      <c r="L10" s="15" t="n">
        <v>0.160714285714286</v>
      </c>
      <c r="M10" s="15" t="n">
        <v>0.118181818181818</v>
      </c>
      <c r="N10" s="15" t="n">
        <v>0.0930232558139535</v>
      </c>
      <c r="O10" s="15" t="n">
        <v>0.136054421768707</v>
      </c>
      <c r="P10" s="15"/>
      <c r="Q10" s="15" t="n">
        <v>0.102564102564103</v>
      </c>
      <c r="R10" s="15" t="n">
        <v>0.141242937853107</v>
      </c>
    </row>
    <row r="11">
      <c r="B11" s="16" t="s">
        <v>46</v>
      </c>
      <c r="C11" s="15" t="n">
        <v>0.0843137254901961</v>
      </c>
      <c r="D11" s="15" t="n">
        <v>0.168141592920354</v>
      </c>
      <c r="E11" s="15" t="n">
        <v>0.046242774566474</v>
      </c>
      <c r="F11" s="15" t="n">
        <v>0.0510204081632653</v>
      </c>
      <c r="G11" s="15" t="n">
        <v>0.0873015873015873</v>
      </c>
      <c r="H11" s="15"/>
      <c r="I11" s="15" t="n">
        <v>0.0574712643678161</v>
      </c>
      <c r="J11" s="15" t="n">
        <v>0.1</v>
      </c>
      <c r="K11" s="15"/>
      <c r="L11" s="15" t="n">
        <v>0.0982142857142857</v>
      </c>
      <c r="M11" s="15" t="n">
        <v>0.0818181818181818</v>
      </c>
      <c r="N11" s="15" t="n">
        <v>0.062015503875969</v>
      </c>
      <c r="O11" s="15" t="n">
        <v>0.0884353741496599</v>
      </c>
      <c r="P11" s="15"/>
      <c r="Q11" s="15" t="n">
        <v>0.0192307692307692</v>
      </c>
      <c r="R11" s="15" t="n">
        <v>0.112994350282486</v>
      </c>
    </row>
    <row r="12">
      <c r="B12" s="16" t="s">
        <v>47</v>
      </c>
      <c r="C12" s="15" t="n">
        <v>0.0450980392156863</v>
      </c>
      <c r="D12" s="15" t="n">
        <v>0.141592920353982</v>
      </c>
      <c r="E12" s="15" t="n">
        <v>0.0173410404624277</v>
      </c>
      <c r="F12" s="15" t="n">
        <v>0</v>
      </c>
      <c r="G12" s="15" t="n">
        <v>0.0317460317460317</v>
      </c>
      <c r="H12" s="15"/>
      <c r="I12" s="15" t="n">
        <v>0.0459770114942529</v>
      </c>
      <c r="J12" s="15" t="n">
        <v>0.0454545454545455</v>
      </c>
      <c r="K12" s="15"/>
      <c r="L12" s="15" t="n">
        <v>0.125</v>
      </c>
      <c r="M12" s="15" t="n">
        <v>0.0272727272727273</v>
      </c>
      <c r="N12" s="15" t="n">
        <v>0.0155038759689922</v>
      </c>
      <c r="O12" s="15" t="n">
        <v>0.0204081632653061</v>
      </c>
      <c r="P12" s="15"/>
      <c r="Q12" s="15" t="n">
        <v>0.00641025641025641</v>
      </c>
      <c r="R12" s="15" t="n">
        <v>0.0621468926553672</v>
      </c>
    </row>
    <row r="13">
      <c r="B13" s="16" t="s">
        <v>48</v>
      </c>
      <c r="C13" s="15" t="n">
        <v>0.0294117647058824</v>
      </c>
      <c r="D13" s="15" t="n">
        <v>0.0353982300884956</v>
      </c>
      <c r="E13" s="15" t="n">
        <v>0.0173410404624277</v>
      </c>
      <c r="F13" s="15" t="n">
        <v>0.0204081632653061</v>
      </c>
      <c r="G13" s="15" t="n">
        <v>0.0476190476190476</v>
      </c>
      <c r="H13" s="15"/>
      <c r="I13" s="15" t="n">
        <v>0.00574712643678161</v>
      </c>
      <c r="J13" s="15" t="n">
        <v>0.0424242424242424</v>
      </c>
      <c r="K13" s="15"/>
      <c r="L13" s="15" t="n">
        <v>0.0357142857142857</v>
      </c>
      <c r="M13" s="15" t="n">
        <v>0.00909090909090909</v>
      </c>
      <c r="N13" s="15" t="n">
        <v>0.0155038759689922</v>
      </c>
      <c r="O13" s="15" t="n">
        <v>0.0408163265306122</v>
      </c>
      <c r="P13" s="15"/>
      <c r="Q13" s="15" t="n">
        <v>0.0192307692307692</v>
      </c>
      <c r="R13" s="15" t="n">
        <v>0.0338983050847458</v>
      </c>
    </row>
    <row r="14">
      <c r="B14" s="16" t="s">
        <v>49</v>
      </c>
      <c r="C14" s="19" t="n">
        <v>0.711764705882353</v>
      </c>
      <c r="D14" s="19" t="n">
        <v>0.47787610619469</v>
      </c>
      <c r="E14" s="19" t="n">
        <v>0.803468208092486</v>
      </c>
      <c r="F14" s="19" t="n">
        <v>0.846938775510204</v>
      </c>
      <c r="G14" s="19" t="n">
        <v>0.69047619047619</v>
      </c>
      <c r="H14" s="19"/>
      <c r="I14" s="19" t="n">
        <v>0.770114942528736</v>
      </c>
      <c r="J14" s="19" t="n">
        <v>0.681818181818182</v>
      </c>
      <c r="K14" s="19"/>
      <c r="L14" s="19" t="n">
        <v>0.580357142857143</v>
      </c>
      <c r="M14" s="19" t="n">
        <v>0.763636363636364</v>
      </c>
      <c r="N14" s="19" t="n">
        <v>0.813953488372093</v>
      </c>
      <c r="O14" s="19" t="n">
        <v>0.714285714285714</v>
      </c>
      <c r="P14" s="19"/>
      <c r="Q14" s="19" t="n">
        <v>0.852564102564103</v>
      </c>
      <c r="R14" s="19" t="n">
        <v>0.649717514124294</v>
      </c>
    </row>
    <row r="15">
      <c r="B15" s="16" t="s">
        <v>50</v>
      </c>
      <c r="C15" s="19" t="n">
        <v>0.129411764705882</v>
      </c>
      <c r="D15" s="19" t="n">
        <v>0.309734513274336</v>
      </c>
      <c r="E15" s="19" t="n">
        <v>0.0635838150289017</v>
      </c>
      <c r="F15" s="19" t="n">
        <v>0.0510204081632653</v>
      </c>
      <c r="G15" s="19" t="n">
        <v>0.119047619047619</v>
      </c>
      <c r="H15" s="19"/>
      <c r="I15" s="19" t="n">
        <v>0.103448275862069</v>
      </c>
      <c r="J15" s="19" t="n">
        <v>0.145454545454545</v>
      </c>
      <c r="K15" s="19"/>
      <c r="L15" s="19" t="n">
        <v>0.223214285714286</v>
      </c>
      <c r="M15" s="19" t="n">
        <v>0.109090909090909</v>
      </c>
      <c r="N15" s="19" t="n">
        <v>0.0775193798449612</v>
      </c>
      <c r="O15" s="19" t="n">
        <v>0.108843537414966</v>
      </c>
      <c r="P15" s="19"/>
      <c r="Q15" s="19" t="n">
        <v>0.0256410256410256</v>
      </c>
      <c r="R15" s="19" t="n">
        <v>0.175141242937853</v>
      </c>
    </row>
    <row r="16">
      <c r="B16" s="16" t="s">
        <v>51</v>
      </c>
      <c r="C16" s="20" t="n">
        <v>0.582352941176471</v>
      </c>
      <c r="D16" s="20" t="n">
        <v>0.168141592920354</v>
      </c>
      <c r="E16" s="20" t="n">
        <v>0.739884393063584</v>
      </c>
      <c r="F16" s="20" t="n">
        <v>0.795918367346939</v>
      </c>
      <c r="G16" s="20" t="n">
        <v>0.571428571428571</v>
      </c>
      <c r="H16" s="20"/>
      <c r="I16" s="20" t="n">
        <v>0.666666666666667</v>
      </c>
      <c r="J16" s="20" t="n">
        <v>0.536363636363636</v>
      </c>
      <c r="K16" s="20"/>
      <c r="L16" s="20" t="n">
        <v>0.357142857142857</v>
      </c>
      <c r="M16" s="20" t="n">
        <v>0.654545454545455</v>
      </c>
      <c r="N16" s="20" t="n">
        <v>0.736434108527132</v>
      </c>
      <c r="O16" s="20" t="n">
        <v>0.605442176870748</v>
      </c>
      <c r="P16" s="20"/>
      <c r="Q16" s="20" t="n">
        <v>0.826923076923077</v>
      </c>
      <c r="R16" s="20" t="n">
        <v>0.474576271186441</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0.347058823529412</v>
      </c>
      <c r="D8" s="15" t="n">
        <v>0.176991150442478</v>
      </c>
      <c r="E8" s="15" t="n">
        <v>0.38728323699422</v>
      </c>
      <c r="F8" s="15" t="n">
        <v>0.397959183673469</v>
      </c>
      <c r="G8" s="15" t="n">
        <v>0.404761904761905</v>
      </c>
      <c r="H8" s="15"/>
      <c r="I8" s="15" t="n">
        <v>0.402298850574713</v>
      </c>
      <c r="J8" s="15" t="n">
        <v>0.318181818181818</v>
      </c>
      <c r="K8" s="15"/>
      <c r="L8" s="15" t="n">
        <v>0.205357142857143</v>
      </c>
      <c r="M8" s="15" t="n">
        <v>0.372727272727273</v>
      </c>
      <c r="N8" s="15" t="n">
        <v>0.488372093023256</v>
      </c>
      <c r="O8" s="15" t="n">
        <v>0.340136054421769</v>
      </c>
      <c r="P8" s="15"/>
      <c r="Q8" s="15" t="n">
        <v>0.532051282051282</v>
      </c>
      <c r="R8" s="15" t="n">
        <v>0.265536723163842</v>
      </c>
    </row>
    <row r="9">
      <c r="B9" s="16" t="s">
        <v>225</v>
      </c>
      <c r="C9" s="15" t="n">
        <v>0.286274509803922</v>
      </c>
      <c r="D9" s="15" t="n">
        <v>0.221238938053097</v>
      </c>
      <c r="E9" s="15" t="n">
        <v>0.300578034682081</v>
      </c>
      <c r="F9" s="15" t="n">
        <v>0.316326530612245</v>
      </c>
      <c r="G9" s="15" t="n">
        <v>0.301587301587302</v>
      </c>
      <c r="H9" s="15"/>
      <c r="I9" s="15" t="n">
        <v>0.35632183908046</v>
      </c>
      <c r="J9" s="15" t="n">
        <v>0.248484848484848</v>
      </c>
      <c r="K9" s="15"/>
      <c r="L9" s="15" t="n">
        <v>0.267857142857143</v>
      </c>
      <c r="M9" s="15" t="n">
        <v>0.345454545454545</v>
      </c>
      <c r="N9" s="15" t="n">
        <v>0.294573643410853</v>
      </c>
      <c r="O9" s="15" t="n">
        <v>0.244897959183673</v>
      </c>
      <c r="P9" s="15"/>
      <c r="Q9" s="15" t="n">
        <v>0.326923076923077</v>
      </c>
      <c r="R9" s="15" t="n">
        <v>0.268361581920904</v>
      </c>
    </row>
    <row r="10">
      <c r="B10" s="16" t="s">
        <v>226</v>
      </c>
      <c r="C10" s="15" t="n">
        <v>0.333333333333333</v>
      </c>
      <c r="D10" s="15" t="n">
        <v>0.575221238938053</v>
      </c>
      <c r="E10" s="15" t="n">
        <v>0.289017341040462</v>
      </c>
      <c r="F10" s="15" t="n">
        <v>0.244897959183673</v>
      </c>
      <c r="G10" s="15" t="n">
        <v>0.246031746031746</v>
      </c>
      <c r="H10" s="15"/>
      <c r="I10" s="15" t="n">
        <v>0.229885057471264</v>
      </c>
      <c r="J10" s="15" t="n">
        <v>0.387878787878788</v>
      </c>
      <c r="K10" s="15"/>
      <c r="L10" s="15" t="n">
        <v>0.517857142857143</v>
      </c>
      <c r="M10" s="15" t="n">
        <v>0.263636363636364</v>
      </c>
      <c r="N10" s="15" t="n">
        <v>0.201550387596899</v>
      </c>
      <c r="O10" s="15" t="n">
        <v>0.346938775510204</v>
      </c>
      <c r="P10" s="15"/>
      <c r="Q10" s="15" t="n">
        <v>0.115384615384615</v>
      </c>
      <c r="R10" s="15" t="n">
        <v>0.429378531073446</v>
      </c>
    </row>
    <row r="11">
      <c r="B11" s="16" t="s">
        <v>48</v>
      </c>
      <c r="C11" s="24" t="n">
        <v>0.0333333333333333</v>
      </c>
      <c r="D11" s="24" t="n">
        <v>0.0265486725663717</v>
      </c>
      <c r="E11" s="24" t="n">
        <v>0.023121387283237</v>
      </c>
      <c r="F11" s="24" t="n">
        <v>0.0408163265306122</v>
      </c>
      <c r="G11" s="24" t="n">
        <v>0.0476190476190476</v>
      </c>
      <c r="H11" s="24"/>
      <c r="I11" s="24" t="n">
        <v>0.0114942528735632</v>
      </c>
      <c r="J11" s="24" t="n">
        <v>0.0454545454545455</v>
      </c>
      <c r="K11" s="24"/>
      <c r="L11" s="24" t="n">
        <v>0.00892857142857143</v>
      </c>
      <c r="M11" s="24" t="n">
        <v>0.0181818181818182</v>
      </c>
      <c r="N11" s="24" t="n">
        <v>0.0155038759689922</v>
      </c>
      <c r="O11" s="24" t="n">
        <v>0.0680272108843537</v>
      </c>
      <c r="P11" s="24"/>
      <c r="Q11" s="24" t="n">
        <v>0.0256410256410256</v>
      </c>
      <c r="R11" s="24" t="n">
        <v>0.0367231638418079</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0.211764705882353</v>
      </c>
      <c r="D8" s="15" t="n">
        <v>0.115044247787611</v>
      </c>
      <c r="E8" s="15" t="n">
        <v>0.248554913294798</v>
      </c>
      <c r="F8" s="15" t="n">
        <v>0.163265306122449</v>
      </c>
      <c r="G8" s="15" t="n">
        <v>0.285714285714286</v>
      </c>
      <c r="H8" s="15"/>
      <c r="I8" s="15" t="n">
        <v>0.218390804597701</v>
      </c>
      <c r="J8" s="15" t="n">
        <v>0.209090909090909</v>
      </c>
      <c r="K8" s="15"/>
      <c r="L8" s="15" t="n">
        <v>0.0892857142857143</v>
      </c>
      <c r="M8" s="15" t="n">
        <v>0.227272727272727</v>
      </c>
      <c r="N8" s="15" t="n">
        <v>0.317829457364341</v>
      </c>
      <c r="O8" s="15" t="n">
        <v>0.217687074829932</v>
      </c>
      <c r="P8" s="15"/>
      <c r="Q8" s="15" t="n">
        <v>0.346153846153846</v>
      </c>
      <c r="R8" s="15" t="n">
        <v>0.152542372881356</v>
      </c>
    </row>
    <row r="9">
      <c r="B9" s="16" t="s">
        <v>225</v>
      </c>
      <c r="C9" s="15" t="n">
        <v>0.366666666666667</v>
      </c>
      <c r="D9" s="15" t="n">
        <v>0.292035398230089</v>
      </c>
      <c r="E9" s="15" t="n">
        <v>0.404624277456647</v>
      </c>
      <c r="F9" s="15" t="n">
        <v>0.479591836734694</v>
      </c>
      <c r="G9" s="15" t="n">
        <v>0.293650793650794</v>
      </c>
      <c r="H9" s="15"/>
      <c r="I9" s="15" t="n">
        <v>0.459770114942529</v>
      </c>
      <c r="J9" s="15" t="n">
        <v>0.312121212121212</v>
      </c>
      <c r="K9" s="15"/>
      <c r="L9" s="15" t="n">
        <v>0.339285714285714</v>
      </c>
      <c r="M9" s="15" t="n">
        <v>0.5</v>
      </c>
      <c r="N9" s="15" t="n">
        <v>0.410852713178295</v>
      </c>
      <c r="O9" s="15" t="n">
        <v>0.272108843537415</v>
      </c>
      <c r="P9" s="15"/>
      <c r="Q9" s="15" t="n">
        <v>0.41025641025641</v>
      </c>
      <c r="R9" s="15" t="n">
        <v>0.347457627118644</v>
      </c>
    </row>
    <row r="10">
      <c r="B10" s="16" t="s">
        <v>226</v>
      </c>
      <c r="C10" s="15" t="n">
        <v>0.372549019607843</v>
      </c>
      <c r="D10" s="15" t="n">
        <v>0.557522123893805</v>
      </c>
      <c r="E10" s="15" t="n">
        <v>0.323699421965318</v>
      </c>
      <c r="F10" s="15" t="n">
        <v>0.295918367346939</v>
      </c>
      <c r="G10" s="15" t="n">
        <v>0.333333333333333</v>
      </c>
      <c r="H10" s="15"/>
      <c r="I10" s="15" t="n">
        <v>0.293103448275862</v>
      </c>
      <c r="J10" s="15" t="n">
        <v>0.418181818181818</v>
      </c>
      <c r="K10" s="15"/>
      <c r="L10" s="15" t="n">
        <v>0.544642857142857</v>
      </c>
      <c r="M10" s="15" t="n">
        <v>0.236363636363636</v>
      </c>
      <c r="N10" s="15" t="n">
        <v>0.255813953488372</v>
      </c>
      <c r="O10" s="15" t="n">
        <v>0.421768707482993</v>
      </c>
      <c r="P10" s="15"/>
      <c r="Q10" s="15" t="n">
        <v>0.205128205128205</v>
      </c>
      <c r="R10" s="15" t="n">
        <v>0.446327683615819</v>
      </c>
    </row>
    <row r="11">
      <c r="B11" s="16" t="s">
        <v>48</v>
      </c>
      <c r="C11" s="24" t="n">
        <v>0.0490196078431373</v>
      </c>
      <c r="D11" s="24" t="n">
        <v>0.0353982300884956</v>
      </c>
      <c r="E11" s="24" t="n">
        <v>0.023121387283237</v>
      </c>
      <c r="F11" s="24" t="n">
        <v>0.0612244897959184</v>
      </c>
      <c r="G11" s="24" t="n">
        <v>0.0873015873015873</v>
      </c>
      <c r="H11" s="24"/>
      <c r="I11" s="24" t="n">
        <v>0.028735632183908</v>
      </c>
      <c r="J11" s="24" t="n">
        <v>0.0606060606060606</v>
      </c>
      <c r="K11" s="24"/>
      <c r="L11" s="24" t="n">
        <v>0.0267857142857143</v>
      </c>
      <c r="M11" s="24" t="n">
        <v>0.0363636363636364</v>
      </c>
      <c r="N11" s="24" t="n">
        <v>0.0155038759689922</v>
      </c>
      <c r="O11" s="24" t="n">
        <v>0.0884353741496599</v>
      </c>
      <c r="P11" s="24"/>
      <c r="Q11" s="24" t="n">
        <v>0.0384615384615385</v>
      </c>
      <c r="R11" s="24" t="n">
        <v>0.0536723163841808</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0.262745098039216</v>
      </c>
      <c r="D8" s="15" t="n">
        <v>0.168141592920354</v>
      </c>
      <c r="E8" s="15" t="n">
        <v>0.341040462427746</v>
      </c>
      <c r="F8" s="15" t="n">
        <v>0.193877551020408</v>
      </c>
      <c r="G8" s="15" t="n">
        <v>0.293650793650794</v>
      </c>
      <c r="H8" s="15"/>
      <c r="I8" s="15" t="n">
        <v>0.333333333333333</v>
      </c>
      <c r="J8" s="15" t="n">
        <v>0.221212121212121</v>
      </c>
      <c r="K8" s="15"/>
      <c r="L8" s="15" t="n">
        <v>0.169642857142857</v>
      </c>
      <c r="M8" s="15" t="n">
        <v>0.345454545454545</v>
      </c>
      <c r="N8" s="15" t="n">
        <v>0.333333333333333</v>
      </c>
      <c r="O8" s="15" t="n">
        <v>0.231292517006803</v>
      </c>
      <c r="P8" s="15"/>
      <c r="Q8" s="15" t="n">
        <v>0.41025641025641</v>
      </c>
      <c r="R8" s="15" t="n">
        <v>0.19774011299435</v>
      </c>
    </row>
    <row r="9">
      <c r="B9" s="16" t="s">
        <v>225</v>
      </c>
      <c r="C9" s="15" t="n">
        <v>0.350980392156863</v>
      </c>
      <c r="D9" s="15" t="n">
        <v>0.265486725663717</v>
      </c>
      <c r="E9" s="15" t="n">
        <v>0.369942196531792</v>
      </c>
      <c r="F9" s="15" t="n">
        <v>0.469387755102041</v>
      </c>
      <c r="G9" s="15" t="n">
        <v>0.30952380952381</v>
      </c>
      <c r="H9" s="15"/>
      <c r="I9" s="15" t="n">
        <v>0.390804597701149</v>
      </c>
      <c r="J9" s="15" t="n">
        <v>0.33030303030303</v>
      </c>
      <c r="K9" s="15"/>
      <c r="L9" s="15" t="n">
        <v>0.267857142857143</v>
      </c>
      <c r="M9" s="15" t="n">
        <v>0.445454545454545</v>
      </c>
      <c r="N9" s="15" t="n">
        <v>0.403100775193798</v>
      </c>
      <c r="O9" s="15" t="n">
        <v>0.326530612244898</v>
      </c>
      <c r="P9" s="15"/>
      <c r="Q9" s="15" t="n">
        <v>0.365384615384615</v>
      </c>
      <c r="R9" s="15" t="n">
        <v>0.344632768361582</v>
      </c>
    </row>
    <row r="10">
      <c r="B10" s="16" t="s">
        <v>226</v>
      </c>
      <c r="C10" s="15" t="n">
        <v>0.335294117647059</v>
      </c>
      <c r="D10" s="15" t="n">
        <v>0.530973451327434</v>
      </c>
      <c r="E10" s="15" t="n">
        <v>0.260115606936416</v>
      </c>
      <c r="F10" s="15" t="n">
        <v>0.275510204081633</v>
      </c>
      <c r="G10" s="15" t="n">
        <v>0.30952380952381</v>
      </c>
      <c r="H10" s="15"/>
      <c r="I10" s="15" t="n">
        <v>0.247126436781609</v>
      </c>
      <c r="J10" s="15" t="n">
        <v>0.384848484848485</v>
      </c>
      <c r="K10" s="15"/>
      <c r="L10" s="15" t="n">
        <v>0.535714285714286</v>
      </c>
      <c r="M10" s="15" t="n">
        <v>0.190909090909091</v>
      </c>
      <c r="N10" s="15" t="n">
        <v>0.232558139534884</v>
      </c>
      <c r="O10" s="15" t="n">
        <v>0.360544217687075</v>
      </c>
      <c r="P10" s="15"/>
      <c r="Q10" s="15" t="n">
        <v>0.198717948717949</v>
      </c>
      <c r="R10" s="15" t="n">
        <v>0.395480225988701</v>
      </c>
    </row>
    <row r="11">
      <c r="B11" s="16" t="s">
        <v>48</v>
      </c>
      <c r="C11" s="24" t="n">
        <v>0.0509803921568627</v>
      </c>
      <c r="D11" s="24" t="n">
        <v>0.0353982300884956</v>
      </c>
      <c r="E11" s="24" t="n">
        <v>0.0289017341040462</v>
      </c>
      <c r="F11" s="24" t="n">
        <v>0.0612244897959184</v>
      </c>
      <c r="G11" s="24" t="n">
        <v>0.0873015873015873</v>
      </c>
      <c r="H11" s="24"/>
      <c r="I11" s="24" t="n">
        <v>0.028735632183908</v>
      </c>
      <c r="J11" s="24" t="n">
        <v>0.0636363636363636</v>
      </c>
      <c r="K11" s="24"/>
      <c r="L11" s="24" t="n">
        <v>0.0267857142857143</v>
      </c>
      <c r="M11" s="24" t="n">
        <v>0.0181818181818182</v>
      </c>
      <c r="N11" s="24" t="n">
        <v>0.0310077519379845</v>
      </c>
      <c r="O11" s="24" t="n">
        <v>0.0816326530612245</v>
      </c>
      <c r="P11" s="24"/>
      <c r="Q11" s="24" t="n">
        <v>0.0256410256410256</v>
      </c>
      <c r="R11" s="24" t="n">
        <v>0.0621468926553672</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0.23921568627451</v>
      </c>
      <c r="D8" s="15" t="n">
        <v>0.176991150442478</v>
      </c>
      <c r="E8" s="15" t="n">
        <v>0.242774566473988</v>
      </c>
      <c r="F8" s="15" t="n">
        <v>0.255102040816327</v>
      </c>
      <c r="G8" s="15" t="n">
        <v>0.277777777777778</v>
      </c>
      <c r="H8" s="15"/>
      <c r="I8" s="15" t="n">
        <v>0.264367816091954</v>
      </c>
      <c r="J8" s="15" t="n">
        <v>0.227272727272727</v>
      </c>
      <c r="K8" s="15"/>
      <c r="L8" s="15" t="n">
        <v>0.142857142857143</v>
      </c>
      <c r="M8" s="15" t="n">
        <v>0.318181818181818</v>
      </c>
      <c r="N8" s="15" t="n">
        <v>0.286821705426357</v>
      </c>
      <c r="O8" s="15" t="n">
        <v>0.231292517006803</v>
      </c>
      <c r="P8" s="15"/>
      <c r="Q8" s="15" t="n">
        <v>0.371794871794872</v>
      </c>
      <c r="R8" s="15" t="n">
        <v>0.180790960451977</v>
      </c>
    </row>
    <row r="9">
      <c r="B9" s="16" t="s">
        <v>225</v>
      </c>
      <c r="C9" s="15" t="n">
        <v>0.368627450980392</v>
      </c>
      <c r="D9" s="15" t="n">
        <v>0.300884955752212</v>
      </c>
      <c r="E9" s="15" t="n">
        <v>0.450867052023121</v>
      </c>
      <c r="F9" s="15" t="n">
        <v>0.408163265306122</v>
      </c>
      <c r="G9" s="15" t="n">
        <v>0.285714285714286</v>
      </c>
      <c r="H9" s="15"/>
      <c r="I9" s="15" t="n">
        <v>0.436781609195402</v>
      </c>
      <c r="J9" s="15" t="n">
        <v>0.327272727272727</v>
      </c>
      <c r="K9" s="15"/>
      <c r="L9" s="15" t="n">
        <v>0.339285714285714</v>
      </c>
      <c r="M9" s="15" t="n">
        <v>0.418181818181818</v>
      </c>
      <c r="N9" s="15" t="n">
        <v>0.441860465116279</v>
      </c>
      <c r="O9" s="15" t="n">
        <v>0.319727891156463</v>
      </c>
      <c r="P9" s="15"/>
      <c r="Q9" s="15" t="n">
        <v>0.416666666666667</v>
      </c>
      <c r="R9" s="15" t="n">
        <v>0.347457627118644</v>
      </c>
    </row>
    <row r="10">
      <c r="B10" s="16" t="s">
        <v>226</v>
      </c>
      <c r="C10" s="15" t="n">
        <v>0.349019607843137</v>
      </c>
      <c r="D10" s="15" t="n">
        <v>0.495575221238938</v>
      </c>
      <c r="E10" s="15" t="n">
        <v>0.277456647398844</v>
      </c>
      <c r="F10" s="15" t="n">
        <v>0.306122448979592</v>
      </c>
      <c r="G10" s="15" t="n">
        <v>0.349206349206349</v>
      </c>
      <c r="H10" s="15"/>
      <c r="I10" s="15" t="n">
        <v>0.275862068965517</v>
      </c>
      <c r="J10" s="15" t="n">
        <v>0.390909090909091</v>
      </c>
      <c r="K10" s="15"/>
      <c r="L10" s="15" t="n">
        <v>0.5</v>
      </c>
      <c r="M10" s="15" t="n">
        <v>0.245454545454545</v>
      </c>
      <c r="N10" s="15" t="n">
        <v>0.255813953488372</v>
      </c>
      <c r="O10" s="15" t="n">
        <v>0.36734693877551</v>
      </c>
      <c r="P10" s="15"/>
      <c r="Q10" s="15" t="n">
        <v>0.179487179487179</v>
      </c>
      <c r="R10" s="15" t="n">
        <v>0.423728813559322</v>
      </c>
    </row>
    <row r="11">
      <c r="B11" s="16" t="s">
        <v>48</v>
      </c>
      <c r="C11" s="24" t="n">
        <v>0.0431372549019608</v>
      </c>
      <c r="D11" s="24" t="n">
        <v>0.0265486725663717</v>
      </c>
      <c r="E11" s="24" t="n">
        <v>0.0289017341040462</v>
      </c>
      <c r="F11" s="24" t="n">
        <v>0.0306122448979592</v>
      </c>
      <c r="G11" s="24" t="n">
        <v>0.0873015873015873</v>
      </c>
      <c r="H11" s="24"/>
      <c r="I11" s="24" t="n">
        <v>0.0229885057471264</v>
      </c>
      <c r="J11" s="24" t="n">
        <v>0.0545454545454545</v>
      </c>
      <c r="K11" s="24"/>
      <c r="L11" s="24" t="n">
        <v>0.0178571428571429</v>
      </c>
      <c r="M11" s="24" t="n">
        <v>0.0181818181818182</v>
      </c>
      <c r="N11" s="24" t="n">
        <v>0.0155038759689922</v>
      </c>
      <c r="O11" s="24" t="n">
        <v>0.0816326530612245</v>
      </c>
      <c r="P11" s="24"/>
      <c r="Q11" s="24" t="n">
        <v>0.032051282051282</v>
      </c>
      <c r="R11" s="24" t="n">
        <v>0.0480225988700565</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0.245098039215686</v>
      </c>
      <c r="D8" s="15" t="n">
        <v>0.15929203539823</v>
      </c>
      <c r="E8" s="15" t="n">
        <v>0.277456647398844</v>
      </c>
      <c r="F8" s="15" t="n">
        <v>0.244897959183673</v>
      </c>
      <c r="G8" s="15" t="n">
        <v>0.277777777777778</v>
      </c>
      <c r="H8" s="15"/>
      <c r="I8" s="15" t="n">
        <v>0.310344827586207</v>
      </c>
      <c r="J8" s="15" t="n">
        <v>0.209090909090909</v>
      </c>
      <c r="K8" s="15"/>
      <c r="L8" s="15" t="n">
        <v>0.125</v>
      </c>
      <c r="M8" s="15" t="n">
        <v>0.327272727272727</v>
      </c>
      <c r="N8" s="15" t="n">
        <v>0.302325581395349</v>
      </c>
      <c r="O8" s="15" t="n">
        <v>0.238095238095238</v>
      </c>
      <c r="P8" s="15"/>
      <c r="Q8" s="15" t="n">
        <v>0.423076923076923</v>
      </c>
      <c r="R8" s="15" t="n">
        <v>0.166666666666667</v>
      </c>
    </row>
    <row r="9">
      <c r="B9" s="16" t="s">
        <v>225</v>
      </c>
      <c r="C9" s="15" t="n">
        <v>0.33921568627451</v>
      </c>
      <c r="D9" s="15" t="n">
        <v>0.265486725663717</v>
      </c>
      <c r="E9" s="15" t="n">
        <v>0.398843930635838</v>
      </c>
      <c r="F9" s="15" t="n">
        <v>0.36734693877551</v>
      </c>
      <c r="G9" s="15" t="n">
        <v>0.301587301587302</v>
      </c>
      <c r="H9" s="15"/>
      <c r="I9" s="15" t="n">
        <v>0.367816091954023</v>
      </c>
      <c r="J9" s="15" t="n">
        <v>0.324242424242424</v>
      </c>
      <c r="K9" s="15"/>
      <c r="L9" s="15" t="n">
        <v>0.294642857142857</v>
      </c>
      <c r="M9" s="15" t="n">
        <v>0.381818181818182</v>
      </c>
      <c r="N9" s="15" t="n">
        <v>0.364341085271318</v>
      </c>
      <c r="O9" s="15" t="n">
        <v>0.340136054421769</v>
      </c>
      <c r="P9" s="15"/>
      <c r="Q9" s="15" t="n">
        <v>0.346153846153846</v>
      </c>
      <c r="R9" s="15" t="n">
        <v>0.336158192090395</v>
      </c>
    </row>
    <row r="10">
      <c r="B10" s="16" t="s">
        <v>226</v>
      </c>
      <c r="C10" s="15" t="n">
        <v>0.362745098039216</v>
      </c>
      <c r="D10" s="15" t="n">
        <v>0.530973451327434</v>
      </c>
      <c r="E10" s="15" t="n">
        <v>0.289017341040462</v>
      </c>
      <c r="F10" s="15" t="n">
        <v>0.336734693877551</v>
      </c>
      <c r="G10" s="15" t="n">
        <v>0.333333333333333</v>
      </c>
      <c r="H10" s="15"/>
      <c r="I10" s="15" t="n">
        <v>0.28735632183908</v>
      </c>
      <c r="J10" s="15" t="n">
        <v>0.403030303030303</v>
      </c>
      <c r="K10" s="15"/>
      <c r="L10" s="15" t="n">
        <v>0.535714285714286</v>
      </c>
      <c r="M10" s="15" t="n">
        <v>0.254545454545455</v>
      </c>
      <c r="N10" s="15" t="n">
        <v>0.310077519379845</v>
      </c>
      <c r="O10" s="15" t="n">
        <v>0.346938775510204</v>
      </c>
      <c r="P10" s="15"/>
      <c r="Q10" s="15" t="n">
        <v>0.198717948717949</v>
      </c>
      <c r="R10" s="15" t="n">
        <v>0.435028248587571</v>
      </c>
    </row>
    <row r="11">
      <c r="B11" s="16" t="s">
        <v>48</v>
      </c>
      <c r="C11" s="24" t="n">
        <v>0.0529411764705882</v>
      </c>
      <c r="D11" s="24" t="n">
        <v>0.0442477876106195</v>
      </c>
      <c r="E11" s="24" t="n">
        <v>0.0346820809248555</v>
      </c>
      <c r="F11" s="24" t="n">
        <v>0.0510204081632653</v>
      </c>
      <c r="G11" s="24" t="n">
        <v>0.0873015873015873</v>
      </c>
      <c r="H11" s="24"/>
      <c r="I11" s="24" t="n">
        <v>0.0344827586206897</v>
      </c>
      <c r="J11" s="24" t="n">
        <v>0.0636363636363636</v>
      </c>
      <c r="K11" s="24"/>
      <c r="L11" s="24" t="n">
        <v>0.0446428571428571</v>
      </c>
      <c r="M11" s="24" t="n">
        <v>0.0363636363636364</v>
      </c>
      <c r="N11" s="24" t="n">
        <v>0.0232558139534884</v>
      </c>
      <c r="O11" s="24" t="n">
        <v>0.0748299319727891</v>
      </c>
      <c r="P11" s="24"/>
      <c r="Q11" s="24" t="n">
        <v>0.032051282051282</v>
      </c>
      <c r="R11" s="24" t="n">
        <v>0.0621468926553672</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0.209803921568627</v>
      </c>
      <c r="D8" s="15" t="n">
        <v>0.150442477876106</v>
      </c>
      <c r="E8" s="15" t="n">
        <v>0.265895953757225</v>
      </c>
      <c r="F8" s="15" t="n">
        <v>0.255102040816327</v>
      </c>
      <c r="G8" s="15" t="n">
        <v>0.150793650793651</v>
      </c>
      <c r="H8" s="15"/>
      <c r="I8" s="15" t="n">
        <v>0.241379310344828</v>
      </c>
      <c r="J8" s="15" t="n">
        <v>0.190909090909091</v>
      </c>
      <c r="K8" s="15"/>
      <c r="L8" s="15" t="n">
        <v>0.125</v>
      </c>
      <c r="M8" s="15" t="n">
        <v>0.309090909090909</v>
      </c>
      <c r="N8" s="15" t="n">
        <v>0.24031007751938</v>
      </c>
      <c r="O8" s="15" t="n">
        <v>0.183673469387755</v>
      </c>
      <c r="P8" s="15"/>
      <c r="Q8" s="15" t="n">
        <v>0.314102564102564</v>
      </c>
      <c r="R8" s="15" t="n">
        <v>0.163841807909605</v>
      </c>
    </row>
    <row r="9">
      <c r="B9" s="16" t="s">
        <v>225</v>
      </c>
      <c r="C9" s="15" t="n">
        <v>0.309803921568627</v>
      </c>
      <c r="D9" s="15" t="n">
        <v>0.194690265486726</v>
      </c>
      <c r="E9" s="15" t="n">
        <v>0.335260115606936</v>
      </c>
      <c r="F9" s="15" t="n">
        <v>0.357142857142857</v>
      </c>
      <c r="G9" s="15" t="n">
        <v>0.341269841269841</v>
      </c>
      <c r="H9" s="15"/>
      <c r="I9" s="15" t="n">
        <v>0.379310344827586</v>
      </c>
      <c r="J9" s="15" t="n">
        <v>0.272727272727273</v>
      </c>
      <c r="K9" s="15"/>
      <c r="L9" s="15" t="n">
        <v>0.241071428571429</v>
      </c>
      <c r="M9" s="15" t="n">
        <v>0.345454545454545</v>
      </c>
      <c r="N9" s="15" t="n">
        <v>0.403100775193798</v>
      </c>
      <c r="O9" s="15" t="n">
        <v>0.272108843537415</v>
      </c>
      <c r="P9" s="15"/>
      <c r="Q9" s="15" t="n">
        <v>0.384615384615385</v>
      </c>
      <c r="R9" s="15" t="n">
        <v>0.27683615819209</v>
      </c>
    </row>
    <row r="10">
      <c r="B10" s="16" t="s">
        <v>226</v>
      </c>
      <c r="C10" s="15" t="n">
        <v>0.42156862745098</v>
      </c>
      <c r="D10" s="15" t="n">
        <v>0.619469026548673</v>
      </c>
      <c r="E10" s="15" t="n">
        <v>0.352601156069364</v>
      </c>
      <c r="F10" s="15" t="n">
        <v>0.336734693877551</v>
      </c>
      <c r="G10" s="15" t="n">
        <v>0.404761904761905</v>
      </c>
      <c r="H10" s="15"/>
      <c r="I10" s="15" t="n">
        <v>0.350574712643678</v>
      </c>
      <c r="J10" s="15" t="n">
        <v>0.460606060606061</v>
      </c>
      <c r="K10" s="15"/>
      <c r="L10" s="15" t="n">
        <v>0.598214285714286</v>
      </c>
      <c r="M10" s="15" t="n">
        <v>0.327272727272727</v>
      </c>
      <c r="N10" s="15" t="n">
        <v>0.317829457364341</v>
      </c>
      <c r="O10" s="15" t="n">
        <v>0.442176870748299</v>
      </c>
      <c r="P10" s="15"/>
      <c r="Q10" s="15" t="n">
        <v>0.262820512820513</v>
      </c>
      <c r="R10" s="15" t="n">
        <v>0.491525423728814</v>
      </c>
    </row>
    <row r="11">
      <c r="B11" s="16" t="s">
        <v>48</v>
      </c>
      <c r="C11" s="24" t="n">
        <v>0.0588235294117647</v>
      </c>
      <c r="D11" s="24" t="n">
        <v>0.0353982300884956</v>
      </c>
      <c r="E11" s="24" t="n">
        <v>0.046242774566474</v>
      </c>
      <c r="F11" s="24" t="n">
        <v>0.0510204081632653</v>
      </c>
      <c r="G11" s="24" t="n">
        <v>0.103174603174603</v>
      </c>
      <c r="H11" s="24"/>
      <c r="I11" s="24" t="n">
        <v>0.028735632183908</v>
      </c>
      <c r="J11" s="24" t="n">
        <v>0.0757575757575758</v>
      </c>
      <c r="K11" s="24"/>
      <c r="L11" s="24" t="n">
        <v>0.0357142857142857</v>
      </c>
      <c r="M11" s="24" t="n">
        <v>0.0181818181818182</v>
      </c>
      <c r="N11" s="24" t="n">
        <v>0.0387596899224806</v>
      </c>
      <c r="O11" s="24" t="n">
        <v>0.102040816326531</v>
      </c>
      <c r="P11" s="24"/>
      <c r="Q11" s="24" t="n">
        <v>0.0384615384615385</v>
      </c>
      <c r="R11" s="24" t="n">
        <v>0.0677966101694915</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0.317647058823529</v>
      </c>
      <c r="D8" s="15" t="n">
        <v>0.247787610619469</v>
      </c>
      <c r="E8" s="15" t="n">
        <v>0.294797687861272</v>
      </c>
      <c r="F8" s="15" t="n">
        <v>0.387755102040816</v>
      </c>
      <c r="G8" s="15" t="n">
        <v>0.357142857142857</v>
      </c>
      <c r="H8" s="15"/>
      <c r="I8" s="15" t="n">
        <v>0.408045977011494</v>
      </c>
      <c r="J8" s="15" t="n">
        <v>0.26969696969697</v>
      </c>
      <c r="K8" s="15"/>
      <c r="L8" s="15" t="n">
        <v>0.223214285714286</v>
      </c>
      <c r="M8" s="15" t="n">
        <v>0.381818181818182</v>
      </c>
      <c r="N8" s="15" t="n">
        <v>0.325581395348837</v>
      </c>
      <c r="O8" s="15" t="n">
        <v>0.353741496598639</v>
      </c>
      <c r="P8" s="15"/>
      <c r="Q8" s="15" t="n">
        <v>0.487179487179487</v>
      </c>
      <c r="R8" s="15" t="n">
        <v>0.242937853107345</v>
      </c>
    </row>
    <row r="9">
      <c r="B9" s="16" t="s">
        <v>225</v>
      </c>
      <c r="C9" s="15" t="n">
        <v>0.305882352941176</v>
      </c>
      <c r="D9" s="15" t="n">
        <v>0.168141592920354</v>
      </c>
      <c r="E9" s="15" t="n">
        <v>0.410404624277457</v>
      </c>
      <c r="F9" s="15" t="n">
        <v>0.295918367346939</v>
      </c>
      <c r="G9" s="15" t="n">
        <v>0.293650793650794</v>
      </c>
      <c r="H9" s="15"/>
      <c r="I9" s="15" t="n">
        <v>0.35632183908046</v>
      </c>
      <c r="J9" s="15" t="n">
        <v>0.281818181818182</v>
      </c>
      <c r="K9" s="15"/>
      <c r="L9" s="15" t="n">
        <v>0.267857142857143</v>
      </c>
      <c r="M9" s="15" t="n">
        <v>0.436363636363636</v>
      </c>
      <c r="N9" s="15" t="n">
        <v>0.372093023255814</v>
      </c>
      <c r="O9" s="15" t="n">
        <v>0.197278911564626</v>
      </c>
      <c r="P9" s="15"/>
      <c r="Q9" s="15" t="n">
        <v>0.314102564102564</v>
      </c>
      <c r="R9" s="15" t="n">
        <v>0.30225988700565</v>
      </c>
    </row>
    <row r="10">
      <c r="B10" s="16" t="s">
        <v>226</v>
      </c>
      <c r="C10" s="15" t="n">
        <v>0.341176470588235</v>
      </c>
      <c r="D10" s="15" t="n">
        <v>0.566371681415929</v>
      </c>
      <c r="E10" s="15" t="n">
        <v>0.265895953757225</v>
      </c>
      <c r="F10" s="15" t="n">
        <v>0.275510204081633</v>
      </c>
      <c r="G10" s="15" t="n">
        <v>0.293650793650794</v>
      </c>
      <c r="H10" s="15"/>
      <c r="I10" s="15" t="n">
        <v>0.235632183908046</v>
      </c>
      <c r="J10" s="15" t="n">
        <v>0.396969696969697</v>
      </c>
      <c r="K10" s="15"/>
      <c r="L10" s="15" t="n">
        <v>0.508928571428571</v>
      </c>
      <c r="M10" s="15" t="n">
        <v>0.172727272727273</v>
      </c>
      <c r="N10" s="15" t="n">
        <v>0.271317829457364</v>
      </c>
      <c r="O10" s="15" t="n">
        <v>0.380952380952381</v>
      </c>
      <c r="P10" s="15"/>
      <c r="Q10" s="15" t="n">
        <v>0.173076923076923</v>
      </c>
      <c r="R10" s="15" t="n">
        <v>0.415254237288136</v>
      </c>
    </row>
    <row r="11">
      <c r="B11" s="16" t="s">
        <v>48</v>
      </c>
      <c r="C11" s="24" t="n">
        <v>0.0352941176470588</v>
      </c>
      <c r="D11" s="24" t="n">
        <v>0.0176991150442478</v>
      </c>
      <c r="E11" s="24" t="n">
        <v>0.0289017341040462</v>
      </c>
      <c r="F11" s="24" t="n">
        <v>0.0408163265306122</v>
      </c>
      <c r="G11" s="24" t="n">
        <v>0.0555555555555556</v>
      </c>
      <c r="H11" s="24"/>
      <c r="I11" s="24" t="n">
        <v>0</v>
      </c>
      <c r="J11" s="24" t="n">
        <v>0.0515151515151515</v>
      </c>
      <c r="K11" s="24"/>
      <c r="L11" s="24" t="n">
        <v>0</v>
      </c>
      <c r="M11" s="24" t="n">
        <v>0.00909090909090909</v>
      </c>
      <c r="N11" s="24" t="n">
        <v>0.0310077519379845</v>
      </c>
      <c r="O11" s="24" t="n">
        <v>0.0680272108843537</v>
      </c>
      <c r="P11" s="24"/>
      <c r="Q11" s="24" t="n">
        <v>0.0256410256410256</v>
      </c>
      <c r="R11" s="24" t="n">
        <v>0.0395480225988701</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0.223529411764706</v>
      </c>
      <c r="D8" s="15" t="n">
        <v>0.150442477876106</v>
      </c>
      <c r="E8" s="15" t="n">
        <v>0.254335260115607</v>
      </c>
      <c r="F8" s="15" t="n">
        <v>0.204081632653061</v>
      </c>
      <c r="G8" s="15" t="n">
        <v>0.261904761904762</v>
      </c>
      <c r="H8" s="15"/>
      <c r="I8" s="15" t="n">
        <v>0.258620689655172</v>
      </c>
      <c r="J8" s="15" t="n">
        <v>0.203030303030303</v>
      </c>
      <c r="K8" s="15"/>
      <c r="L8" s="15" t="n">
        <v>0.1875</v>
      </c>
      <c r="M8" s="15" t="n">
        <v>0.263636363636364</v>
      </c>
      <c r="N8" s="15" t="n">
        <v>0.232558139534884</v>
      </c>
      <c r="O8" s="15" t="n">
        <v>0.231292517006803</v>
      </c>
      <c r="P8" s="15"/>
      <c r="Q8" s="15" t="n">
        <v>0.365384615384615</v>
      </c>
      <c r="R8" s="15" t="n">
        <v>0.161016949152542</v>
      </c>
    </row>
    <row r="9">
      <c r="B9" s="16" t="s">
        <v>225</v>
      </c>
      <c r="C9" s="15" t="n">
        <v>0.380392156862745</v>
      </c>
      <c r="D9" s="15" t="n">
        <v>0.31858407079646</v>
      </c>
      <c r="E9" s="15" t="n">
        <v>0.445086705202312</v>
      </c>
      <c r="F9" s="15" t="n">
        <v>0.459183673469388</v>
      </c>
      <c r="G9" s="15" t="n">
        <v>0.285714285714286</v>
      </c>
      <c r="H9" s="15"/>
      <c r="I9" s="15" t="n">
        <v>0.454022988505747</v>
      </c>
      <c r="J9" s="15" t="n">
        <v>0.339393939393939</v>
      </c>
      <c r="K9" s="15"/>
      <c r="L9" s="15" t="n">
        <v>0.258928571428571</v>
      </c>
      <c r="M9" s="15" t="n">
        <v>0.509090909090909</v>
      </c>
      <c r="N9" s="15" t="n">
        <v>0.465116279069767</v>
      </c>
      <c r="O9" s="15" t="n">
        <v>0.333333333333333</v>
      </c>
      <c r="P9" s="15"/>
      <c r="Q9" s="15" t="n">
        <v>0.423076923076923</v>
      </c>
      <c r="R9" s="15" t="n">
        <v>0.361581920903955</v>
      </c>
    </row>
    <row r="10">
      <c r="B10" s="16" t="s">
        <v>226</v>
      </c>
      <c r="C10" s="15" t="n">
        <v>0.349019607843137</v>
      </c>
      <c r="D10" s="15" t="n">
        <v>0.504424778761062</v>
      </c>
      <c r="E10" s="15" t="n">
        <v>0.265895953757225</v>
      </c>
      <c r="F10" s="15" t="n">
        <v>0.275510204081633</v>
      </c>
      <c r="G10" s="15" t="n">
        <v>0.380952380952381</v>
      </c>
      <c r="H10" s="15"/>
      <c r="I10" s="15" t="n">
        <v>0.258620689655172</v>
      </c>
      <c r="J10" s="15" t="n">
        <v>0.4</v>
      </c>
      <c r="K10" s="15"/>
      <c r="L10" s="15" t="n">
        <v>0.526785714285714</v>
      </c>
      <c r="M10" s="15" t="n">
        <v>0.2</v>
      </c>
      <c r="N10" s="15" t="n">
        <v>0.27906976744186</v>
      </c>
      <c r="O10" s="15" t="n">
        <v>0.353741496598639</v>
      </c>
      <c r="P10" s="15"/>
      <c r="Q10" s="15" t="n">
        <v>0.179487179487179</v>
      </c>
      <c r="R10" s="15" t="n">
        <v>0.423728813559322</v>
      </c>
    </row>
    <row r="11">
      <c r="B11" s="16" t="s">
        <v>48</v>
      </c>
      <c r="C11" s="24" t="n">
        <v>0.0470588235294118</v>
      </c>
      <c r="D11" s="24" t="n">
        <v>0.0265486725663717</v>
      </c>
      <c r="E11" s="24" t="n">
        <v>0.0346820809248555</v>
      </c>
      <c r="F11" s="24" t="n">
        <v>0.0612244897959184</v>
      </c>
      <c r="G11" s="24" t="n">
        <v>0.0714285714285714</v>
      </c>
      <c r="H11" s="24"/>
      <c r="I11" s="24" t="n">
        <v>0.028735632183908</v>
      </c>
      <c r="J11" s="24" t="n">
        <v>0.0575757575757576</v>
      </c>
      <c r="K11" s="24"/>
      <c r="L11" s="24" t="n">
        <v>0.0267857142857143</v>
      </c>
      <c r="M11" s="24" t="n">
        <v>0.0272727272727273</v>
      </c>
      <c r="N11" s="24" t="n">
        <v>0.0232558139534884</v>
      </c>
      <c r="O11" s="24" t="n">
        <v>0.0816326530612245</v>
      </c>
      <c r="P11" s="24"/>
      <c r="Q11" s="24" t="n">
        <v>0.032051282051282</v>
      </c>
      <c r="R11" s="24" t="n">
        <v>0.0536723163841808</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239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0.207843137254902</v>
      </c>
      <c r="D8" s="15" t="n">
        <v>0.141592920353982</v>
      </c>
      <c r="E8" s="15" t="n">
        <v>0.219653179190751</v>
      </c>
      <c r="F8" s="15" t="n">
        <v>0.204081632653061</v>
      </c>
      <c r="G8" s="15" t="n">
        <v>0.253968253968254</v>
      </c>
      <c r="H8" s="15"/>
      <c r="I8" s="15" t="n">
        <v>0.270114942528736</v>
      </c>
      <c r="J8" s="15" t="n">
        <v>0.172727272727273</v>
      </c>
      <c r="K8" s="15"/>
      <c r="L8" s="15" t="n">
        <v>0.125</v>
      </c>
      <c r="M8" s="15" t="n">
        <v>0.254545454545455</v>
      </c>
      <c r="N8" s="15" t="n">
        <v>0.27906976744186</v>
      </c>
      <c r="O8" s="15" t="n">
        <v>0.19047619047619</v>
      </c>
      <c r="P8" s="15"/>
      <c r="Q8" s="15" t="n">
        <v>0.301282051282051</v>
      </c>
      <c r="R8" s="15" t="n">
        <v>0.166666666666667</v>
      </c>
    </row>
    <row r="9">
      <c r="B9" s="16" t="s">
        <v>225</v>
      </c>
      <c r="C9" s="15" t="n">
        <v>0.329411764705882</v>
      </c>
      <c r="D9" s="15" t="n">
        <v>0.230088495575221</v>
      </c>
      <c r="E9" s="15" t="n">
        <v>0.38728323699422</v>
      </c>
      <c r="F9" s="15" t="n">
        <v>0.438775510204082</v>
      </c>
      <c r="G9" s="15" t="n">
        <v>0.253968253968254</v>
      </c>
      <c r="H9" s="15"/>
      <c r="I9" s="15" t="n">
        <v>0.379310344827586</v>
      </c>
      <c r="J9" s="15" t="n">
        <v>0.3</v>
      </c>
      <c r="K9" s="15"/>
      <c r="L9" s="15" t="n">
        <v>0.267857142857143</v>
      </c>
      <c r="M9" s="15" t="n">
        <v>0.445454545454545</v>
      </c>
      <c r="N9" s="15" t="n">
        <v>0.333333333333333</v>
      </c>
      <c r="O9" s="15" t="n">
        <v>0.312925170068027</v>
      </c>
      <c r="P9" s="15"/>
      <c r="Q9" s="15" t="n">
        <v>0.435897435897436</v>
      </c>
      <c r="R9" s="15" t="n">
        <v>0.282485875706215</v>
      </c>
    </row>
    <row r="10">
      <c r="B10" s="16" t="s">
        <v>226</v>
      </c>
      <c r="C10" s="15" t="n">
        <v>0.411764705882353</v>
      </c>
      <c r="D10" s="15" t="n">
        <v>0.592920353982301</v>
      </c>
      <c r="E10" s="15" t="n">
        <v>0.352601156069364</v>
      </c>
      <c r="F10" s="15" t="n">
        <v>0.306122448979592</v>
      </c>
      <c r="G10" s="15" t="n">
        <v>0.412698412698413</v>
      </c>
      <c r="H10" s="15"/>
      <c r="I10" s="15" t="n">
        <v>0.333333333333333</v>
      </c>
      <c r="J10" s="15" t="n">
        <v>0.457575757575758</v>
      </c>
      <c r="K10" s="15"/>
      <c r="L10" s="15" t="n">
        <v>0.589285714285714</v>
      </c>
      <c r="M10" s="15" t="n">
        <v>0.272727272727273</v>
      </c>
      <c r="N10" s="15" t="n">
        <v>0.356589147286822</v>
      </c>
      <c r="O10" s="15" t="n">
        <v>0.408163265306122</v>
      </c>
      <c r="P10" s="15"/>
      <c r="Q10" s="15" t="n">
        <v>0.243589743589744</v>
      </c>
      <c r="R10" s="15" t="n">
        <v>0.485875706214689</v>
      </c>
    </row>
    <row r="11">
      <c r="B11" s="16" t="s">
        <v>48</v>
      </c>
      <c r="C11" s="24" t="n">
        <v>0.0509803921568627</v>
      </c>
      <c r="D11" s="24" t="n">
        <v>0.0353982300884956</v>
      </c>
      <c r="E11" s="24" t="n">
        <v>0.0404624277456647</v>
      </c>
      <c r="F11" s="24" t="n">
        <v>0.0510204081632653</v>
      </c>
      <c r="G11" s="24" t="n">
        <v>0.0793650793650794</v>
      </c>
      <c r="H11" s="24"/>
      <c r="I11" s="24" t="n">
        <v>0.0172413793103448</v>
      </c>
      <c r="J11" s="24" t="n">
        <v>0.0696969696969697</v>
      </c>
      <c r="K11" s="24"/>
      <c r="L11" s="24" t="n">
        <v>0.0178571428571429</v>
      </c>
      <c r="M11" s="24" t="n">
        <v>0.0272727272727273</v>
      </c>
      <c r="N11" s="24" t="n">
        <v>0.0310077519379845</v>
      </c>
      <c r="O11" s="24" t="n">
        <v>0.0884353741496599</v>
      </c>
      <c r="P11" s="24"/>
      <c r="Q11" s="24" t="n">
        <v>0.0192307692307692</v>
      </c>
      <c r="R11" s="24" t="n">
        <v>0.0649717514124294</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240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0.307843137254902</v>
      </c>
      <c r="D8" s="15" t="n">
        <v>0.176991150442478</v>
      </c>
      <c r="E8" s="15" t="n">
        <v>0.393063583815029</v>
      </c>
      <c r="F8" s="15" t="n">
        <v>0.326530612244898</v>
      </c>
      <c r="G8" s="15" t="n">
        <v>0.293650793650794</v>
      </c>
      <c r="H8" s="15"/>
      <c r="I8" s="15" t="n">
        <v>0.362068965517241</v>
      </c>
      <c r="J8" s="15" t="n">
        <v>0.275757575757576</v>
      </c>
      <c r="K8" s="15"/>
      <c r="L8" s="15" t="n">
        <v>0.205357142857143</v>
      </c>
      <c r="M8" s="15" t="n">
        <v>0.4</v>
      </c>
      <c r="N8" s="15" t="n">
        <v>0.333333333333333</v>
      </c>
      <c r="O8" s="15" t="n">
        <v>0.319727891156463</v>
      </c>
      <c r="P8" s="15"/>
      <c r="Q8" s="15" t="n">
        <v>0.455128205128205</v>
      </c>
      <c r="R8" s="15" t="n">
        <v>0.242937853107345</v>
      </c>
    </row>
    <row r="9">
      <c r="B9" s="16" t="s">
        <v>225</v>
      </c>
      <c r="C9" s="15" t="n">
        <v>0.347058823529412</v>
      </c>
      <c r="D9" s="15" t="n">
        <v>0.230088495575221</v>
      </c>
      <c r="E9" s="15" t="n">
        <v>0.346820809248555</v>
      </c>
      <c r="F9" s="15" t="n">
        <v>0.448979591836735</v>
      </c>
      <c r="G9" s="15" t="n">
        <v>0.373015873015873</v>
      </c>
      <c r="H9" s="15"/>
      <c r="I9" s="15" t="n">
        <v>0.396551724137931</v>
      </c>
      <c r="J9" s="15" t="n">
        <v>0.318181818181818</v>
      </c>
      <c r="K9" s="15"/>
      <c r="L9" s="15" t="n">
        <v>0.267857142857143</v>
      </c>
      <c r="M9" s="15" t="n">
        <v>0.354545454545455</v>
      </c>
      <c r="N9" s="15" t="n">
        <v>0.465116279069767</v>
      </c>
      <c r="O9" s="15" t="n">
        <v>0.326530612244898</v>
      </c>
      <c r="P9" s="15"/>
      <c r="Q9" s="15" t="n">
        <v>0.371794871794872</v>
      </c>
      <c r="R9" s="15" t="n">
        <v>0.336158192090395</v>
      </c>
    </row>
    <row r="10">
      <c r="B10" s="16" t="s">
        <v>226</v>
      </c>
      <c r="C10" s="15" t="n">
        <v>0.27843137254902</v>
      </c>
      <c r="D10" s="15" t="n">
        <v>0.495575221238938</v>
      </c>
      <c r="E10" s="15" t="n">
        <v>0.236994219653179</v>
      </c>
      <c r="F10" s="15" t="n">
        <v>0.183673469387755</v>
      </c>
      <c r="G10" s="15" t="n">
        <v>0.214285714285714</v>
      </c>
      <c r="H10" s="15"/>
      <c r="I10" s="15" t="n">
        <v>0.195402298850575</v>
      </c>
      <c r="J10" s="15" t="n">
        <v>0.327272727272727</v>
      </c>
      <c r="K10" s="15"/>
      <c r="L10" s="15" t="n">
        <v>0.482142857142857</v>
      </c>
      <c r="M10" s="15" t="n">
        <v>0.2</v>
      </c>
      <c r="N10" s="15" t="n">
        <v>0.170542635658915</v>
      </c>
      <c r="O10" s="15" t="n">
        <v>0.26530612244898</v>
      </c>
      <c r="P10" s="15"/>
      <c r="Q10" s="15" t="n">
        <v>0.141025641025641</v>
      </c>
      <c r="R10" s="15" t="n">
        <v>0.338983050847458</v>
      </c>
    </row>
    <row r="11">
      <c r="B11" s="16" t="s">
        <v>48</v>
      </c>
      <c r="C11" s="24" t="n">
        <v>0.0666666666666667</v>
      </c>
      <c r="D11" s="24" t="n">
        <v>0.0973451327433628</v>
      </c>
      <c r="E11" s="24" t="n">
        <v>0.023121387283237</v>
      </c>
      <c r="F11" s="24" t="n">
        <v>0.0408163265306122</v>
      </c>
      <c r="G11" s="24" t="n">
        <v>0.119047619047619</v>
      </c>
      <c r="H11" s="24"/>
      <c r="I11" s="24" t="n">
        <v>0.0459770114942529</v>
      </c>
      <c r="J11" s="24" t="n">
        <v>0.0787878787878788</v>
      </c>
      <c r="K11" s="24"/>
      <c r="L11" s="24" t="n">
        <v>0.0446428571428571</v>
      </c>
      <c r="M11" s="24" t="n">
        <v>0.0454545454545455</v>
      </c>
      <c r="N11" s="24" t="n">
        <v>0.0310077519379845</v>
      </c>
      <c r="O11" s="24" t="n">
        <v>0.0884353741496599</v>
      </c>
      <c r="P11" s="24"/>
      <c r="Q11" s="24" t="n">
        <v>0.032051282051282</v>
      </c>
      <c r="R11" s="24" t="n">
        <v>0.0819209039548023</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58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0.292156862745098</v>
      </c>
      <c r="D8" s="15" t="n">
        <v>0.247787610619469</v>
      </c>
      <c r="E8" s="15" t="n">
        <v>0.341040462427746</v>
      </c>
      <c r="F8" s="15" t="n">
        <v>0.214285714285714</v>
      </c>
      <c r="G8" s="15" t="n">
        <v>0.325396825396825</v>
      </c>
      <c r="H8" s="15"/>
      <c r="I8" s="15" t="n">
        <v>0.224137931034483</v>
      </c>
      <c r="J8" s="15" t="n">
        <v>0.321212121212121</v>
      </c>
      <c r="K8" s="15"/>
      <c r="L8" s="15" t="n">
        <v>0.214285714285714</v>
      </c>
      <c r="M8" s="15" t="n">
        <v>0.327272727272727</v>
      </c>
      <c r="N8" s="15" t="n">
        <v>0.317829457364341</v>
      </c>
      <c r="O8" s="15" t="n">
        <v>0.312925170068027</v>
      </c>
      <c r="P8" s="15"/>
      <c r="Q8" s="15" t="n">
        <v>0.365384615384615</v>
      </c>
      <c r="R8" s="15" t="n">
        <v>0.259887005649718</v>
      </c>
    </row>
    <row r="9">
      <c r="B9" s="16" t="s">
        <v>44</v>
      </c>
      <c r="C9" s="15" t="n">
        <v>0.484313725490196</v>
      </c>
      <c r="D9" s="15" t="n">
        <v>0.47787610619469</v>
      </c>
      <c r="E9" s="15" t="n">
        <v>0.502890173410405</v>
      </c>
      <c r="F9" s="15" t="n">
        <v>0.571428571428571</v>
      </c>
      <c r="G9" s="15" t="n">
        <v>0.396825396825397</v>
      </c>
      <c r="H9" s="15"/>
      <c r="I9" s="15" t="n">
        <v>0.545977011494253</v>
      </c>
      <c r="J9" s="15" t="n">
        <v>0.460606060606061</v>
      </c>
      <c r="K9" s="15"/>
      <c r="L9" s="15" t="n">
        <v>0.544642857142857</v>
      </c>
      <c r="M9" s="15" t="n">
        <v>0.490909090909091</v>
      </c>
      <c r="N9" s="15" t="n">
        <v>0.496124031007752</v>
      </c>
      <c r="O9" s="15" t="n">
        <v>0.428571428571429</v>
      </c>
      <c r="P9" s="15"/>
      <c r="Q9" s="15" t="n">
        <v>0.480769230769231</v>
      </c>
      <c r="R9" s="15" t="n">
        <v>0.485875706214689</v>
      </c>
    </row>
    <row r="10">
      <c r="B10" s="16" t="s">
        <v>45</v>
      </c>
      <c r="C10" s="15" t="n">
        <v>0.125490196078431</v>
      </c>
      <c r="D10" s="15" t="n">
        <v>0.150442477876106</v>
      </c>
      <c r="E10" s="15" t="n">
        <v>0.104046242774566</v>
      </c>
      <c r="F10" s="15" t="n">
        <v>0.13265306122449</v>
      </c>
      <c r="G10" s="15" t="n">
        <v>0.126984126984127</v>
      </c>
      <c r="H10" s="15"/>
      <c r="I10" s="15" t="n">
        <v>0.14367816091954</v>
      </c>
      <c r="J10" s="15" t="n">
        <v>0.118181818181818</v>
      </c>
      <c r="K10" s="15"/>
      <c r="L10" s="15" t="n">
        <v>0.116071428571429</v>
      </c>
      <c r="M10" s="15" t="n">
        <v>0.127272727272727</v>
      </c>
      <c r="N10" s="15" t="n">
        <v>0.13953488372093</v>
      </c>
      <c r="O10" s="15" t="n">
        <v>0.115646258503401</v>
      </c>
      <c r="P10" s="15"/>
      <c r="Q10" s="15" t="n">
        <v>0.0961538461538462</v>
      </c>
      <c r="R10" s="15" t="n">
        <v>0.138418079096045</v>
      </c>
    </row>
    <row r="11">
      <c r="B11" s="16" t="s">
        <v>46</v>
      </c>
      <c r="C11" s="15" t="n">
        <v>0.0568627450980392</v>
      </c>
      <c r="D11" s="15" t="n">
        <v>0.0353982300884956</v>
      </c>
      <c r="E11" s="15" t="n">
        <v>0.0346820809248555</v>
      </c>
      <c r="F11" s="15" t="n">
        <v>0.0612244897959184</v>
      </c>
      <c r="G11" s="15" t="n">
        <v>0.103174603174603</v>
      </c>
      <c r="H11" s="15"/>
      <c r="I11" s="15" t="n">
        <v>0.0574712643678161</v>
      </c>
      <c r="J11" s="15" t="n">
        <v>0.0575757575757576</v>
      </c>
      <c r="K11" s="15"/>
      <c r="L11" s="15" t="n">
        <v>0.0446428571428571</v>
      </c>
      <c r="M11" s="15" t="n">
        <v>0.0272727272727273</v>
      </c>
      <c r="N11" s="15" t="n">
        <v>0.0465116279069767</v>
      </c>
      <c r="O11" s="15" t="n">
        <v>0.0952380952380952</v>
      </c>
      <c r="P11" s="15"/>
      <c r="Q11" s="15" t="n">
        <v>0.0512820512820513</v>
      </c>
      <c r="R11" s="15" t="n">
        <v>0.0593220338983051</v>
      </c>
    </row>
    <row r="12">
      <c r="B12" s="16" t="s">
        <v>47</v>
      </c>
      <c r="C12" s="15" t="n">
        <v>0.0313725490196078</v>
      </c>
      <c r="D12" s="15" t="n">
        <v>0.0619469026548673</v>
      </c>
      <c r="E12" s="15" t="n">
        <v>0.0115606936416185</v>
      </c>
      <c r="F12" s="15" t="n">
        <v>0.0102040816326531</v>
      </c>
      <c r="G12" s="15" t="n">
        <v>0.0476190476190476</v>
      </c>
      <c r="H12" s="15"/>
      <c r="I12" s="15" t="n">
        <v>0.028735632183908</v>
      </c>
      <c r="J12" s="15" t="n">
        <v>0.0303030303030303</v>
      </c>
      <c r="K12" s="15"/>
      <c r="L12" s="15" t="n">
        <v>0.0535714285714286</v>
      </c>
      <c r="M12" s="15" t="n">
        <v>0.0272727272727273</v>
      </c>
      <c r="N12" s="15" t="n">
        <v>0</v>
      </c>
      <c r="O12" s="15" t="n">
        <v>0.0408163265306122</v>
      </c>
      <c r="P12" s="15"/>
      <c r="Q12" s="15" t="n">
        <v>0.00641025641025641</v>
      </c>
      <c r="R12" s="15" t="n">
        <v>0.0423728813559322</v>
      </c>
    </row>
    <row r="13">
      <c r="B13" s="16" t="s">
        <v>48</v>
      </c>
      <c r="C13" s="15" t="n">
        <v>0.00980392156862745</v>
      </c>
      <c r="D13" s="15" t="n">
        <v>0.0265486725663717</v>
      </c>
      <c r="E13" s="15" t="n">
        <v>0.00578034682080925</v>
      </c>
      <c r="F13" s="15" t="n">
        <v>0.0102040816326531</v>
      </c>
      <c r="G13" s="15" t="n">
        <v>0</v>
      </c>
      <c r="H13" s="15"/>
      <c r="I13" s="15" t="n">
        <v>0</v>
      </c>
      <c r="J13" s="15" t="n">
        <v>0.0121212121212121</v>
      </c>
      <c r="K13" s="15"/>
      <c r="L13" s="15" t="n">
        <v>0.0267857142857143</v>
      </c>
      <c r="M13" s="15" t="n">
        <v>0</v>
      </c>
      <c r="N13" s="15" t="n">
        <v>0</v>
      </c>
      <c r="O13" s="15" t="n">
        <v>0.00680272108843537</v>
      </c>
      <c r="P13" s="15"/>
      <c r="Q13" s="15" t="n">
        <v>0</v>
      </c>
      <c r="R13" s="15" t="n">
        <v>0.0141242937853107</v>
      </c>
    </row>
    <row r="14">
      <c r="B14" s="16" t="s">
        <v>49</v>
      </c>
      <c r="C14" s="19" t="n">
        <v>0.776470588235294</v>
      </c>
      <c r="D14" s="19" t="n">
        <v>0.725663716814159</v>
      </c>
      <c r="E14" s="19" t="n">
        <v>0.84393063583815</v>
      </c>
      <c r="F14" s="19" t="n">
        <v>0.785714285714286</v>
      </c>
      <c r="G14" s="19" t="n">
        <v>0.722222222222222</v>
      </c>
      <c r="H14" s="19"/>
      <c r="I14" s="19" t="n">
        <v>0.770114942528736</v>
      </c>
      <c r="J14" s="19" t="n">
        <v>0.781818181818182</v>
      </c>
      <c r="K14" s="19"/>
      <c r="L14" s="19" t="n">
        <v>0.758928571428571</v>
      </c>
      <c r="M14" s="19" t="n">
        <v>0.818181818181818</v>
      </c>
      <c r="N14" s="19" t="n">
        <v>0.813953488372093</v>
      </c>
      <c r="O14" s="19" t="n">
        <v>0.741496598639456</v>
      </c>
      <c r="P14" s="19"/>
      <c r="Q14" s="19" t="n">
        <v>0.846153846153846</v>
      </c>
      <c r="R14" s="19" t="n">
        <v>0.745762711864407</v>
      </c>
    </row>
    <row r="15">
      <c r="B15" s="16" t="s">
        <v>50</v>
      </c>
      <c r="C15" s="19" t="n">
        <v>0.0882352941176471</v>
      </c>
      <c r="D15" s="19" t="n">
        <v>0.0973451327433628</v>
      </c>
      <c r="E15" s="19" t="n">
        <v>0.046242774566474</v>
      </c>
      <c r="F15" s="19" t="n">
        <v>0.0714285714285714</v>
      </c>
      <c r="G15" s="19" t="n">
        <v>0.150793650793651</v>
      </c>
      <c r="H15" s="19"/>
      <c r="I15" s="19" t="n">
        <v>0.0862068965517241</v>
      </c>
      <c r="J15" s="19" t="n">
        <v>0.0878787878787879</v>
      </c>
      <c r="K15" s="19"/>
      <c r="L15" s="19" t="n">
        <v>0.0982142857142857</v>
      </c>
      <c r="M15" s="19" t="n">
        <v>0.0545454545454545</v>
      </c>
      <c r="N15" s="19" t="n">
        <v>0.0465116279069767</v>
      </c>
      <c r="O15" s="19" t="n">
        <v>0.136054421768707</v>
      </c>
      <c r="P15" s="19"/>
      <c r="Q15" s="19" t="n">
        <v>0.0576923076923077</v>
      </c>
      <c r="R15" s="19" t="n">
        <v>0.101694915254237</v>
      </c>
    </row>
    <row r="16">
      <c r="B16" s="16" t="s">
        <v>51</v>
      </c>
      <c r="C16" s="20" t="n">
        <v>0.688235294117647</v>
      </c>
      <c r="D16" s="20" t="n">
        <v>0.628318584070796</v>
      </c>
      <c r="E16" s="20" t="n">
        <v>0.797687861271676</v>
      </c>
      <c r="F16" s="20" t="n">
        <v>0.714285714285714</v>
      </c>
      <c r="G16" s="20" t="n">
        <v>0.571428571428571</v>
      </c>
      <c r="H16" s="20"/>
      <c r="I16" s="20" t="n">
        <v>0.683908045977011</v>
      </c>
      <c r="J16" s="20" t="n">
        <v>0.693939393939394</v>
      </c>
      <c r="K16" s="20"/>
      <c r="L16" s="20" t="n">
        <v>0.660714285714286</v>
      </c>
      <c r="M16" s="20" t="n">
        <v>0.763636363636364</v>
      </c>
      <c r="N16" s="20" t="n">
        <v>0.767441860465116</v>
      </c>
      <c r="O16" s="20" t="n">
        <v>0.605442176870748</v>
      </c>
      <c r="P16" s="20"/>
      <c r="Q16" s="20" t="n">
        <v>0.788461538461538</v>
      </c>
      <c r="R16" s="20" t="n">
        <v>0.64406779661017</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241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224</v>
      </c>
      <c r="C8" s="15" t="n">
        <v>0.256862745098039</v>
      </c>
      <c r="D8" s="15" t="n">
        <v>0.150442477876106</v>
      </c>
      <c r="E8" s="15" t="n">
        <v>0.294797687861272</v>
      </c>
      <c r="F8" s="15" t="n">
        <v>0.306122448979592</v>
      </c>
      <c r="G8" s="15" t="n">
        <v>0.261904761904762</v>
      </c>
      <c r="H8" s="15"/>
      <c r="I8" s="15" t="n">
        <v>0.333333333333333</v>
      </c>
      <c r="J8" s="15" t="n">
        <v>0.215151515151515</v>
      </c>
      <c r="K8" s="15"/>
      <c r="L8" s="15" t="n">
        <v>0.160714285714286</v>
      </c>
      <c r="M8" s="15" t="n">
        <v>0.3</v>
      </c>
      <c r="N8" s="15" t="n">
        <v>0.341085271317829</v>
      </c>
      <c r="O8" s="15" t="n">
        <v>0.244897959183673</v>
      </c>
      <c r="P8" s="15"/>
      <c r="Q8" s="15" t="n">
        <v>0.461538461538462</v>
      </c>
      <c r="R8" s="15" t="n">
        <v>0.166666666666667</v>
      </c>
    </row>
    <row r="9">
      <c r="B9" s="16" t="s">
        <v>225</v>
      </c>
      <c r="C9" s="15" t="n">
        <v>0.317647058823529</v>
      </c>
      <c r="D9" s="15" t="n">
        <v>0.230088495575221</v>
      </c>
      <c r="E9" s="15" t="n">
        <v>0.369942196531792</v>
      </c>
      <c r="F9" s="15" t="n">
        <v>0.36734693877551</v>
      </c>
      <c r="G9" s="15" t="n">
        <v>0.285714285714286</v>
      </c>
      <c r="H9" s="15"/>
      <c r="I9" s="15" t="n">
        <v>0.333333333333333</v>
      </c>
      <c r="J9" s="15" t="n">
        <v>0.312121212121212</v>
      </c>
      <c r="K9" s="15"/>
      <c r="L9" s="15" t="n">
        <v>0.294642857142857</v>
      </c>
      <c r="M9" s="15" t="n">
        <v>0.345454545454545</v>
      </c>
      <c r="N9" s="15" t="n">
        <v>0.348837209302326</v>
      </c>
      <c r="O9" s="15" t="n">
        <v>0.306122448979592</v>
      </c>
      <c r="P9" s="15"/>
      <c r="Q9" s="15" t="n">
        <v>0.294871794871795</v>
      </c>
      <c r="R9" s="15" t="n">
        <v>0.327683615819209</v>
      </c>
    </row>
    <row r="10">
      <c r="B10" s="16" t="s">
        <v>226</v>
      </c>
      <c r="C10" s="15" t="n">
        <v>0.37843137254902</v>
      </c>
      <c r="D10" s="15" t="n">
        <v>0.584070796460177</v>
      </c>
      <c r="E10" s="15" t="n">
        <v>0.289017341040462</v>
      </c>
      <c r="F10" s="15" t="n">
        <v>0.306122448979592</v>
      </c>
      <c r="G10" s="15" t="n">
        <v>0.373015873015873</v>
      </c>
      <c r="H10" s="15"/>
      <c r="I10" s="15" t="n">
        <v>0.316091954022989</v>
      </c>
      <c r="J10" s="15" t="n">
        <v>0.409090909090909</v>
      </c>
      <c r="K10" s="15"/>
      <c r="L10" s="15" t="n">
        <v>0.526785714285714</v>
      </c>
      <c r="M10" s="15" t="n">
        <v>0.336363636363636</v>
      </c>
      <c r="N10" s="15" t="n">
        <v>0.271317829457364</v>
      </c>
      <c r="O10" s="15" t="n">
        <v>0.360544217687075</v>
      </c>
      <c r="P10" s="15"/>
      <c r="Q10" s="15" t="n">
        <v>0.205128205128205</v>
      </c>
      <c r="R10" s="15" t="n">
        <v>0.454802259887006</v>
      </c>
    </row>
    <row r="11">
      <c r="B11" s="16" t="s">
        <v>48</v>
      </c>
      <c r="C11" s="24" t="n">
        <v>0.0470588235294118</v>
      </c>
      <c r="D11" s="24" t="n">
        <v>0.0353982300884956</v>
      </c>
      <c r="E11" s="24" t="n">
        <v>0.046242774566474</v>
      </c>
      <c r="F11" s="24" t="n">
        <v>0.0204081632653061</v>
      </c>
      <c r="G11" s="24" t="n">
        <v>0.0793650793650794</v>
      </c>
      <c r="H11" s="24"/>
      <c r="I11" s="24" t="n">
        <v>0.0172413793103448</v>
      </c>
      <c r="J11" s="24" t="n">
        <v>0.0636363636363636</v>
      </c>
      <c r="K11" s="24"/>
      <c r="L11" s="24" t="n">
        <v>0.0178571428571429</v>
      </c>
      <c r="M11" s="24" t="n">
        <v>0.0181818181818182</v>
      </c>
      <c r="N11" s="24" t="n">
        <v>0.0387596899224806</v>
      </c>
      <c r="O11" s="24" t="n">
        <v>0.0884353741496599</v>
      </c>
      <c r="P11" s="24"/>
      <c r="Q11" s="24" t="n">
        <v>0.0384615384615385</v>
      </c>
      <c r="R11" s="24" t="n">
        <v>0.0508474576271186</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244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242</v>
      </c>
      <c r="C8" s="15" t="n">
        <v>0.5</v>
      </c>
      <c r="D8" s="15" t="n">
        <v>0.274336283185841</v>
      </c>
      <c r="E8" s="15" t="n">
        <v>0.560693641618497</v>
      </c>
      <c r="F8" s="15" t="n">
        <v>0.591836734693878</v>
      </c>
      <c r="G8" s="15" t="n">
        <v>0.547619047619048</v>
      </c>
      <c r="H8" s="15"/>
      <c r="I8" s="15" t="n">
        <v>0.591954022988506</v>
      </c>
      <c r="J8" s="15" t="n">
        <v>0.448484848484848</v>
      </c>
      <c r="K8" s="15"/>
      <c r="L8" s="15" t="n">
        <v>0.339285714285714</v>
      </c>
      <c r="M8" s="15" t="n">
        <v>0.554545454545455</v>
      </c>
      <c r="N8" s="15" t="n">
        <v>0.550387596899225</v>
      </c>
      <c r="O8" s="15" t="n">
        <v>0.571428571428571</v>
      </c>
      <c r="P8" s="15"/>
      <c r="Q8" s="15" t="n">
        <v>0.685897435897436</v>
      </c>
      <c r="R8" s="15" t="n">
        <v>0.418079096045198</v>
      </c>
    </row>
    <row r="9">
      <c r="B9" s="16" t="s">
        <v>243</v>
      </c>
      <c r="C9" s="15" t="n">
        <v>0.452941176470588</v>
      </c>
      <c r="D9" s="15" t="n">
        <v>0.672566371681416</v>
      </c>
      <c r="E9" s="15" t="n">
        <v>0.38150289017341</v>
      </c>
      <c r="F9" s="15" t="n">
        <v>0.377551020408163</v>
      </c>
      <c r="G9" s="15" t="n">
        <v>0.412698412698413</v>
      </c>
      <c r="H9" s="15"/>
      <c r="I9" s="15" t="n">
        <v>0.350574712643678</v>
      </c>
      <c r="J9" s="15" t="n">
        <v>0.509090909090909</v>
      </c>
      <c r="K9" s="15"/>
      <c r="L9" s="15" t="n">
        <v>0.607142857142857</v>
      </c>
      <c r="M9" s="15" t="n">
        <v>0.418181818181818</v>
      </c>
      <c r="N9" s="15" t="n">
        <v>0.410852713178295</v>
      </c>
      <c r="O9" s="15" t="n">
        <v>0.360544217687075</v>
      </c>
      <c r="P9" s="15"/>
      <c r="Q9" s="15" t="n">
        <v>0.269230769230769</v>
      </c>
      <c r="R9" s="15" t="n">
        <v>0.533898305084746</v>
      </c>
    </row>
    <row r="10">
      <c r="B10" s="16" t="s">
        <v>48</v>
      </c>
      <c r="C10" s="24" t="n">
        <v>0.0470588235294118</v>
      </c>
      <c r="D10" s="24" t="n">
        <v>0.0530973451327434</v>
      </c>
      <c r="E10" s="24" t="n">
        <v>0.0578034682080925</v>
      </c>
      <c r="F10" s="24" t="n">
        <v>0.0306122448979592</v>
      </c>
      <c r="G10" s="24" t="n">
        <v>0.0396825396825397</v>
      </c>
      <c r="H10" s="24"/>
      <c r="I10" s="24" t="n">
        <v>0.0574712643678161</v>
      </c>
      <c r="J10" s="24" t="n">
        <v>0.0424242424242424</v>
      </c>
      <c r="K10" s="24"/>
      <c r="L10" s="24" t="n">
        <v>0.0535714285714286</v>
      </c>
      <c r="M10" s="24" t="n">
        <v>0.0272727272727273</v>
      </c>
      <c r="N10" s="24" t="n">
        <v>0.0387596899224806</v>
      </c>
      <c r="O10" s="24" t="n">
        <v>0.0680272108843537</v>
      </c>
      <c r="P10" s="24"/>
      <c r="Q10" s="24" t="n">
        <v>0.0448717948717949</v>
      </c>
      <c r="R10" s="24" t="n">
        <v>0.0480225988700565</v>
      </c>
    </row>
    <row r="11">
      <c r="B11" s="17"/>
    </row>
    <row r="12">
      <c r="B12" t="s">
        <v>53</v>
      </c>
    </row>
    <row r="13">
      <c r="B13" t="s">
        <v>54</v>
      </c>
    </row>
    <row r="15">
      <c r="B15"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250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245</v>
      </c>
      <c r="C8" s="15" t="n">
        <v>0.164705882352941</v>
      </c>
      <c r="D8" s="15" t="n">
        <v>0.0973451327433628</v>
      </c>
      <c r="E8" s="15" t="n">
        <v>0.190751445086705</v>
      </c>
      <c r="F8" s="15" t="n">
        <v>0.183673469387755</v>
      </c>
      <c r="G8" s="15" t="n">
        <v>0.174603174603175</v>
      </c>
      <c r="H8" s="15"/>
      <c r="I8" s="15" t="n">
        <v>0.183908045977011</v>
      </c>
      <c r="J8" s="15" t="n">
        <v>0.154545454545455</v>
      </c>
      <c r="K8" s="15"/>
      <c r="L8" s="15" t="n">
        <v>0.116071428571429</v>
      </c>
      <c r="M8" s="15" t="n">
        <v>0.218181818181818</v>
      </c>
      <c r="N8" s="15" t="n">
        <v>0.147286821705426</v>
      </c>
      <c r="O8" s="15" t="n">
        <v>0.19047619047619</v>
      </c>
      <c r="P8" s="15"/>
      <c r="Q8" s="15" t="n">
        <v>0.282051282051282</v>
      </c>
      <c r="R8" s="15" t="n">
        <v>0.112994350282486</v>
      </c>
    </row>
    <row r="9">
      <c r="B9" s="16" t="s">
        <v>246</v>
      </c>
      <c r="C9" s="15" t="n">
        <v>0.356862745098039</v>
      </c>
      <c r="D9" s="15" t="n">
        <v>0.230088495575221</v>
      </c>
      <c r="E9" s="15" t="n">
        <v>0.450867052023121</v>
      </c>
      <c r="F9" s="15" t="n">
        <v>0.408163265306122</v>
      </c>
      <c r="G9" s="15" t="n">
        <v>0.301587301587302</v>
      </c>
      <c r="H9" s="15"/>
      <c r="I9" s="15" t="n">
        <v>0.448275862068966</v>
      </c>
      <c r="J9" s="15" t="n">
        <v>0.309090909090909</v>
      </c>
      <c r="K9" s="15"/>
      <c r="L9" s="15" t="n">
        <v>0.3125</v>
      </c>
      <c r="M9" s="15" t="n">
        <v>0.418181818181818</v>
      </c>
      <c r="N9" s="15" t="n">
        <v>0.403100775193798</v>
      </c>
      <c r="O9" s="15" t="n">
        <v>0.326530612244898</v>
      </c>
      <c r="P9" s="15"/>
      <c r="Q9" s="15" t="n">
        <v>0.461538461538462</v>
      </c>
      <c r="R9" s="15" t="n">
        <v>0.310734463276836</v>
      </c>
    </row>
    <row r="10">
      <c r="B10" s="16" t="s">
        <v>247</v>
      </c>
      <c r="C10" s="15" t="n">
        <v>0.2</v>
      </c>
      <c r="D10" s="15" t="n">
        <v>0.20353982300885</v>
      </c>
      <c r="E10" s="15" t="n">
        <v>0.179190751445087</v>
      </c>
      <c r="F10" s="15" t="n">
        <v>0.204081632653061</v>
      </c>
      <c r="G10" s="15" t="n">
        <v>0.222222222222222</v>
      </c>
      <c r="H10" s="15"/>
      <c r="I10" s="15" t="n">
        <v>0.172413793103448</v>
      </c>
      <c r="J10" s="15" t="n">
        <v>0.209090909090909</v>
      </c>
      <c r="K10" s="15"/>
      <c r="L10" s="15" t="n">
        <v>0.142857142857143</v>
      </c>
      <c r="M10" s="15" t="n">
        <v>0.209090909090909</v>
      </c>
      <c r="N10" s="15" t="n">
        <v>0.263565891472868</v>
      </c>
      <c r="O10" s="15" t="n">
        <v>0.197278911564626</v>
      </c>
      <c r="P10" s="15"/>
      <c r="Q10" s="15" t="n">
        <v>0.16025641025641</v>
      </c>
      <c r="R10" s="15" t="n">
        <v>0.217514124293785</v>
      </c>
    </row>
    <row r="11">
      <c r="B11" s="16" t="s">
        <v>248</v>
      </c>
      <c r="C11" s="15" t="n">
        <v>0.103921568627451</v>
      </c>
      <c r="D11" s="15" t="n">
        <v>0.150442477876106</v>
      </c>
      <c r="E11" s="15" t="n">
        <v>0.069364161849711</v>
      </c>
      <c r="F11" s="15" t="n">
        <v>0.112244897959184</v>
      </c>
      <c r="G11" s="15" t="n">
        <v>0.103174603174603</v>
      </c>
      <c r="H11" s="15"/>
      <c r="I11" s="15" t="n">
        <v>0.0689655172413793</v>
      </c>
      <c r="J11" s="15" t="n">
        <v>0.124242424242424</v>
      </c>
      <c r="K11" s="15"/>
      <c r="L11" s="15" t="n">
        <v>0.151785714285714</v>
      </c>
      <c r="M11" s="15" t="n">
        <v>0.0454545454545455</v>
      </c>
      <c r="N11" s="15" t="n">
        <v>0.131782945736434</v>
      </c>
      <c r="O11" s="15" t="n">
        <v>0.0816326530612245</v>
      </c>
      <c r="P11" s="15"/>
      <c r="Q11" s="15" t="n">
        <v>0.0576923076923077</v>
      </c>
      <c r="R11" s="15" t="n">
        <v>0.124293785310734</v>
      </c>
    </row>
    <row r="12">
      <c r="B12" s="16" t="s">
        <v>249</v>
      </c>
      <c r="C12" s="15" t="n">
        <v>0.0431372549019608</v>
      </c>
      <c r="D12" s="15" t="n">
        <v>0.079646017699115</v>
      </c>
      <c r="E12" s="15" t="n">
        <v>0.023121387283237</v>
      </c>
      <c r="F12" s="15" t="n">
        <v>0.0102040816326531</v>
      </c>
      <c r="G12" s="15" t="n">
        <v>0.0634920634920635</v>
      </c>
      <c r="H12" s="15"/>
      <c r="I12" s="15" t="n">
        <v>0.028735632183908</v>
      </c>
      <c r="J12" s="15" t="n">
        <v>0.0515151515151515</v>
      </c>
      <c r="K12" s="15"/>
      <c r="L12" s="15" t="n">
        <v>0.0625</v>
      </c>
      <c r="M12" s="15" t="n">
        <v>0.0181818181818182</v>
      </c>
      <c r="N12" s="15" t="n">
        <v>0.0310077519379845</v>
      </c>
      <c r="O12" s="15" t="n">
        <v>0.054421768707483</v>
      </c>
      <c r="P12" s="15"/>
      <c r="Q12" s="15" t="n">
        <v>0</v>
      </c>
      <c r="R12" s="15" t="n">
        <v>0.0621468926553672</v>
      </c>
    </row>
    <row r="13">
      <c r="B13" s="16" t="s">
        <v>48</v>
      </c>
      <c r="C13" s="24" t="n">
        <v>0.131372549019608</v>
      </c>
      <c r="D13" s="24" t="n">
        <v>0.238938053097345</v>
      </c>
      <c r="E13" s="24" t="n">
        <v>0.0867052023121387</v>
      </c>
      <c r="F13" s="24" t="n">
        <v>0.0816326530612245</v>
      </c>
      <c r="G13" s="24" t="n">
        <v>0.134920634920635</v>
      </c>
      <c r="H13" s="24"/>
      <c r="I13" s="24" t="n">
        <v>0.0977011494252874</v>
      </c>
      <c r="J13" s="24" t="n">
        <v>0.151515151515152</v>
      </c>
      <c r="K13" s="24"/>
      <c r="L13" s="24" t="n">
        <v>0.214285714285714</v>
      </c>
      <c r="M13" s="24" t="n">
        <v>0.0909090909090909</v>
      </c>
      <c r="N13" s="24" t="n">
        <v>0.0232558139534884</v>
      </c>
      <c r="O13" s="24" t="n">
        <v>0.149659863945578</v>
      </c>
      <c r="P13" s="24"/>
      <c r="Q13" s="24" t="n">
        <v>0.0384615384615385</v>
      </c>
      <c r="R13" s="24" t="n">
        <v>0.172316384180791</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255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251</v>
      </c>
      <c r="C8" s="15" t="n">
        <v>0.345098039215686</v>
      </c>
      <c r="D8" s="15" t="n">
        <v>0.212389380530973</v>
      </c>
      <c r="E8" s="15" t="n">
        <v>0.410404624277457</v>
      </c>
      <c r="F8" s="15" t="n">
        <v>0.346938775510204</v>
      </c>
      <c r="G8" s="15" t="n">
        <v>0.373015873015873</v>
      </c>
      <c r="H8" s="15"/>
      <c r="I8" s="15" t="n">
        <v>0.35632183908046</v>
      </c>
      <c r="J8" s="15" t="n">
        <v>0.342424242424242</v>
      </c>
      <c r="K8" s="15"/>
      <c r="L8" s="15" t="n">
        <v>0.267857142857143</v>
      </c>
      <c r="M8" s="15" t="n">
        <v>0.390909090909091</v>
      </c>
      <c r="N8" s="15" t="n">
        <v>0.364341085271318</v>
      </c>
      <c r="O8" s="15" t="n">
        <v>0.374149659863946</v>
      </c>
      <c r="P8" s="15"/>
      <c r="Q8" s="15" t="n">
        <v>0.448717948717949</v>
      </c>
      <c r="R8" s="15" t="n">
        <v>0.299435028248588</v>
      </c>
    </row>
    <row r="9">
      <c r="B9" s="16" t="s">
        <v>252</v>
      </c>
      <c r="C9" s="15" t="n">
        <v>0.309803921568627</v>
      </c>
      <c r="D9" s="15" t="n">
        <v>0.221238938053097</v>
      </c>
      <c r="E9" s="15" t="n">
        <v>0.358381502890173</v>
      </c>
      <c r="F9" s="15" t="n">
        <v>0.377551020408163</v>
      </c>
      <c r="G9" s="15" t="n">
        <v>0.26984126984127</v>
      </c>
      <c r="H9" s="15"/>
      <c r="I9" s="15" t="n">
        <v>0.362068965517241</v>
      </c>
      <c r="J9" s="15" t="n">
        <v>0.275757575757576</v>
      </c>
      <c r="K9" s="15"/>
      <c r="L9" s="15" t="n">
        <v>0.223214285714286</v>
      </c>
      <c r="M9" s="15" t="n">
        <v>0.363636363636364</v>
      </c>
      <c r="N9" s="15" t="n">
        <v>0.372093023255814</v>
      </c>
      <c r="O9" s="15" t="n">
        <v>0.306122448979592</v>
      </c>
      <c r="P9" s="15"/>
      <c r="Q9" s="15" t="n">
        <v>0.371794871794872</v>
      </c>
      <c r="R9" s="15" t="n">
        <v>0.282485875706215</v>
      </c>
    </row>
    <row r="10">
      <c r="B10" s="16" t="s">
        <v>253</v>
      </c>
      <c r="C10" s="15" t="n">
        <v>0.152941176470588</v>
      </c>
      <c r="D10" s="15" t="n">
        <v>0.150442477876106</v>
      </c>
      <c r="E10" s="15" t="n">
        <v>0.121387283236994</v>
      </c>
      <c r="F10" s="15" t="n">
        <v>0.193877551020408</v>
      </c>
      <c r="G10" s="15" t="n">
        <v>0.166666666666667</v>
      </c>
      <c r="H10" s="15"/>
      <c r="I10" s="15" t="n">
        <v>0.126436781609195</v>
      </c>
      <c r="J10" s="15" t="n">
        <v>0.16969696969697</v>
      </c>
      <c r="K10" s="15"/>
      <c r="L10" s="15" t="n">
        <v>0.116071428571429</v>
      </c>
      <c r="M10" s="15" t="n">
        <v>0.127272727272727</v>
      </c>
      <c r="N10" s="15" t="n">
        <v>0.178294573643411</v>
      </c>
      <c r="O10" s="15" t="n">
        <v>0.170068027210884</v>
      </c>
      <c r="P10" s="15"/>
      <c r="Q10" s="15" t="n">
        <v>0.141025641025641</v>
      </c>
      <c r="R10" s="15" t="n">
        <v>0.15819209039548</v>
      </c>
    </row>
    <row r="11">
      <c r="B11" s="16" t="s">
        <v>254</v>
      </c>
      <c r="C11" s="15" t="n">
        <v>0.137254901960784</v>
      </c>
      <c r="D11" s="15" t="n">
        <v>0.380530973451327</v>
      </c>
      <c r="E11" s="15" t="n">
        <v>0.0809248554913295</v>
      </c>
      <c r="F11" s="15" t="n">
        <v>0.0306122448979592</v>
      </c>
      <c r="G11" s="15" t="n">
        <v>0.0793650793650794</v>
      </c>
      <c r="H11" s="15"/>
      <c r="I11" s="15" t="n">
        <v>0.126436781609195</v>
      </c>
      <c r="J11" s="15" t="n">
        <v>0.142424242424242</v>
      </c>
      <c r="K11" s="15"/>
      <c r="L11" s="15" t="n">
        <v>0.348214285714286</v>
      </c>
      <c r="M11" s="15" t="n">
        <v>0.0727272727272727</v>
      </c>
      <c r="N11" s="15" t="n">
        <v>0.0697674418604651</v>
      </c>
      <c r="O11" s="15" t="n">
        <v>0.0816326530612245</v>
      </c>
      <c r="P11" s="15"/>
      <c r="Q11" s="15" t="n">
        <v>0.00641025641025641</v>
      </c>
      <c r="R11" s="15" t="n">
        <v>0.194915254237288</v>
      </c>
    </row>
    <row r="12">
      <c r="B12" s="16" t="s">
        <v>48</v>
      </c>
      <c r="C12" s="24" t="n">
        <v>0.0549019607843137</v>
      </c>
      <c r="D12" s="24" t="n">
        <v>0.0353982300884956</v>
      </c>
      <c r="E12" s="24" t="n">
        <v>0.0289017341040462</v>
      </c>
      <c r="F12" s="24" t="n">
        <v>0.0510204081632653</v>
      </c>
      <c r="G12" s="24" t="n">
        <v>0.111111111111111</v>
      </c>
      <c r="H12" s="24"/>
      <c r="I12" s="24" t="n">
        <v>0.028735632183908</v>
      </c>
      <c r="J12" s="24" t="n">
        <v>0.0696969696969697</v>
      </c>
      <c r="K12" s="24"/>
      <c r="L12" s="24" t="n">
        <v>0.0446428571428571</v>
      </c>
      <c r="M12" s="24" t="n">
        <v>0.0454545454545455</v>
      </c>
      <c r="N12" s="24" t="n">
        <v>0.0155038759689922</v>
      </c>
      <c r="O12" s="24" t="n">
        <v>0.0680272108843537</v>
      </c>
      <c r="P12" s="24"/>
      <c r="Q12" s="24" t="n">
        <v>0.032051282051282</v>
      </c>
      <c r="R12" s="24" t="n">
        <v>0.0649717514124294</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s>
  <sheetData>
    <row r="2" ht="40" customHeight="1">
      <c r="D2" s="14" t="s">
        <v>264</v>
      </c>
    </row>
    <row r="6" ht="50" customHeight="1">
      <c r="B6" s="18" t="s">
        <v>15</v>
      </c>
      <c r="C6" s="18" t="s">
        <v>256</v>
      </c>
      <c r="D6" s="18" t="s">
        <v>257</v>
      </c>
      <c r="E6" s="18" t="s">
        <v>258</v>
      </c>
      <c r="F6" s="18" t="s">
        <v>259</v>
      </c>
      <c r="G6" s="18" t="s">
        <v>260</v>
      </c>
    </row>
    <row r="7">
      <c r="B7" s="16" t="s">
        <v>261</v>
      </c>
      <c r="C7" s="15" t="n">
        <v>0.549019607843137</v>
      </c>
      <c r="D7" s="15" t="n">
        <v>0.294117647058824</v>
      </c>
      <c r="E7" s="15" t="n">
        <v>0.117647058823529</v>
      </c>
      <c r="F7" s="15" t="n">
        <v>0.0803921568627451</v>
      </c>
      <c r="G7" s="15" t="n">
        <v>0.141176470588235</v>
      </c>
    </row>
    <row r="8">
      <c r="B8" s="16" t="s">
        <v>262</v>
      </c>
      <c r="C8" s="15" t="n">
        <v>0.180392156862745</v>
      </c>
      <c r="D8" s="15" t="n">
        <v>0.233333333333333</v>
      </c>
      <c r="E8" s="15" t="n">
        <v>0.233333333333333</v>
      </c>
      <c r="F8" s="15" t="n">
        <v>0.2</v>
      </c>
      <c r="G8" s="15" t="n">
        <v>0.156862745098039</v>
      </c>
    </row>
    <row r="9">
      <c r="B9" s="16" t="s">
        <v>263</v>
      </c>
      <c r="C9" s="15" t="n">
        <v>0.235294117647059</v>
      </c>
      <c r="D9" s="15" t="n">
        <v>0.4</v>
      </c>
      <c r="E9" s="15" t="n">
        <v>0.550980392156863</v>
      </c>
      <c r="F9" s="15" t="n">
        <v>0.611764705882353</v>
      </c>
      <c r="G9" s="15" t="n">
        <v>0.594117647058824</v>
      </c>
    </row>
    <row r="10">
      <c r="B10" s="16" t="s">
        <v>81</v>
      </c>
      <c r="C10" s="15" t="n">
        <v>0.0352941176470588</v>
      </c>
      <c r="D10" s="15" t="n">
        <v>0.0725490196078431</v>
      </c>
      <c r="E10" s="15" t="n">
        <v>0.0980392156862745</v>
      </c>
      <c r="F10" s="15" t="n">
        <v>0.107843137254902</v>
      </c>
      <c r="G10" s="15" t="n">
        <v>0.107843137254902</v>
      </c>
    </row>
    <row r="11">
      <c r="B11" s="17"/>
      <c r="C11" s="17"/>
      <c r="D11" s="17"/>
      <c r="E11" s="17"/>
      <c r="F11" s="17"/>
      <c r="G11" s="17"/>
    </row>
    <row r="12">
      <c r="B12" t="s">
        <v>53</v>
      </c>
    </row>
    <row r="13">
      <c r="B13" t="s">
        <v>54</v>
      </c>
    </row>
    <row r="17">
      <c r="B17" s="9" t="str">
        <f>=HYPERLINK("#'Contents'!A1", "Return to Contents")</f>
      </c>
    </row>
  </sheetData>
  <mergeCells count="1">
    <mergeCell ref="D2:H2"/>
  </mergeCells>
  <pageMargins left="0.7" right="0.7" top="0.75" bottom="0.75" header="0.3" footer="0.3"/>
  <pageSetup paperSize="9" orientation="portrait" horizontalDpi="300" verticalDpi="300" r:id="rId2"/>
  <drawing r:id="rId1"/>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265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261</v>
      </c>
      <c r="C8" s="15" t="n">
        <v>0.549019607843137</v>
      </c>
      <c r="D8" s="15" t="n">
        <v>0.380530973451327</v>
      </c>
      <c r="E8" s="15" t="n">
        <v>0.658959537572254</v>
      </c>
      <c r="F8" s="15" t="n">
        <v>0.571428571428571</v>
      </c>
      <c r="G8" s="15" t="n">
        <v>0.531746031746032</v>
      </c>
      <c r="H8" s="15"/>
      <c r="I8" s="15" t="n">
        <v>0.64367816091954</v>
      </c>
      <c r="J8" s="15" t="n">
        <v>0.503030303030303</v>
      </c>
      <c r="K8" s="15"/>
      <c r="L8" s="15" t="n">
        <v>0.401785714285714</v>
      </c>
      <c r="M8" s="15" t="n">
        <v>0.618181818181818</v>
      </c>
      <c r="N8" s="15" t="n">
        <v>0.651162790697674</v>
      </c>
      <c r="O8" s="15" t="n">
        <v>0.551020408163265</v>
      </c>
      <c r="P8" s="15"/>
      <c r="Q8" s="15" t="n">
        <v>0.685897435897436</v>
      </c>
      <c r="R8" s="15" t="n">
        <v>0.488700564971751</v>
      </c>
    </row>
    <row r="9">
      <c r="B9" s="16" t="s">
        <v>262</v>
      </c>
      <c r="C9" s="15" t="n">
        <v>0.180392156862745</v>
      </c>
      <c r="D9" s="15" t="n">
        <v>0.150442477876106</v>
      </c>
      <c r="E9" s="15" t="n">
        <v>0.179190751445087</v>
      </c>
      <c r="F9" s="15" t="n">
        <v>0.204081632653061</v>
      </c>
      <c r="G9" s="15" t="n">
        <v>0.19047619047619</v>
      </c>
      <c r="H9" s="15"/>
      <c r="I9" s="15" t="n">
        <v>0.160919540229885</v>
      </c>
      <c r="J9" s="15" t="n">
        <v>0.184848484848485</v>
      </c>
      <c r="K9" s="15"/>
      <c r="L9" s="15" t="n">
        <v>0.169642857142857</v>
      </c>
      <c r="M9" s="15" t="n">
        <v>0.181818181818182</v>
      </c>
      <c r="N9" s="15" t="n">
        <v>0.186046511627907</v>
      </c>
      <c r="O9" s="15" t="n">
        <v>0.197278911564626</v>
      </c>
      <c r="P9" s="15"/>
      <c r="Q9" s="15" t="n">
        <v>0.211538461538462</v>
      </c>
      <c r="R9" s="15" t="n">
        <v>0.166666666666667</v>
      </c>
    </row>
    <row r="10">
      <c r="B10" s="16" t="s">
        <v>263</v>
      </c>
      <c r="C10" s="15" t="n">
        <v>0.235294117647059</v>
      </c>
      <c r="D10" s="15" t="n">
        <v>0.451327433628319</v>
      </c>
      <c r="E10" s="15" t="n">
        <v>0.132947976878613</v>
      </c>
      <c r="F10" s="15" t="n">
        <v>0.204081632653061</v>
      </c>
      <c r="G10" s="15" t="n">
        <v>0.206349206349206</v>
      </c>
      <c r="H10" s="15"/>
      <c r="I10" s="15" t="n">
        <v>0.189655172413793</v>
      </c>
      <c r="J10" s="15" t="n">
        <v>0.260606060606061</v>
      </c>
      <c r="K10" s="15"/>
      <c r="L10" s="15" t="n">
        <v>0.401785714285714</v>
      </c>
      <c r="M10" s="15" t="n">
        <v>0.181818181818182</v>
      </c>
      <c r="N10" s="15" t="n">
        <v>0.162790697674419</v>
      </c>
      <c r="O10" s="15" t="n">
        <v>0.183673469387755</v>
      </c>
      <c r="P10" s="15"/>
      <c r="Q10" s="15" t="n">
        <v>0.0769230769230769</v>
      </c>
      <c r="R10" s="15" t="n">
        <v>0.305084745762712</v>
      </c>
    </row>
    <row r="11">
      <c r="B11" s="16" t="s">
        <v>81</v>
      </c>
      <c r="C11" s="24" t="n">
        <v>0.0352941176470588</v>
      </c>
      <c r="D11" s="24" t="n">
        <v>0.0176991150442478</v>
      </c>
      <c r="E11" s="24" t="n">
        <v>0.0289017341040462</v>
      </c>
      <c r="F11" s="24" t="n">
        <v>0.0204081632653061</v>
      </c>
      <c r="G11" s="24" t="n">
        <v>0.0714285714285714</v>
      </c>
      <c r="H11" s="24"/>
      <c r="I11" s="24" t="n">
        <v>0.00574712643678161</v>
      </c>
      <c r="J11" s="24" t="n">
        <v>0.0515151515151515</v>
      </c>
      <c r="K11" s="24"/>
      <c r="L11" s="24" t="n">
        <v>0.0267857142857143</v>
      </c>
      <c r="M11" s="24" t="n">
        <v>0.0181818181818182</v>
      </c>
      <c r="N11" s="24" t="n">
        <v>0</v>
      </c>
      <c r="O11" s="24" t="n">
        <v>0.0680272108843537</v>
      </c>
      <c r="P11" s="24"/>
      <c r="Q11" s="24" t="n">
        <v>0.0256410256410256</v>
      </c>
      <c r="R11" s="24" t="n">
        <v>0.0395480225988701</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266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261</v>
      </c>
      <c r="C8" s="15" t="n">
        <v>0.294117647058824</v>
      </c>
      <c r="D8" s="15" t="n">
        <v>0.185840707964602</v>
      </c>
      <c r="E8" s="15" t="n">
        <v>0.323699421965318</v>
      </c>
      <c r="F8" s="15" t="n">
        <v>0.316326530612245</v>
      </c>
      <c r="G8" s="15" t="n">
        <v>0.333333333333333</v>
      </c>
      <c r="H8" s="15"/>
      <c r="I8" s="15" t="n">
        <v>0.379310344827586</v>
      </c>
      <c r="J8" s="15" t="n">
        <v>0.248484848484848</v>
      </c>
      <c r="K8" s="15"/>
      <c r="L8" s="15" t="n">
        <v>0.205357142857143</v>
      </c>
      <c r="M8" s="15" t="n">
        <v>0.418181818181818</v>
      </c>
      <c r="N8" s="15" t="n">
        <v>0.364341085271318</v>
      </c>
      <c r="O8" s="15" t="n">
        <v>0.231292517006803</v>
      </c>
      <c r="P8" s="15"/>
      <c r="Q8" s="15" t="n">
        <v>0.519230769230769</v>
      </c>
      <c r="R8" s="15" t="n">
        <v>0.194915254237288</v>
      </c>
    </row>
    <row r="9">
      <c r="B9" s="16" t="s">
        <v>262</v>
      </c>
      <c r="C9" s="15" t="n">
        <v>0.233333333333333</v>
      </c>
      <c r="D9" s="15" t="n">
        <v>0.168141592920354</v>
      </c>
      <c r="E9" s="15" t="n">
        <v>0.277456647398844</v>
      </c>
      <c r="F9" s="15" t="n">
        <v>0.295918367346939</v>
      </c>
      <c r="G9" s="15" t="n">
        <v>0.182539682539683</v>
      </c>
      <c r="H9" s="15"/>
      <c r="I9" s="15" t="n">
        <v>0.264367816091954</v>
      </c>
      <c r="J9" s="15" t="n">
        <v>0.218181818181818</v>
      </c>
      <c r="K9" s="15"/>
      <c r="L9" s="15" t="n">
        <v>0.205357142857143</v>
      </c>
      <c r="M9" s="15" t="n">
        <v>0.272727272727273</v>
      </c>
      <c r="N9" s="15" t="n">
        <v>0.217054263565891</v>
      </c>
      <c r="O9" s="15" t="n">
        <v>0.251700680272109</v>
      </c>
      <c r="P9" s="15"/>
      <c r="Q9" s="15" t="n">
        <v>0.230769230769231</v>
      </c>
      <c r="R9" s="15" t="n">
        <v>0.234463276836158</v>
      </c>
    </row>
    <row r="10">
      <c r="B10" s="16" t="s">
        <v>263</v>
      </c>
      <c r="C10" s="15" t="n">
        <v>0.4</v>
      </c>
      <c r="D10" s="15" t="n">
        <v>0.566371681415929</v>
      </c>
      <c r="E10" s="15" t="n">
        <v>0.346820809248555</v>
      </c>
      <c r="F10" s="15" t="n">
        <v>0.326530612244898</v>
      </c>
      <c r="G10" s="15" t="n">
        <v>0.380952380952381</v>
      </c>
      <c r="H10" s="15"/>
      <c r="I10" s="15" t="n">
        <v>0.304597701149425</v>
      </c>
      <c r="J10" s="15" t="n">
        <v>0.448484848484848</v>
      </c>
      <c r="K10" s="15"/>
      <c r="L10" s="15" t="n">
        <v>0.5</v>
      </c>
      <c r="M10" s="15" t="n">
        <v>0.281818181818182</v>
      </c>
      <c r="N10" s="15" t="n">
        <v>0.387596899224806</v>
      </c>
      <c r="O10" s="15" t="n">
        <v>0.414965986394558</v>
      </c>
      <c r="P10" s="15"/>
      <c r="Q10" s="15" t="n">
        <v>0.211538461538462</v>
      </c>
      <c r="R10" s="15" t="n">
        <v>0.483050847457627</v>
      </c>
    </row>
    <row r="11">
      <c r="B11" s="16" t="s">
        <v>81</v>
      </c>
      <c r="C11" s="24" t="n">
        <v>0.0725490196078431</v>
      </c>
      <c r="D11" s="24" t="n">
        <v>0.079646017699115</v>
      </c>
      <c r="E11" s="24" t="n">
        <v>0.0520231213872832</v>
      </c>
      <c r="F11" s="24" t="n">
        <v>0.0612244897959184</v>
      </c>
      <c r="G11" s="24" t="n">
        <v>0.103174603174603</v>
      </c>
      <c r="H11" s="24"/>
      <c r="I11" s="24" t="n">
        <v>0.0517241379310345</v>
      </c>
      <c r="J11" s="24" t="n">
        <v>0.0848484848484849</v>
      </c>
      <c r="K11" s="24"/>
      <c r="L11" s="24" t="n">
        <v>0.0892857142857143</v>
      </c>
      <c r="M11" s="24" t="n">
        <v>0.0272727272727273</v>
      </c>
      <c r="N11" s="24" t="n">
        <v>0.0310077519379845</v>
      </c>
      <c r="O11" s="24" t="n">
        <v>0.102040816326531</v>
      </c>
      <c r="P11" s="24"/>
      <c r="Q11" s="24" t="n">
        <v>0.0384615384615385</v>
      </c>
      <c r="R11" s="24" t="n">
        <v>0.0875706214689266</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267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261</v>
      </c>
      <c r="C8" s="15" t="n">
        <v>0.117647058823529</v>
      </c>
      <c r="D8" s="15" t="n">
        <v>0.0619469026548673</v>
      </c>
      <c r="E8" s="15" t="n">
        <v>0.15606936416185</v>
      </c>
      <c r="F8" s="15" t="n">
        <v>0.112244897959184</v>
      </c>
      <c r="G8" s="15" t="n">
        <v>0.119047619047619</v>
      </c>
      <c r="H8" s="15"/>
      <c r="I8" s="15" t="n">
        <v>0.166666666666667</v>
      </c>
      <c r="J8" s="15" t="n">
        <v>0.0909090909090909</v>
      </c>
      <c r="K8" s="15"/>
      <c r="L8" s="15" t="n">
        <v>0.107142857142857</v>
      </c>
      <c r="M8" s="15" t="n">
        <v>0.172727272727273</v>
      </c>
      <c r="N8" s="15" t="n">
        <v>0.124031007751938</v>
      </c>
      <c r="O8" s="15" t="n">
        <v>0.0884353741496599</v>
      </c>
      <c r="P8" s="15"/>
      <c r="Q8" s="15" t="n">
        <v>0.25</v>
      </c>
      <c r="R8" s="15" t="n">
        <v>0.0593220338983051</v>
      </c>
    </row>
    <row r="9">
      <c r="B9" s="16" t="s">
        <v>262</v>
      </c>
      <c r="C9" s="15" t="n">
        <v>0.233333333333333</v>
      </c>
      <c r="D9" s="15" t="n">
        <v>0.176991150442478</v>
      </c>
      <c r="E9" s="15" t="n">
        <v>0.300578034682081</v>
      </c>
      <c r="F9" s="15" t="n">
        <v>0.275510204081633</v>
      </c>
      <c r="G9" s="15" t="n">
        <v>0.158730158730159</v>
      </c>
      <c r="H9" s="15"/>
      <c r="I9" s="15" t="n">
        <v>0.316091954022989</v>
      </c>
      <c r="J9" s="15" t="n">
        <v>0.184848484848485</v>
      </c>
      <c r="K9" s="15"/>
      <c r="L9" s="15" t="n">
        <v>0.205357142857143</v>
      </c>
      <c r="M9" s="15" t="n">
        <v>0.4</v>
      </c>
      <c r="N9" s="15" t="n">
        <v>0.255813953488372</v>
      </c>
      <c r="O9" s="15" t="n">
        <v>0.129251700680272</v>
      </c>
      <c r="P9" s="15"/>
      <c r="Q9" s="15" t="n">
        <v>0.320512820512821</v>
      </c>
      <c r="R9" s="15" t="n">
        <v>0.194915254237288</v>
      </c>
    </row>
    <row r="10">
      <c r="B10" s="16" t="s">
        <v>263</v>
      </c>
      <c r="C10" s="15" t="n">
        <v>0.550980392156863</v>
      </c>
      <c r="D10" s="15" t="n">
        <v>0.672566371681416</v>
      </c>
      <c r="E10" s="15" t="n">
        <v>0.468208092485549</v>
      </c>
      <c r="F10" s="15" t="n">
        <v>0.510204081632653</v>
      </c>
      <c r="G10" s="15" t="n">
        <v>0.587301587301587</v>
      </c>
      <c r="H10" s="15"/>
      <c r="I10" s="15" t="n">
        <v>0.442528735632184</v>
      </c>
      <c r="J10" s="15" t="n">
        <v>0.612121212121212</v>
      </c>
      <c r="K10" s="15"/>
      <c r="L10" s="15" t="n">
        <v>0.607142857142857</v>
      </c>
      <c r="M10" s="15" t="n">
        <v>0.354545454545455</v>
      </c>
      <c r="N10" s="15" t="n">
        <v>0.573643410852713</v>
      </c>
      <c r="O10" s="15" t="n">
        <v>0.63265306122449</v>
      </c>
      <c r="P10" s="15"/>
      <c r="Q10" s="15" t="n">
        <v>0.384615384615385</v>
      </c>
      <c r="R10" s="15" t="n">
        <v>0.624293785310734</v>
      </c>
    </row>
    <row r="11">
      <c r="B11" s="16" t="s">
        <v>81</v>
      </c>
      <c r="C11" s="24" t="n">
        <v>0.0980392156862745</v>
      </c>
      <c r="D11" s="24" t="n">
        <v>0.0884955752212389</v>
      </c>
      <c r="E11" s="24" t="n">
        <v>0.0751445086705202</v>
      </c>
      <c r="F11" s="24" t="n">
        <v>0.102040816326531</v>
      </c>
      <c r="G11" s="24" t="n">
        <v>0.134920634920635</v>
      </c>
      <c r="H11" s="24"/>
      <c r="I11" s="24" t="n">
        <v>0.0747126436781609</v>
      </c>
      <c r="J11" s="24" t="n">
        <v>0.112121212121212</v>
      </c>
      <c r="K11" s="24"/>
      <c r="L11" s="24" t="n">
        <v>0.0803571428571429</v>
      </c>
      <c r="M11" s="24" t="n">
        <v>0.0727272727272727</v>
      </c>
      <c r="N11" s="24" t="n">
        <v>0.0465116279069767</v>
      </c>
      <c r="O11" s="24" t="n">
        <v>0.149659863945578</v>
      </c>
      <c r="P11" s="24"/>
      <c r="Q11" s="24" t="n">
        <v>0.0448717948717949</v>
      </c>
      <c r="R11" s="24" t="n">
        <v>0.121468926553672</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268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261</v>
      </c>
      <c r="C8" s="15" t="n">
        <v>0.0803921568627451</v>
      </c>
      <c r="D8" s="15" t="n">
        <v>0.0707964601769911</v>
      </c>
      <c r="E8" s="15" t="n">
        <v>0.0982658959537572</v>
      </c>
      <c r="F8" s="15" t="n">
        <v>0.0612244897959184</v>
      </c>
      <c r="G8" s="15" t="n">
        <v>0.0793650793650794</v>
      </c>
      <c r="H8" s="15"/>
      <c r="I8" s="15" t="n">
        <v>0.126436781609195</v>
      </c>
      <c r="J8" s="15" t="n">
        <v>0.0575757575757576</v>
      </c>
      <c r="K8" s="15"/>
      <c r="L8" s="15" t="n">
        <v>0.0803571428571429</v>
      </c>
      <c r="M8" s="15" t="n">
        <v>0.0909090909090909</v>
      </c>
      <c r="N8" s="15" t="n">
        <v>0.0852713178294574</v>
      </c>
      <c r="O8" s="15" t="n">
        <v>0.0748299319727891</v>
      </c>
      <c r="P8" s="15"/>
      <c r="Q8" s="15" t="n">
        <v>0.205128205128205</v>
      </c>
      <c r="R8" s="15" t="n">
        <v>0.0254237288135593</v>
      </c>
    </row>
    <row r="9">
      <c r="B9" s="16" t="s">
        <v>262</v>
      </c>
      <c r="C9" s="15" t="n">
        <v>0.2</v>
      </c>
      <c r="D9" s="15" t="n">
        <v>0.141592920353982</v>
      </c>
      <c r="E9" s="15" t="n">
        <v>0.248554913294798</v>
      </c>
      <c r="F9" s="15" t="n">
        <v>0.26530612244898</v>
      </c>
      <c r="G9" s="15" t="n">
        <v>0.134920634920635</v>
      </c>
      <c r="H9" s="15"/>
      <c r="I9" s="15" t="n">
        <v>0.252873563218391</v>
      </c>
      <c r="J9" s="15" t="n">
        <v>0.166666666666667</v>
      </c>
      <c r="K9" s="15"/>
      <c r="L9" s="15" t="n">
        <v>0.160714285714286</v>
      </c>
      <c r="M9" s="15" t="n">
        <v>0.345454545454545</v>
      </c>
      <c r="N9" s="15" t="n">
        <v>0.201550387596899</v>
      </c>
      <c r="O9" s="15" t="n">
        <v>0.136054421768707</v>
      </c>
      <c r="P9" s="15"/>
      <c r="Q9" s="15" t="n">
        <v>0.262820512820513</v>
      </c>
      <c r="R9" s="15" t="n">
        <v>0.172316384180791</v>
      </c>
    </row>
    <row r="10">
      <c r="B10" s="16" t="s">
        <v>263</v>
      </c>
      <c r="C10" s="15" t="n">
        <v>0.611764705882353</v>
      </c>
      <c r="D10" s="15" t="n">
        <v>0.699115044247788</v>
      </c>
      <c r="E10" s="15" t="n">
        <v>0.560693641618497</v>
      </c>
      <c r="F10" s="15" t="n">
        <v>0.571428571428571</v>
      </c>
      <c r="G10" s="15" t="n">
        <v>0.634920634920635</v>
      </c>
      <c r="H10" s="15"/>
      <c r="I10" s="15" t="n">
        <v>0.53448275862069</v>
      </c>
      <c r="J10" s="15" t="n">
        <v>0.654545454545455</v>
      </c>
      <c r="K10" s="15"/>
      <c r="L10" s="15" t="n">
        <v>0.651785714285714</v>
      </c>
      <c r="M10" s="15" t="n">
        <v>0.481818181818182</v>
      </c>
      <c r="N10" s="15" t="n">
        <v>0.682170542635659</v>
      </c>
      <c r="O10" s="15" t="n">
        <v>0.612244897959184</v>
      </c>
      <c r="P10" s="15"/>
      <c r="Q10" s="15" t="n">
        <v>0.467948717948718</v>
      </c>
      <c r="R10" s="15" t="n">
        <v>0.675141242937853</v>
      </c>
    </row>
    <row r="11">
      <c r="B11" s="16" t="s">
        <v>81</v>
      </c>
      <c r="C11" s="24" t="n">
        <v>0.107843137254902</v>
      </c>
      <c r="D11" s="24" t="n">
        <v>0.0884955752212389</v>
      </c>
      <c r="E11" s="24" t="n">
        <v>0.092485549132948</v>
      </c>
      <c r="F11" s="24" t="n">
        <v>0.102040816326531</v>
      </c>
      <c r="G11" s="24" t="n">
        <v>0.150793650793651</v>
      </c>
      <c r="H11" s="24"/>
      <c r="I11" s="24" t="n">
        <v>0.0862068965517241</v>
      </c>
      <c r="J11" s="24" t="n">
        <v>0.121212121212121</v>
      </c>
      <c r="K11" s="24"/>
      <c r="L11" s="24" t="n">
        <v>0.107142857142857</v>
      </c>
      <c r="M11" s="24" t="n">
        <v>0.0818181818181818</v>
      </c>
      <c r="N11" s="24" t="n">
        <v>0.0310077519379845</v>
      </c>
      <c r="O11" s="24" t="n">
        <v>0.17687074829932</v>
      </c>
      <c r="P11" s="24"/>
      <c r="Q11" s="24" t="n">
        <v>0.0641025641025641</v>
      </c>
      <c r="R11" s="24" t="n">
        <v>0.127118644067797</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269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261</v>
      </c>
      <c r="C8" s="15" t="n">
        <v>0.141176470588235</v>
      </c>
      <c r="D8" s="15" t="n">
        <v>0.115044247787611</v>
      </c>
      <c r="E8" s="15" t="n">
        <v>0.173410404624277</v>
      </c>
      <c r="F8" s="15" t="n">
        <v>0.142857142857143</v>
      </c>
      <c r="G8" s="15" t="n">
        <v>0.119047619047619</v>
      </c>
      <c r="H8" s="15"/>
      <c r="I8" s="15" t="n">
        <v>0.183908045977011</v>
      </c>
      <c r="J8" s="15" t="n">
        <v>0.118181818181818</v>
      </c>
      <c r="K8" s="15"/>
      <c r="L8" s="15" t="n">
        <v>0.142857142857143</v>
      </c>
      <c r="M8" s="15" t="n">
        <v>0.154545454545455</v>
      </c>
      <c r="N8" s="15" t="n">
        <v>0.155038759689922</v>
      </c>
      <c r="O8" s="15" t="n">
        <v>0.129251700680272</v>
      </c>
      <c r="P8" s="15"/>
      <c r="Q8" s="15" t="n">
        <v>0.288461538461538</v>
      </c>
      <c r="R8" s="15" t="n">
        <v>0.076271186440678</v>
      </c>
    </row>
    <row r="9">
      <c r="B9" s="16" t="s">
        <v>262</v>
      </c>
      <c r="C9" s="15" t="n">
        <v>0.156862745098039</v>
      </c>
      <c r="D9" s="15" t="n">
        <v>0.106194690265487</v>
      </c>
      <c r="E9" s="15" t="n">
        <v>0.179190751445087</v>
      </c>
      <c r="F9" s="15" t="n">
        <v>0.183673469387755</v>
      </c>
      <c r="G9" s="15" t="n">
        <v>0.150793650793651</v>
      </c>
      <c r="H9" s="15"/>
      <c r="I9" s="15" t="n">
        <v>0.229885057471264</v>
      </c>
      <c r="J9" s="15" t="n">
        <v>0.115151515151515</v>
      </c>
      <c r="K9" s="15"/>
      <c r="L9" s="15" t="n">
        <v>0.133928571428571</v>
      </c>
      <c r="M9" s="15" t="n">
        <v>0.254545454545455</v>
      </c>
      <c r="N9" s="15" t="n">
        <v>0.186046511627907</v>
      </c>
      <c r="O9" s="15" t="n">
        <v>0.0884353741496599</v>
      </c>
      <c r="P9" s="15"/>
      <c r="Q9" s="15" t="n">
        <v>0.198717948717949</v>
      </c>
      <c r="R9" s="15" t="n">
        <v>0.138418079096045</v>
      </c>
    </row>
    <row r="10">
      <c r="B10" s="16" t="s">
        <v>263</v>
      </c>
      <c r="C10" s="15" t="n">
        <v>0.594117647058824</v>
      </c>
      <c r="D10" s="15" t="n">
        <v>0.690265486725664</v>
      </c>
      <c r="E10" s="15" t="n">
        <v>0.554913294797688</v>
      </c>
      <c r="F10" s="15" t="n">
        <v>0.571428571428571</v>
      </c>
      <c r="G10" s="15" t="n">
        <v>0.579365079365079</v>
      </c>
      <c r="H10" s="15"/>
      <c r="I10" s="15" t="n">
        <v>0.522988505747126</v>
      </c>
      <c r="J10" s="15" t="n">
        <v>0.633333333333333</v>
      </c>
      <c r="K10" s="15"/>
      <c r="L10" s="15" t="n">
        <v>0.625</v>
      </c>
      <c r="M10" s="15" t="n">
        <v>0.518181818181818</v>
      </c>
      <c r="N10" s="15" t="n">
        <v>0.62015503875969</v>
      </c>
      <c r="O10" s="15" t="n">
        <v>0.605442176870748</v>
      </c>
      <c r="P10" s="15"/>
      <c r="Q10" s="15" t="n">
        <v>0.461538461538462</v>
      </c>
      <c r="R10" s="15" t="n">
        <v>0.652542372881356</v>
      </c>
    </row>
    <row r="11">
      <c r="B11" s="16" t="s">
        <v>81</v>
      </c>
      <c r="C11" s="24" t="n">
        <v>0.107843137254902</v>
      </c>
      <c r="D11" s="24" t="n">
        <v>0.0884955752212389</v>
      </c>
      <c r="E11" s="24" t="n">
        <v>0.092485549132948</v>
      </c>
      <c r="F11" s="24" t="n">
        <v>0.102040816326531</v>
      </c>
      <c r="G11" s="24" t="n">
        <v>0.150793650793651</v>
      </c>
      <c r="H11" s="24"/>
      <c r="I11" s="24" t="n">
        <v>0.0632183908045977</v>
      </c>
      <c r="J11" s="24" t="n">
        <v>0.133333333333333</v>
      </c>
      <c r="K11" s="24"/>
      <c r="L11" s="24" t="n">
        <v>0.0982142857142857</v>
      </c>
      <c r="M11" s="24" t="n">
        <v>0.0727272727272727</v>
      </c>
      <c r="N11" s="24" t="n">
        <v>0.0387596899224806</v>
      </c>
      <c r="O11" s="24" t="n">
        <v>0.17687074829932</v>
      </c>
      <c r="P11" s="24"/>
      <c r="Q11" s="24" t="n">
        <v>0.0512820512820513</v>
      </c>
      <c r="R11" s="24" t="n">
        <v>0.132768361581921</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59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0.156862745098039</v>
      </c>
      <c r="D8" s="15" t="n">
        <v>0.106194690265487</v>
      </c>
      <c r="E8" s="15" t="n">
        <v>0.179190751445087</v>
      </c>
      <c r="F8" s="15" t="n">
        <v>0.153061224489796</v>
      </c>
      <c r="G8" s="15" t="n">
        <v>0.174603174603175</v>
      </c>
      <c r="H8" s="15"/>
      <c r="I8" s="15" t="n">
        <v>0.183908045977011</v>
      </c>
      <c r="J8" s="15" t="n">
        <v>0.142424242424242</v>
      </c>
      <c r="K8" s="15"/>
      <c r="L8" s="15" t="n">
        <v>0.116071428571429</v>
      </c>
      <c r="M8" s="15" t="n">
        <v>0.172727272727273</v>
      </c>
      <c r="N8" s="15" t="n">
        <v>0.170542635658915</v>
      </c>
      <c r="O8" s="15" t="n">
        <v>0.17687074829932</v>
      </c>
      <c r="P8" s="15"/>
      <c r="Q8" s="15" t="n">
        <v>0.230769230769231</v>
      </c>
      <c r="R8" s="15" t="n">
        <v>0.124293785310734</v>
      </c>
    </row>
    <row r="9">
      <c r="B9" s="16" t="s">
        <v>44</v>
      </c>
      <c r="C9" s="15" t="n">
        <v>0.282352941176471</v>
      </c>
      <c r="D9" s="15" t="n">
        <v>0.230088495575221</v>
      </c>
      <c r="E9" s="15" t="n">
        <v>0.329479768786127</v>
      </c>
      <c r="F9" s="15" t="n">
        <v>0.255102040816327</v>
      </c>
      <c r="G9" s="15" t="n">
        <v>0.285714285714286</v>
      </c>
      <c r="H9" s="15"/>
      <c r="I9" s="15" t="n">
        <v>0.367816091954023</v>
      </c>
      <c r="J9" s="15" t="n">
        <v>0.236363636363636</v>
      </c>
      <c r="K9" s="15"/>
      <c r="L9" s="15" t="n">
        <v>0.276785714285714</v>
      </c>
      <c r="M9" s="15" t="n">
        <v>0.327272727272727</v>
      </c>
      <c r="N9" s="15" t="n">
        <v>0.271317829457364</v>
      </c>
      <c r="O9" s="15" t="n">
        <v>0.272108843537415</v>
      </c>
      <c r="P9" s="15"/>
      <c r="Q9" s="15" t="n">
        <v>0.378205128205128</v>
      </c>
      <c r="R9" s="15" t="n">
        <v>0.240112994350282</v>
      </c>
    </row>
    <row r="10">
      <c r="B10" s="16" t="s">
        <v>45</v>
      </c>
      <c r="C10" s="15" t="n">
        <v>0.149019607843137</v>
      </c>
      <c r="D10" s="15" t="n">
        <v>0.0707964601769911</v>
      </c>
      <c r="E10" s="15" t="n">
        <v>0.173410404624277</v>
      </c>
      <c r="F10" s="15" t="n">
        <v>0.163265306122449</v>
      </c>
      <c r="G10" s="15" t="n">
        <v>0.174603174603175</v>
      </c>
      <c r="H10" s="15"/>
      <c r="I10" s="15" t="n">
        <v>0.183908045977011</v>
      </c>
      <c r="J10" s="15" t="n">
        <v>0.133333333333333</v>
      </c>
      <c r="K10" s="15"/>
      <c r="L10" s="15" t="n">
        <v>0.0892857142857143</v>
      </c>
      <c r="M10" s="15" t="n">
        <v>0.190909090909091</v>
      </c>
      <c r="N10" s="15" t="n">
        <v>0.201550387596899</v>
      </c>
      <c r="O10" s="15" t="n">
        <v>0.115646258503401</v>
      </c>
      <c r="P10" s="15"/>
      <c r="Q10" s="15" t="n">
        <v>0.16025641025641</v>
      </c>
      <c r="R10" s="15" t="n">
        <v>0.144067796610169</v>
      </c>
    </row>
    <row r="11">
      <c r="B11" s="16" t="s">
        <v>46</v>
      </c>
      <c r="C11" s="15" t="n">
        <v>0.252941176470588</v>
      </c>
      <c r="D11" s="15" t="n">
        <v>0.238938053097345</v>
      </c>
      <c r="E11" s="15" t="n">
        <v>0.225433526011561</v>
      </c>
      <c r="F11" s="15" t="n">
        <v>0.295918367346939</v>
      </c>
      <c r="G11" s="15" t="n">
        <v>0.26984126984127</v>
      </c>
      <c r="H11" s="15"/>
      <c r="I11" s="15" t="n">
        <v>0.155172413793103</v>
      </c>
      <c r="J11" s="15" t="n">
        <v>0.306060606060606</v>
      </c>
      <c r="K11" s="15"/>
      <c r="L11" s="15" t="n">
        <v>0.267857142857143</v>
      </c>
      <c r="M11" s="15" t="n">
        <v>0.181818181818182</v>
      </c>
      <c r="N11" s="15" t="n">
        <v>0.24031007751938</v>
      </c>
      <c r="O11" s="15" t="n">
        <v>0.285714285714286</v>
      </c>
      <c r="P11" s="15"/>
      <c r="Q11" s="15" t="n">
        <v>0.16025641025641</v>
      </c>
      <c r="R11" s="15" t="n">
        <v>0.293785310734463</v>
      </c>
    </row>
    <row r="12">
      <c r="B12" s="16" t="s">
        <v>47</v>
      </c>
      <c r="C12" s="15" t="n">
        <v>0.156862745098039</v>
      </c>
      <c r="D12" s="15" t="n">
        <v>0.353982300884956</v>
      </c>
      <c r="E12" s="15" t="n">
        <v>0.0867052023121387</v>
      </c>
      <c r="F12" s="15" t="n">
        <v>0.13265306122449</v>
      </c>
      <c r="G12" s="15" t="n">
        <v>0.0952380952380952</v>
      </c>
      <c r="H12" s="15"/>
      <c r="I12" s="15" t="n">
        <v>0.109195402298851</v>
      </c>
      <c r="J12" s="15" t="n">
        <v>0.178787878787879</v>
      </c>
      <c r="K12" s="15"/>
      <c r="L12" s="15" t="n">
        <v>0.25</v>
      </c>
      <c r="M12" s="15" t="n">
        <v>0.127272727272727</v>
      </c>
      <c r="N12" s="15" t="n">
        <v>0.116279069767442</v>
      </c>
      <c r="O12" s="15" t="n">
        <v>0.142857142857143</v>
      </c>
      <c r="P12" s="15"/>
      <c r="Q12" s="15" t="n">
        <v>0.0705128205128205</v>
      </c>
      <c r="R12" s="15" t="n">
        <v>0.194915254237288</v>
      </c>
    </row>
    <row r="13">
      <c r="B13" s="16" t="s">
        <v>48</v>
      </c>
      <c r="C13" s="15" t="n">
        <v>0.00196078431372549</v>
      </c>
      <c r="D13" s="15" t="n">
        <v>0</v>
      </c>
      <c r="E13" s="15" t="n">
        <v>0.00578034682080925</v>
      </c>
      <c r="F13" s="15" t="n">
        <v>0</v>
      </c>
      <c r="G13" s="15" t="n">
        <v>0</v>
      </c>
      <c r="H13" s="15"/>
      <c r="I13" s="15" t="n">
        <v>0</v>
      </c>
      <c r="J13" s="15" t="n">
        <v>0.00303030303030303</v>
      </c>
      <c r="K13" s="15"/>
      <c r="L13" s="15" t="n">
        <v>0</v>
      </c>
      <c r="M13" s="15" t="n">
        <v>0</v>
      </c>
      <c r="N13" s="15" t="n">
        <v>0</v>
      </c>
      <c r="O13" s="15" t="n">
        <v>0.00680272108843537</v>
      </c>
      <c r="P13" s="15"/>
      <c r="Q13" s="15" t="n">
        <v>0</v>
      </c>
      <c r="R13" s="15" t="n">
        <v>0.00282485875706215</v>
      </c>
    </row>
    <row r="14">
      <c r="B14" s="16" t="s">
        <v>49</v>
      </c>
      <c r="C14" s="19" t="n">
        <v>0.43921568627451</v>
      </c>
      <c r="D14" s="19" t="n">
        <v>0.336283185840708</v>
      </c>
      <c r="E14" s="19" t="n">
        <v>0.508670520231214</v>
      </c>
      <c r="F14" s="19" t="n">
        <v>0.408163265306122</v>
      </c>
      <c r="G14" s="19" t="n">
        <v>0.46031746031746</v>
      </c>
      <c r="H14" s="19"/>
      <c r="I14" s="19" t="n">
        <v>0.551724137931034</v>
      </c>
      <c r="J14" s="19" t="n">
        <v>0.378787878787879</v>
      </c>
      <c r="K14" s="19"/>
      <c r="L14" s="19" t="n">
        <v>0.392857142857143</v>
      </c>
      <c r="M14" s="19" t="n">
        <v>0.5</v>
      </c>
      <c r="N14" s="19" t="n">
        <v>0.441860465116279</v>
      </c>
      <c r="O14" s="19" t="n">
        <v>0.448979591836735</v>
      </c>
      <c r="P14" s="19"/>
      <c r="Q14" s="19" t="n">
        <v>0.608974358974359</v>
      </c>
      <c r="R14" s="19" t="n">
        <v>0.364406779661017</v>
      </c>
    </row>
    <row r="15">
      <c r="B15" s="16" t="s">
        <v>50</v>
      </c>
      <c r="C15" s="19" t="n">
        <v>0.409803921568627</v>
      </c>
      <c r="D15" s="19" t="n">
        <v>0.592920353982301</v>
      </c>
      <c r="E15" s="19" t="n">
        <v>0.312138728323699</v>
      </c>
      <c r="F15" s="19" t="n">
        <v>0.428571428571429</v>
      </c>
      <c r="G15" s="19" t="n">
        <v>0.365079365079365</v>
      </c>
      <c r="H15" s="19"/>
      <c r="I15" s="19" t="n">
        <v>0.264367816091954</v>
      </c>
      <c r="J15" s="19" t="n">
        <v>0.484848484848485</v>
      </c>
      <c r="K15" s="19"/>
      <c r="L15" s="19" t="n">
        <v>0.517857142857143</v>
      </c>
      <c r="M15" s="19" t="n">
        <v>0.309090909090909</v>
      </c>
      <c r="N15" s="19" t="n">
        <v>0.356589147286822</v>
      </c>
      <c r="O15" s="19" t="n">
        <v>0.428571428571429</v>
      </c>
      <c r="P15" s="19"/>
      <c r="Q15" s="19" t="n">
        <v>0.230769230769231</v>
      </c>
      <c r="R15" s="19" t="n">
        <v>0.488700564971751</v>
      </c>
    </row>
    <row r="16">
      <c r="B16" s="16" t="s">
        <v>51</v>
      </c>
      <c r="C16" s="20" t="n">
        <v>0.0294117647058824</v>
      </c>
      <c r="D16" s="20" t="n">
        <v>-0.256637168141593</v>
      </c>
      <c r="E16" s="20" t="n">
        <v>0.196531791907514</v>
      </c>
      <c r="F16" s="20" t="n">
        <v>-0.0204081632653061</v>
      </c>
      <c r="G16" s="20" t="n">
        <v>0.0952380952380952</v>
      </c>
      <c r="H16" s="20"/>
      <c r="I16" s="20" t="n">
        <v>0.28735632183908</v>
      </c>
      <c r="J16" s="20" t="n">
        <v>-0.106060606060606</v>
      </c>
      <c r="K16" s="20"/>
      <c r="L16" s="20" t="n">
        <v>-0.125</v>
      </c>
      <c r="M16" s="20" t="n">
        <v>0.190909090909091</v>
      </c>
      <c r="N16" s="20" t="n">
        <v>0.0852713178294573</v>
      </c>
      <c r="O16" s="20" t="n">
        <v>0.0204081632653062</v>
      </c>
      <c r="P16" s="20"/>
      <c r="Q16" s="20" t="n">
        <v>0.378205128205128</v>
      </c>
      <c r="R16" s="20" t="n">
        <v>-0.124293785310734</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279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270</v>
      </c>
      <c r="C8" s="15" t="n">
        <v>0.501960784313725</v>
      </c>
      <c r="D8" s="15" t="n">
        <v>0.415929203539823</v>
      </c>
      <c r="E8" s="15" t="n">
        <v>0.450867052023121</v>
      </c>
      <c r="F8" s="15" t="n">
        <v>0.551020408163265</v>
      </c>
      <c r="G8" s="15" t="n">
        <v>0.611111111111111</v>
      </c>
      <c r="H8" s="15"/>
      <c r="I8" s="15" t="n">
        <v>0.477011494252874</v>
      </c>
      <c r="J8" s="15" t="n">
        <v>0.509090909090909</v>
      </c>
      <c r="K8" s="15"/>
      <c r="L8" s="15" t="n">
        <v>0.410714285714286</v>
      </c>
      <c r="M8" s="15" t="n">
        <v>0.545454545454545</v>
      </c>
      <c r="N8" s="15" t="n">
        <v>0.527131782945736</v>
      </c>
      <c r="O8" s="15" t="n">
        <v>0.523809523809524</v>
      </c>
      <c r="P8" s="15"/>
      <c r="Q8" s="15" t="n">
        <v>0.532051282051282</v>
      </c>
      <c r="R8" s="15" t="n">
        <v>0.488700564971751</v>
      </c>
    </row>
    <row r="9">
      <c r="B9" s="16" t="s">
        <v>271</v>
      </c>
      <c r="C9" s="15" t="n">
        <v>0.398039215686274</v>
      </c>
      <c r="D9" s="15" t="n">
        <v>0.238938053097345</v>
      </c>
      <c r="E9" s="15" t="n">
        <v>0.473988439306358</v>
      </c>
      <c r="F9" s="15" t="n">
        <v>0.397959183673469</v>
      </c>
      <c r="G9" s="15" t="n">
        <v>0.436507936507937</v>
      </c>
      <c r="H9" s="15"/>
      <c r="I9" s="15" t="n">
        <v>0.413793103448276</v>
      </c>
      <c r="J9" s="15" t="n">
        <v>0.387878787878788</v>
      </c>
      <c r="K9" s="15"/>
      <c r="L9" s="15" t="n">
        <v>0.294642857142857</v>
      </c>
      <c r="M9" s="15" t="n">
        <v>0.427272727272727</v>
      </c>
      <c r="N9" s="15" t="n">
        <v>0.434108527131783</v>
      </c>
      <c r="O9" s="15" t="n">
        <v>0.435374149659864</v>
      </c>
      <c r="P9" s="15"/>
      <c r="Q9" s="15" t="n">
        <v>0.423076923076923</v>
      </c>
      <c r="R9" s="15" t="n">
        <v>0.387005649717514</v>
      </c>
    </row>
    <row r="10">
      <c r="B10" s="16" t="s">
        <v>272</v>
      </c>
      <c r="C10" s="15" t="n">
        <v>0.356862745098039</v>
      </c>
      <c r="D10" s="15" t="n">
        <v>0.353982300884956</v>
      </c>
      <c r="E10" s="15" t="n">
        <v>0.398843930635838</v>
      </c>
      <c r="F10" s="15" t="n">
        <v>0.357142857142857</v>
      </c>
      <c r="G10" s="15" t="n">
        <v>0.301587301587302</v>
      </c>
      <c r="H10" s="15"/>
      <c r="I10" s="15" t="n">
        <v>0.310344827586207</v>
      </c>
      <c r="J10" s="15" t="n">
        <v>0.378787878787879</v>
      </c>
      <c r="K10" s="15"/>
      <c r="L10" s="15" t="n">
        <v>0.276785714285714</v>
      </c>
      <c r="M10" s="15" t="n">
        <v>0.463636363636364</v>
      </c>
      <c r="N10" s="15" t="n">
        <v>0.348837209302326</v>
      </c>
      <c r="O10" s="15" t="n">
        <v>0.346938775510204</v>
      </c>
      <c r="P10" s="15"/>
      <c r="Q10" s="15" t="n">
        <v>0.365384615384615</v>
      </c>
      <c r="R10" s="15" t="n">
        <v>0.353107344632768</v>
      </c>
    </row>
    <row r="11">
      <c r="B11" s="16" t="s">
        <v>273</v>
      </c>
      <c r="C11" s="15" t="n">
        <v>0.305882352941176</v>
      </c>
      <c r="D11" s="15" t="n">
        <v>0.230088495575221</v>
      </c>
      <c r="E11" s="15" t="n">
        <v>0.300578034682081</v>
      </c>
      <c r="F11" s="15" t="n">
        <v>0.316326530612245</v>
      </c>
      <c r="G11" s="15" t="n">
        <v>0.373015873015873</v>
      </c>
      <c r="H11" s="15"/>
      <c r="I11" s="15" t="n">
        <v>0.252873563218391</v>
      </c>
      <c r="J11" s="15" t="n">
        <v>0.33030303030303</v>
      </c>
      <c r="K11" s="15"/>
      <c r="L11" s="15" t="n">
        <v>0.214285714285714</v>
      </c>
      <c r="M11" s="15" t="n">
        <v>0.281818181818182</v>
      </c>
      <c r="N11" s="15" t="n">
        <v>0.325581395348837</v>
      </c>
      <c r="O11" s="15" t="n">
        <v>0.360544217687075</v>
      </c>
      <c r="P11" s="15"/>
      <c r="Q11" s="15" t="n">
        <v>0.282051282051282</v>
      </c>
      <c r="R11" s="15" t="n">
        <v>0.31638418079096</v>
      </c>
    </row>
    <row r="12">
      <c r="B12" s="16" t="s">
        <v>274</v>
      </c>
      <c r="C12" s="15" t="n">
        <v>0.268627450980392</v>
      </c>
      <c r="D12" s="15" t="n">
        <v>0.15929203539823</v>
      </c>
      <c r="E12" s="15" t="n">
        <v>0.375722543352601</v>
      </c>
      <c r="F12" s="15" t="n">
        <v>0.26530612244898</v>
      </c>
      <c r="G12" s="15" t="n">
        <v>0.222222222222222</v>
      </c>
      <c r="H12" s="15"/>
      <c r="I12" s="15" t="n">
        <v>0.344827586206897</v>
      </c>
      <c r="J12" s="15" t="n">
        <v>0.23030303030303</v>
      </c>
      <c r="K12" s="15"/>
      <c r="L12" s="15" t="n">
        <v>0.196428571428571</v>
      </c>
      <c r="M12" s="15" t="n">
        <v>0.354545454545455</v>
      </c>
      <c r="N12" s="15" t="n">
        <v>0.341085271317829</v>
      </c>
      <c r="O12" s="15" t="n">
        <v>0.210884353741497</v>
      </c>
      <c r="P12" s="15"/>
      <c r="Q12" s="15" t="n">
        <v>0.33974358974359</v>
      </c>
      <c r="R12" s="15" t="n">
        <v>0.23728813559322</v>
      </c>
    </row>
    <row r="13">
      <c r="B13" s="16" t="s">
        <v>275</v>
      </c>
      <c r="C13" s="15" t="n">
        <v>0.266666666666667</v>
      </c>
      <c r="D13" s="15" t="n">
        <v>0.221238938053097</v>
      </c>
      <c r="E13" s="15" t="n">
        <v>0.289017341040462</v>
      </c>
      <c r="F13" s="15" t="n">
        <v>0.295918367346939</v>
      </c>
      <c r="G13" s="15" t="n">
        <v>0.253968253968254</v>
      </c>
      <c r="H13" s="15"/>
      <c r="I13" s="15" t="n">
        <v>0.28735632183908</v>
      </c>
      <c r="J13" s="15" t="n">
        <v>0.257575757575758</v>
      </c>
      <c r="K13" s="15"/>
      <c r="L13" s="15" t="n">
        <v>0.178571428571429</v>
      </c>
      <c r="M13" s="15" t="n">
        <v>0.245454545454545</v>
      </c>
      <c r="N13" s="15" t="n">
        <v>0.364341085271318</v>
      </c>
      <c r="O13" s="15" t="n">
        <v>0.27891156462585</v>
      </c>
      <c r="P13" s="15"/>
      <c r="Q13" s="15" t="n">
        <v>0.320512820512821</v>
      </c>
      <c r="R13" s="15" t="n">
        <v>0.242937853107345</v>
      </c>
    </row>
    <row r="14">
      <c r="B14" s="16" t="s">
        <v>276</v>
      </c>
      <c r="C14" s="15" t="n">
        <v>0.201960784313725</v>
      </c>
      <c r="D14" s="15" t="n">
        <v>0.15929203539823</v>
      </c>
      <c r="E14" s="15" t="n">
        <v>0.167630057803468</v>
      </c>
      <c r="F14" s="15" t="n">
        <v>0.275510204081633</v>
      </c>
      <c r="G14" s="15" t="n">
        <v>0.23015873015873</v>
      </c>
      <c r="H14" s="15"/>
      <c r="I14" s="15" t="n">
        <v>0.201149425287356</v>
      </c>
      <c r="J14" s="15" t="n">
        <v>0.2</v>
      </c>
      <c r="K14" s="15"/>
      <c r="L14" s="15" t="n">
        <v>0.133928571428571</v>
      </c>
      <c r="M14" s="15" t="n">
        <v>0.254545454545455</v>
      </c>
      <c r="N14" s="15" t="n">
        <v>0.170542635658915</v>
      </c>
      <c r="O14" s="15" t="n">
        <v>0.244897959183673</v>
      </c>
      <c r="P14" s="15"/>
      <c r="Q14" s="15" t="n">
        <v>0.25</v>
      </c>
      <c r="R14" s="15" t="n">
        <v>0.180790960451977</v>
      </c>
    </row>
    <row r="15">
      <c r="B15" s="16" t="s">
        <v>277</v>
      </c>
      <c r="C15" s="15" t="n">
        <v>0.12156862745098</v>
      </c>
      <c r="D15" s="15" t="n">
        <v>0.079646017699115</v>
      </c>
      <c r="E15" s="15" t="n">
        <v>0.132947976878613</v>
      </c>
      <c r="F15" s="15" t="n">
        <v>0.163265306122449</v>
      </c>
      <c r="G15" s="15" t="n">
        <v>0.111111111111111</v>
      </c>
      <c r="H15" s="15"/>
      <c r="I15" s="15" t="n">
        <v>0.183908045977011</v>
      </c>
      <c r="J15" s="15" t="n">
        <v>0.0909090909090909</v>
      </c>
      <c r="K15" s="15"/>
      <c r="L15" s="15" t="n">
        <v>0.133928571428571</v>
      </c>
      <c r="M15" s="15" t="n">
        <v>0.118181818181818</v>
      </c>
      <c r="N15" s="15" t="n">
        <v>0.147286821705426</v>
      </c>
      <c r="O15" s="15" t="n">
        <v>0.102040816326531</v>
      </c>
      <c r="P15" s="15"/>
      <c r="Q15" s="15" t="n">
        <v>0.185897435897436</v>
      </c>
      <c r="R15" s="15" t="n">
        <v>0.0932203389830508</v>
      </c>
    </row>
    <row r="16">
      <c r="B16" s="16" t="s">
        <v>278</v>
      </c>
      <c r="C16" s="15" t="n">
        <v>0.0862745098039216</v>
      </c>
      <c r="D16" s="15" t="n">
        <v>0.238938053097345</v>
      </c>
      <c r="E16" s="15" t="n">
        <v>0.0346820809248555</v>
      </c>
      <c r="F16" s="15" t="n">
        <v>0.0204081632653061</v>
      </c>
      <c r="G16" s="15" t="n">
        <v>0.0714285714285714</v>
      </c>
      <c r="H16" s="15"/>
      <c r="I16" s="15" t="n">
        <v>0.0632183908045977</v>
      </c>
      <c r="J16" s="15" t="n">
        <v>0.1</v>
      </c>
      <c r="K16" s="15"/>
      <c r="L16" s="15" t="n">
        <v>0.232142857142857</v>
      </c>
      <c r="M16" s="15" t="n">
        <v>0.0181818181818182</v>
      </c>
      <c r="N16" s="15" t="n">
        <v>0.0387596899224806</v>
      </c>
      <c r="O16" s="15" t="n">
        <v>0.0612244897959184</v>
      </c>
      <c r="P16" s="15"/>
      <c r="Q16" s="15" t="n">
        <v>0.0128205128205128</v>
      </c>
      <c r="R16" s="15" t="n">
        <v>0.11864406779661</v>
      </c>
    </row>
    <row r="17">
      <c r="B17" s="16" t="s">
        <v>48</v>
      </c>
      <c r="C17" s="15" t="n">
        <v>0.0137254901960784</v>
      </c>
      <c r="D17" s="15" t="n">
        <v>0.0176991150442478</v>
      </c>
      <c r="E17" s="15" t="n">
        <v>0.0173410404624277</v>
      </c>
      <c r="F17" s="15" t="n">
        <v>0.0102040816326531</v>
      </c>
      <c r="G17" s="15" t="n">
        <v>0.00793650793650794</v>
      </c>
      <c r="H17" s="15"/>
      <c r="I17" s="15" t="n">
        <v>0.0172413793103448</v>
      </c>
      <c r="J17" s="15" t="n">
        <v>0.0121212121212121</v>
      </c>
      <c r="K17" s="15"/>
      <c r="L17" s="15" t="n">
        <v>0.0267857142857143</v>
      </c>
      <c r="M17" s="15" t="n">
        <v>0</v>
      </c>
      <c r="N17" s="15" t="n">
        <v>0.00775193798449612</v>
      </c>
      <c r="O17" s="15" t="n">
        <v>0.0136054421768707</v>
      </c>
      <c r="P17" s="15"/>
      <c r="Q17" s="15" t="n">
        <v>0.0128205128205128</v>
      </c>
      <c r="R17" s="15" t="n">
        <v>0.0141242937853107</v>
      </c>
    </row>
    <row r="18">
      <c r="B18" s="16" t="s">
        <v>93</v>
      </c>
      <c r="C18" s="24" t="n">
        <v>0.00588235294117647</v>
      </c>
      <c r="D18" s="24" t="n">
        <v>0</v>
      </c>
      <c r="E18" s="24" t="n">
        <v>0</v>
      </c>
      <c r="F18" s="24" t="n">
        <v>0.0102040816326531</v>
      </c>
      <c r="G18" s="24" t="n">
        <v>0.0158730158730159</v>
      </c>
      <c r="H18" s="24"/>
      <c r="I18" s="24" t="n">
        <v>0</v>
      </c>
      <c r="J18" s="24" t="n">
        <v>0.00909090909090909</v>
      </c>
      <c r="K18" s="24"/>
      <c r="L18" s="24" t="n">
        <v>0</v>
      </c>
      <c r="M18" s="24" t="n">
        <v>0.00909090909090909</v>
      </c>
      <c r="N18" s="24" t="n">
        <v>0.00775193798449612</v>
      </c>
      <c r="O18" s="24" t="n">
        <v>0.00680272108843537</v>
      </c>
      <c r="P18" s="24"/>
      <c r="Q18" s="24" t="n">
        <v>0</v>
      </c>
      <c r="R18" s="24" t="n">
        <v>0.00847457627118644</v>
      </c>
    </row>
    <row r="19">
      <c r="B19" s="17"/>
    </row>
    <row r="20">
      <c r="B20" t="s">
        <v>53</v>
      </c>
    </row>
    <row r="21">
      <c r="B21" t="s">
        <v>54</v>
      </c>
    </row>
    <row r="23">
      <c r="B23"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289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280</v>
      </c>
      <c r="C8" s="15" t="n">
        <v>0.509803921568627</v>
      </c>
      <c r="D8" s="15" t="n">
        <v>0.433628318584071</v>
      </c>
      <c r="E8" s="15" t="n">
        <v>0.520231213872832</v>
      </c>
      <c r="F8" s="15" t="n">
        <v>0.540816326530612</v>
      </c>
      <c r="G8" s="15" t="n">
        <v>0.53968253968254</v>
      </c>
      <c r="H8" s="15"/>
      <c r="I8" s="15" t="n">
        <v>0.494252873563218</v>
      </c>
      <c r="J8" s="15" t="n">
        <v>0.515151515151515</v>
      </c>
      <c r="K8" s="15"/>
      <c r="L8" s="15" t="n">
        <v>0.446428571428571</v>
      </c>
      <c r="M8" s="15" t="n">
        <v>0.518181818181818</v>
      </c>
      <c r="N8" s="15" t="n">
        <v>0.496124031007752</v>
      </c>
      <c r="O8" s="15" t="n">
        <v>0.54421768707483</v>
      </c>
      <c r="P8" s="15"/>
      <c r="Q8" s="15" t="n">
        <v>0.41025641025641</v>
      </c>
      <c r="R8" s="15" t="n">
        <v>0.553672316384181</v>
      </c>
    </row>
    <row r="9">
      <c r="B9" s="16" t="s">
        <v>281</v>
      </c>
      <c r="C9" s="15" t="n">
        <v>0.350980392156863</v>
      </c>
      <c r="D9" s="15" t="n">
        <v>0.327433628318584</v>
      </c>
      <c r="E9" s="15" t="n">
        <v>0.38150289017341</v>
      </c>
      <c r="F9" s="15" t="n">
        <v>0.26530612244898</v>
      </c>
      <c r="G9" s="15" t="n">
        <v>0.396825396825397</v>
      </c>
      <c r="H9" s="15"/>
      <c r="I9" s="15" t="n">
        <v>0.367816091954023</v>
      </c>
      <c r="J9" s="15" t="n">
        <v>0.336363636363636</v>
      </c>
      <c r="K9" s="15"/>
      <c r="L9" s="15" t="n">
        <v>0.303571428571429</v>
      </c>
      <c r="M9" s="15" t="n">
        <v>0.372727272727273</v>
      </c>
      <c r="N9" s="15" t="n">
        <v>0.364341085271318</v>
      </c>
      <c r="O9" s="15" t="n">
        <v>0.353741496598639</v>
      </c>
      <c r="P9" s="15"/>
      <c r="Q9" s="15" t="n">
        <v>0.378205128205128</v>
      </c>
      <c r="R9" s="15" t="n">
        <v>0.338983050847458</v>
      </c>
    </row>
    <row r="10">
      <c r="B10" s="16" t="s">
        <v>282</v>
      </c>
      <c r="C10" s="15" t="n">
        <v>0.335294117647059</v>
      </c>
      <c r="D10" s="15" t="n">
        <v>0.256637168141593</v>
      </c>
      <c r="E10" s="15" t="n">
        <v>0.369942196531792</v>
      </c>
      <c r="F10" s="15" t="n">
        <v>0.36734693877551</v>
      </c>
      <c r="G10" s="15" t="n">
        <v>0.333333333333333</v>
      </c>
      <c r="H10" s="15"/>
      <c r="I10" s="15" t="n">
        <v>0.310344827586207</v>
      </c>
      <c r="J10" s="15" t="n">
        <v>0.345454545454545</v>
      </c>
      <c r="K10" s="15"/>
      <c r="L10" s="15" t="n">
        <v>0.3125</v>
      </c>
      <c r="M10" s="15" t="n">
        <v>0.336363636363636</v>
      </c>
      <c r="N10" s="15" t="n">
        <v>0.372093023255814</v>
      </c>
      <c r="O10" s="15" t="n">
        <v>0.312925170068027</v>
      </c>
      <c r="P10" s="15"/>
      <c r="Q10" s="15" t="n">
        <v>0.378205128205128</v>
      </c>
      <c r="R10" s="15" t="n">
        <v>0.31638418079096</v>
      </c>
    </row>
    <row r="11">
      <c r="B11" s="16" t="s">
        <v>283</v>
      </c>
      <c r="C11" s="15" t="n">
        <v>0.311764705882353</v>
      </c>
      <c r="D11" s="15" t="n">
        <v>0.274336283185841</v>
      </c>
      <c r="E11" s="15" t="n">
        <v>0.317919075144509</v>
      </c>
      <c r="F11" s="15" t="n">
        <v>0.357142857142857</v>
      </c>
      <c r="G11" s="15" t="n">
        <v>0.301587301587302</v>
      </c>
      <c r="H11" s="15"/>
      <c r="I11" s="15" t="n">
        <v>0.344827586206897</v>
      </c>
      <c r="J11" s="15" t="n">
        <v>0.296969696969697</v>
      </c>
      <c r="K11" s="15"/>
      <c r="L11" s="15" t="n">
        <v>0.241071428571429</v>
      </c>
      <c r="M11" s="15" t="n">
        <v>0.336363636363636</v>
      </c>
      <c r="N11" s="15" t="n">
        <v>0.325581395348837</v>
      </c>
      <c r="O11" s="15" t="n">
        <v>0.340136054421769</v>
      </c>
      <c r="P11" s="15"/>
      <c r="Q11" s="15" t="n">
        <v>0.346153846153846</v>
      </c>
      <c r="R11" s="15" t="n">
        <v>0.296610169491525</v>
      </c>
    </row>
    <row r="12">
      <c r="B12" s="16" t="s">
        <v>284</v>
      </c>
      <c r="C12" s="15" t="n">
        <v>0.264705882352941</v>
      </c>
      <c r="D12" s="15" t="n">
        <v>0.185840707964602</v>
      </c>
      <c r="E12" s="15" t="n">
        <v>0.300578034682081</v>
      </c>
      <c r="F12" s="15" t="n">
        <v>0.285714285714286</v>
      </c>
      <c r="G12" s="15" t="n">
        <v>0.26984126984127</v>
      </c>
      <c r="H12" s="15"/>
      <c r="I12" s="15" t="n">
        <v>0.247126436781609</v>
      </c>
      <c r="J12" s="15" t="n">
        <v>0.272727272727273</v>
      </c>
      <c r="K12" s="15"/>
      <c r="L12" s="15" t="n">
        <v>0.205357142857143</v>
      </c>
      <c r="M12" s="15" t="n">
        <v>0.281818181818182</v>
      </c>
      <c r="N12" s="15" t="n">
        <v>0.263565891472868</v>
      </c>
      <c r="O12" s="15" t="n">
        <v>0.299319727891156</v>
      </c>
      <c r="P12" s="15"/>
      <c r="Q12" s="15" t="n">
        <v>0.288461538461538</v>
      </c>
      <c r="R12" s="15" t="n">
        <v>0.254237288135593</v>
      </c>
    </row>
    <row r="13">
      <c r="B13" s="16" t="s">
        <v>285</v>
      </c>
      <c r="C13" s="15" t="n">
        <v>0.184313725490196</v>
      </c>
      <c r="D13" s="15" t="n">
        <v>0.185840707964602</v>
      </c>
      <c r="E13" s="15" t="n">
        <v>0.179190751445087</v>
      </c>
      <c r="F13" s="15" t="n">
        <v>0.183673469387755</v>
      </c>
      <c r="G13" s="15" t="n">
        <v>0.19047619047619</v>
      </c>
      <c r="H13" s="15"/>
      <c r="I13" s="15" t="n">
        <v>0.218390804597701</v>
      </c>
      <c r="J13" s="15" t="n">
        <v>0.16969696969697</v>
      </c>
      <c r="K13" s="15"/>
      <c r="L13" s="15" t="n">
        <v>0.223214285714286</v>
      </c>
      <c r="M13" s="15" t="n">
        <v>0.172727272727273</v>
      </c>
      <c r="N13" s="15" t="n">
        <v>0.155038759689922</v>
      </c>
      <c r="O13" s="15" t="n">
        <v>0.197278911564626</v>
      </c>
      <c r="P13" s="15"/>
      <c r="Q13" s="15" t="n">
        <v>0.211538461538462</v>
      </c>
      <c r="R13" s="15" t="n">
        <v>0.172316384180791</v>
      </c>
    </row>
    <row r="14">
      <c r="B14" s="16" t="s">
        <v>286</v>
      </c>
      <c r="C14" s="15" t="n">
        <v>0.156862745098039</v>
      </c>
      <c r="D14" s="15" t="n">
        <v>0.221238938053097</v>
      </c>
      <c r="E14" s="15" t="n">
        <v>0.144508670520231</v>
      </c>
      <c r="F14" s="15" t="n">
        <v>0.0918367346938776</v>
      </c>
      <c r="G14" s="15" t="n">
        <v>0.166666666666667</v>
      </c>
      <c r="H14" s="15"/>
      <c r="I14" s="15" t="n">
        <v>0.166666666666667</v>
      </c>
      <c r="J14" s="15" t="n">
        <v>0.151515151515152</v>
      </c>
      <c r="K14" s="15"/>
      <c r="L14" s="15" t="n">
        <v>0.1875</v>
      </c>
      <c r="M14" s="15" t="n">
        <v>0.181818181818182</v>
      </c>
      <c r="N14" s="15" t="n">
        <v>0.170542635658915</v>
      </c>
      <c r="O14" s="15" t="n">
        <v>0.102040816326531</v>
      </c>
      <c r="P14" s="15"/>
      <c r="Q14" s="15" t="n">
        <v>0.166666666666667</v>
      </c>
      <c r="R14" s="15" t="n">
        <v>0.152542372881356</v>
      </c>
    </row>
    <row r="15">
      <c r="B15" s="16" t="s">
        <v>287</v>
      </c>
      <c r="C15" s="15" t="n">
        <v>0.1</v>
      </c>
      <c r="D15" s="15" t="n">
        <v>0.132743362831858</v>
      </c>
      <c r="E15" s="15" t="n">
        <v>0.069364161849711</v>
      </c>
      <c r="F15" s="15" t="n">
        <v>0.0918367346938776</v>
      </c>
      <c r="G15" s="15" t="n">
        <v>0.119047619047619</v>
      </c>
      <c r="H15" s="15"/>
      <c r="I15" s="15" t="n">
        <v>0.132183908045977</v>
      </c>
      <c r="J15" s="15" t="n">
        <v>0.0848484848484849</v>
      </c>
      <c r="K15" s="15"/>
      <c r="L15" s="15" t="n">
        <v>0.133928571428571</v>
      </c>
      <c r="M15" s="15" t="n">
        <v>0.1</v>
      </c>
      <c r="N15" s="15" t="n">
        <v>0.108527131782946</v>
      </c>
      <c r="O15" s="15" t="n">
        <v>0.0748299319727891</v>
      </c>
      <c r="P15" s="15"/>
      <c r="Q15" s="15" t="n">
        <v>0.0448717948717949</v>
      </c>
      <c r="R15" s="15" t="n">
        <v>0.124293785310734</v>
      </c>
    </row>
    <row r="16">
      <c r="B16" s="16" t="s">
        <v>288</v>
      </c>
      <c r="C16" s="15" t="n">
        <v>0.0745098039215686</v>
      </c>
      <c r="D16" s="15" t="n">
        <v>0.0707964601769911</v>
      </c>
      <c r="E16" s="15" t="n">
        <v>0.0578034682080925</v>
      </c>
      <c r="F16" s="15" t="n">
        <v>0.13265306122449</v>
      </c>
      <c r="G16" s="15" t="n">
        <v>0.0555555555555556</v>
      </c>
      <c r="H16" s="15"/>
      <c r="I16" s="15" t="n">
        <v>0.0689655172413793</v>
      </c>
      <c r="J16" s="15" t="n">
        <v>0.0787878787878788</v>
      </c>
      <c r="K16" s="15"/>
      <c r="L16" s="15" t="n">
        <v>0.0714285714285714</v>
      </c>
      <c r="M16" s="15" t="n">
        <v>0.0727272727272727</v>
      </c>
      <c r="N16" s="15" t="n">
        <v>0.0930232558139535</v>
      </c>
      <c r="O16" s="15" t="n">
        <v>0.0680272108843537</v>
      </c>
      <c r="P16" s="15"/>
      <c r="Q16" s="15" t="n">
        <v>0.108974358974359</v>
      </c>
      <c r="R16" s="15" t="n">
        <v>0.0593220338983051</v>
      </c>
    </row>
    <row r="17">
      <c r="B17" s="16" t="s">
        <v>48</v>
      </c>
      <c r="C17" s="15" t="n">
        <v>0.0176470588235294</v>
      </c>
      <c r="D17" s="15" t="n">
        <v>0.0265486725663717</v>
      </c>
      <c r="E17" s="15" t="n">
        <v>0.0173410404624277</v>
      </c>
      <c r="F17" s="15" t="n">
        <v>0.0102040816326531</v>
      </c>
      <c r="G17" s="15" t="n">
        <v>0.0158730158730159</v>
      </c>
      <c r="H17" s="15"/>
      <c r="I17" s="15" t="n">
        <v>0.0172413793103448</v>
      </c>
      <c r="J17" s="15" t="n">
        <v>0.0181818181818182</v>
      </c>
      <c r="K17" s="15"/>
      <c r="L17" s="15" t="n">
        <v>0.00892857142857143</v>
      </c>
      <c r="M17" s="15" t="n">
        <v>0.0272727272727273</v>
      </c>
      <c r="N17" s="15" t="n">
        <v>0.00775193798449612</v>
      </c>
      <c r="O17" s="15" t="n">
        <v>0.0204081632653061</v>
      </c>
      <c r="P17" s="15"/>
      <c r="Q17" s="15" t="n">
        <v>0.0256410256410256</v>
      </c>
      <c r="R17" s="15" t="n">
        <v>0.0141242937853107</v>
      </c>
    </row>
    <row r="18">
      <c r="B18" s="16" t="s">
        <v>93</v>
      </c>
      <c r="C18" s="24" t="n">
        <v>0.00784313725490196</v>
      </c>
      <c r="D18" s="24" t="n">
        <v>0.00884955752212389</v>
      </c>
      <c r="E18" s="24" t="n">
        <v>0</v>
      </c>
      <c r="F18" s="24" t="n">
        <v>0</v>
      </c>
      <c r="G18" s="24" t="n">
        <v>0.0238095238095238</v>
      </c>
      <c r="H18" s="24"/>
      <c r="I18" s="24" t="n">
        <v>0</v>
      </c>
      <c r="J18" s="24" t="n">
        <v>0.0121212121212121</v>
      </c>
      <c r="K18" s="24"/>
      <c r="L18" s="24" t="n">
        <v>0.00892857142857143</v>
      </c>
      <c r="M18" s="24" t="n">
        <v>0</v>
      </c>
      <c r="N18" s="24" t="n">
        <v>0</v>
      </c>
      <c r="O18" s="24" t="n">
        <v>0.0204081632653061</v>
      </c>
      <c r="P18" s="24"/>
      <c r="Q18" s="24" t="n">
        <v>0</v>
      </c>
      <c r="R18" s="24" t="n">
        <v>0.0112994350282486</v>
      </c>
    </row>
    <row r="19">
      <c r="B19" s="17"/>
    </row>
    <row r="20">
      <c r="B20" t="s">
        <v>53</v>
      </c>
    </row>
    <row r="21">
      <c r="B21" t="s">
        <v>54</v>
      </c>
    </row>
    <row r="23">
      <c r="B23"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 min="8" max="8" width="20.71" hidden="0" customWidth="1"/>
    <col min="9" max="9" width="20.71" hidden="0" customWidth="1"/>
    <col min="10" max="10" width="20.71" hidden="0" customWidth="1"/>
    <col min="11" max="11" width="20.71" hidden="0" customWidth="1"/>
    <col min="12" max="12" width="20.71" hidden="0" customWidth="1"/>
    <col min="13" max="13" width="20.71" hidden="0" customWidth="1"/>
  </cols>
  <sheetData>
    <row r="2" ht="40" customHeight="1">
      <c r="D2" s="14" t="s">
        <v>303</v>
      </c>
    </row>
    <row r="6" ht="50" customHeight="1">
      <c r="B6" s="18" t="s">
        <v>15</v>
      </c>
      <c r="C6" s="18" t="s">
        <v>290</v>
      </c>
      <c r="D6" s="18" t="s">
        <v>291</v>
      </c>
      <c r="E6" s="18" t="s">
        <v>292</v>
      </c>
      <c r="F6" s="18" t="s">
        <v>293</v>
      </c>
      <c r="G6" s="18" t="s">
        <v>294</v>
      </c>
      <c r="H6" s="18" t="s">
        <v>295</v>
      </c>
      <c r="I6" s="18" t="s">
        <v>157</v>
      </c>
      <c r="J6" s="18" t="s">
        <v>296</v>
      </c>
      <c r="K6" s="18" t="s">
        <v>297</v>
      </c>
      <c r="L6" s="18" t="s">
        <v>298</v>
      </c>
    </row>
    <row r="7">
      <c r="B7" s="16" t="s">
        <v>299</v>
      </c>
      <c r="C7" s="15" t="n">
        <v>0.37843137254902</v>
      </c>
      <c r="D7" s="15" t="n">
        <v>0.337254901960784</v>
      </c>
      <c r="E7" s="15" t="n">
        <v>0.337254901960784</v>
      </c>
      <c r="F7" s="15" t="n">
        <v>0.349019607843137</v>
      </c>
      <c r="G7" s="15" t="n">
        <v>0.376470588235294</v>
      </c>
      <c r="H7" s="15" t="n">
        <v>0.358823529411765</v>
      </c>
      <c r="I7" s="15" t="n">
        <v>0.372549019607843</v>
      </c>
      <c r="J7" s="15" t="n">
        <v>0.301960784313725</v>
      </c>
      <c r="K7" s="15" t="n">
        <v>0.317647058823529</v>
      </c>
      <c r="L7" s="15" t="n">
        <v>0.311764705882353</v>
      </c>
    </row>
    <row r="8">
      <c r="B8" s="16" t="s">
        <v>300</v>
      </c>
      <c r="C8" s="15" t="n">
        <v>0.368627450980392</v>
      </c>
      <c r="D8" s="15" t="n">
        <v>0.362745098039216</v>
      </c>
      <c r="E8" s="15" t="n">
        <v>0.401960784313726</v>
      </c>
      <c r="F8" s="15" t="n">
        <v>0.4</v>
      </c>
      <c r="G8" s="15" t="n">
        <v>0.374509803921569</v>
      </c>
      <c r="H8" s="15" t="n">
        <v>0.347058823529412</v>
      </c>
      <c r="I8" s="15" t="n">
        <v>0.329411764705882</v>
      </c>
      <c r="J8" s="15" t="n">
        <v>0.417647058823529</v>
      </c>
      <c r="K8" s="15" t="n">
        <v>0.309803921568627</v>
      </c>
      <c r="L8" s="15" t="n">
        <v>0.386274509803922</v>
      </c>
    </row>
    <row r="9">
      <c r="B9" s="16" t="s">
        <v>301</v>
      </c>
      <c r="C9" s="15" t="n">
        <v>0.103921568627451</v>
      </c>
      <c r="D9" s="15" t="n">
        <v>0.13921568627451</v>
      </c>
      <c r="E9" s="15" t="n">
        <v>0.117647058823529</v>
      </c>
      <c r="F9" s="15" t="n">
        <v>0.117647058823529</v>
      </c>
      <c r="G9" s="15" t="n">
        <v>0.107843137254902</v>
      </c>
      <c r="H9" s="15" t="n">
        <v>0.143137254901961</v>
      </c>
      <c r="I9" s="15" t="n">
        <v>0.137254901960784</v>
      </c>
      <c r="J9" s="15" t="n">
        <v>0.131372549019608</v>
      </c>
      <c r="K9" s="15" t="n">
        <v>0.168627450980392</v>
      </c>
      <c r="L9" s="15" t="n">
        <v>0.141176470588235</v>
      </c>
    </row>
    <row r="10">
      <c r="B10" s="16" t="s">
        <v>302</v>
      </c>
      <c r="C10" s="15" t="n">
        <v>0.123529411764706</v>
      </c>
      <c r="D10" s="15" t="n">
        <v>0.125490196078431</v>
      </c>
      <c r="E10" s="15" t="n">
        <v>0.12156862745098</v>
      </c>
      <c r="F10" s="15" t="n">
        <v>0.111764705882353</v>
      </c>
      <c r="G10" s="15" t="n">
        <v>0.119607843137255</v>
      </c>
      <c r="H10" s="15" t="n">
        <v>0.127450980392157</v>
      </c>
      <c r="I10" s="15" t="n">
        <v>0.129411764705882</v>
      </c>
      <c r="J10" s="15" t="n">
        <v>0.135294117647059</v>
      </c>
      <c r="K10" s="15" t="n">
        <v>0.154901960784314</v>
      </c>
      <c r="L10" s="15" t="n">
        <v>0.123529411764706</v>
      </c>
    </row>
    <row r="11">
      <c r="B11" s="16" t="s">
        <v>48</v>
      </c>
      <c r="C11" s="15" t="n">
        <v>0.0254901960784314</v>
      </c>
      <c r="D11" s="15" t="n">
        <v>0.0352941176470588</v>
      </c>
      <c r="E11" s="15" t="n">
        <v>0.0215686274509804</v>
      </c>
      <c r="F11" s="15" t="n">
        <v>0.0215686274509804</v>
      </c>
      <c r="G11" s="15" t="n">
        <v>0.0215686274509804</v>
      </c>
      <c r="H11" s="15" t="n">
        <v>0.0235294117647059</v>
      </c>
      <c r="I11" s="15" t="n">
        <v>0.0313725490196078</v>
      </c>
      <c r="J11" s="15" t="n">
        <v>0.0137254901960784</v>
      </c>
      <c r="K11" s="15" t="n">
        <v>0.0490196078431373</v>
      </c>
      <c r="L11" s="15" t="n">
        <v>0.0372549019607843</v>
      </c>
    </row>
    <row r="12">
      <c r="B12" s="17"/>
      <c r="C12" s="17"/>
      <c r="D12" s="17"/>
      <c r="E12" s="17"/>
      <c r="F12" s="17"/>
      <c r="G12" s="17"/>
      <c r="H12" s="17"/>
      <c r="I12" s="17"/>
      <c r="J12" s="17"/>
      <c r="K12" s="17"/>
      <c r="L12" s="17"/>
    </row>
    <row r="13">
      <c r="B13" t="s">
        <v>53</v>
      </c>
    </row>
    <row r="14">
      <c r="B14" t="s">
        <v>54</v>
      </c>
    </row>
    <row r="18">
      <c r="B18" s="9" t="str">
        <f>=HYPERLINK("#'Contents'!A1", "Return to Contents")</f>
      </c>
    </row>
  </sheetData>
  <mergeCells count="1">
    <mergeCell ref="D2:M2"/>
  </mergeCells>
  <pageMargins left="0.7" right="0.7" top="0.75" bottom="0.75" header="0.3" footer="0.3"/>
  <pageSetup paperSize="9" orientation="portrait" horizontalDpi="300" verticalDpi="300" r:id="rId2"/>
  <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304</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0.37843137254902</v>
      </c>
      <c r="D8" s="15" t="n">
        <v>0.194690265486726</v>
      </c>
      <c r="E8" s="15" t="n">
        <v>0.491329479768786</v>
      </c>
      <c r="F8" s="15" t="n">
        <v>0.438775510204082</v>
      </c>
      <c r="G8" s="15" t="n">
        <v>0.341269841269841</v>
      </c>
      <c r="H8" s="15"/>
      <c r="I8" s="15" t="n">
        <v>0.436781609195402</v>
      </c>
      <c r="J8" s="15" t="n">
        <v>0.351515151515152</v>
      </c>
      <c r="K8" s="15"/>
      <c r="L8" s="15" t="n">
        <v>0.241071428571429</v>
      </c>
      <c r="M8" s="15" t="n">
        <v>0.436363636363636</v>
      </c>
      <c r="N8" s="15" t="n">
        <v>0.457364341085271</v>
      </c>
      <c r="O8" s="15" t="n">
        <v>0.394557823129252</v>
      </c>
      <c r="P8" s="15"/>
      <c r="Q8" s="15" t="n">
        <v>0.538461538461538</v>
      </c>
      <c r="R8" s="15" t="n">
        <v>0.307909604519774</v>
      </c>
    </row>
    <row r="9">
      <c r="B9" s="16" t="s">
        <v>300</v>
      </c>
      <c r="C9" s="15" t="n">
        <v>0.368627450980392</v>
      </c>
      <c r="D9" s="15" t="n">
        <v>0.327433628318584</v>
      </c>
      <c r="E9" s="15" t="n">
        <v>0.352601156069364</v>
      </c>
      <c r="F9" s="15" t="n">
        <v>0.387755102040816</v>
      </c>
      <c r="G9" s="15" t="n">
        <v>0.412698412698413</v>
      </c>
      <c r="H9" s="15"/>
      <c r="I9" s="15" t="n">
        <v>0.362068965517241</v>
      </c>
      <c r="J9" s="15" t="n">
        <v>0.366666666666667</v>
      </c>
      <c r="K9" s="15"/>
      <c r="L9" s="15" t="n">
        <v>0.303571428571429</v>
      </c>
      <c r="M9" s="15" t="n">
        <v>0.436363636363636</v>
      </c>
      <c r="N9" s="15" t="n">
        <v>0.364341085271318</v>
      </c>
      <c r="O9" s="15" t="n">
        <v>0.387755102040816</v>
      </c>
      <c r="P9" s="15"/>
      <c r="Q9" s="15" t="n">
        <v>0.326923076923077</v>
      </c>
      <c r="R9" s="15" t="n">
        <v>0.387005649717514</v>
      </c>
    </row>
    <row r="10">
      <c r="B10" s="16" t="s">
        <v>301</v>
      </c>
      <c r="C10" s="15" t="n">
        <v>0.103921568627451</v>
      </c>
      <c r="D10" s="15" t="n">
        <v>0.132743362831858</v>
      </c>
      <c r="E10" s="15" t="n">
        <v>0.0809248554913295</v>
      </c>
      <c r="F10" s="15" t="n">
        <v>0.0918367346938776</v>
      </c>
      <c r="G10" s="15" t="n">
        <v>0.119047619047619</v>
      </c>
      <c r="H10" s="15"/>
      <c r="I10" s="15" t="n">
        <v>0.0862068965517241</v>
      </c>
      <c r="J10" s="15" t="n">
        <v>0.115151515151515</v>
      </c>
      <c r="K10" s="15"/>
      <c r="L10" s="15" t="n">
        <v>0.133928571428571</v>
      </c>
      <c r="M10" s="15" t="n">
        <v>0.0818181818181818</v>
      </c>
      <c r="N10" s="15" t="n">
        <v>0.0775193798449612</v>
      </c>
      <c r="O10" s="15" t="n">
        <v>0.115646258503401</v>
      </c>
      <c r="P10" s="15"/>
      <c r="Q10" s="15" t="n">
        <v>0.102564102564103</v>
      </c>
      <c r="R10" s="15" t="n">
        <v>0.104519774011299</v>
      </c>
    </row>
    <row r="11">
      <c r="B11" s="16" t="s">
        <v>302</v>
      </c>
      <c r="C11" s="15" t="n">
        <v>0.123529411764706</v>
      </c>
      <c r="D11" s="15" t="n">
        <v>0.300884955752212</v>
      </c>
      <c r="E11" s="15" t="n">
        <v>0.0635838150289017</v>
      </c>
      <c r="F11" s="15" t="n">
        <v>0.0510204081632653</v>
      </c>
      <c r="G11" s="15" t="n">
        <v>0.103174603174603</v>
      </c>
      <c r="H11" s="15"/>
      <c r="I11" s="15" t="n">
        <v>0.0977011494252874</v>
      </c>
      <c r="J11" s="15" t="n">
        <v>0.136363636363636</v>
      </c>
      <c r="K11" s="15"/>
      <c r="L11" s="15" t="n">
        <v>0.303571428571429</v>
      </c>
      <c r="M11" s="15" t="n">
        <v>0.00909090909090909</v>
      </c>
      <c r="N11" s="15" t="n">
        <v>0.0775193798449612</v>
      </c>
      <c r="O11" s="15" t="n">
        <v>0.0816326530612245</v>
      </c>
      <c r="P11" s="15"/>
      <c r="Q11" s="15" t="n">
        <v>0.0128205128205128</v>
      </c>
      <c r="R11" s="15" t="n">
        <v>0.172316384180791</v>
      </c>
    </row>
    <row r="12">
      <c r="B12" s="16" t="s">
        <v>48</v>
      </c>
      <c r="C12" s="24" t="n">
        <v>0.0254901960784314</v>
      </c>
      <c r="D12" s="24" t="n">
        <v>0.0442477876106195</v>
      </c>
      <c r="E12" s="24" t="n">
        <v>0.0115606936416185</v>
      </c>
      <c r="F12" s="24" t="n">
        <v>0.0306122448979592</v>
      </c>
      <c r="G12" s="24" t="n">
        <v>0.0238095238095238</v>
      </c>
      <c r="H12" s="24"/>
      <c r="I12" s="24" t="n">
        <v>0.0172413793103448</v>
      </c>
      <c r="J12" s="24" t="n">
        <v>0.0303030303030303</v>
      </c>
      <c r="K12" s="24"/>
      <c r="L12" s="24" t="n">
        <v>0.0178571428571429</v>
      </c>
      <c r="M12" s="24" t="n">
        <v>0.0363636363636364</v>
      </c>
      <c r="N12" s="24" t="n">
        <v>0.0232558139534884</v>
      </c>
      <c r="O12" s="24" t="n">
        <v>0.0204081632653061</v>
      </c>
      <c r="P12" s="24"/>
      <c r="Q12" s="24" t="n">
        <v>0.0192307692307692</v>
      </c>
      <c r="R12" s="24" t="n">
        <v>0.0282485875706215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305</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0.337254901960784</v>
      </c>
      <c r="D8" s="15" t="n">
        <v>0.168141592920354</v>
      </c>
      <c r="E8" s="15" t="n">
        <v>0.421965317919075</v>
      </c>
      <c r="F8" s="15" t="n">
        <v>0.428571428571429</v>
      </c>
      <c r="G8" s="15" t="n">
        <v>0.301587301587302</v>
      </c>
      <c r="H8" s="15"/>
      <c r="I8" s="15" t="n">
        <v>0.402298850574713</v>
      </c>
      <c r="J8" s="15" t="n">
        <v>0.306060606060606</v>
      </c>
      <c r="K8" s="15"/>
      <c r="L8" s="15" t="n">
        <v>0.205357142857143</v>
      </c>
      <c r="M8" s="15" t="n">
        <v>0.409090909090909</v>
      </c>
      <c r="N8" s="15" t="n">
        <v>0.426356589147287</v>
      </c>
      <c r="O8" s="15" t="n">
        <v>0.333333333333333</v>
      </c>
      <c r="P8" s="15"/>
      <c r="Q8" s="15" t="n">
        <v>0.525641025641026</v>
      </c>
      <c r="R8" s="15" t="n">
        <v>0.254237288135593</v>
      </c>
    </row>
    <row r="9">
      <c r="B9" s="16" t="s">
        <v>300</v>
      </c>
      <c r="C9" s="15" t="n">
        <v>0.362745098039216</v>
      </c>
      <c r="D9" s="15" t="n">
        <v>0.327433628318584</v>
      </c>
      <c r="E9" s="15" t="n">
        <v>0.346820809248555</v>
      </c>
      <c r="F9" s="15" t="n">
        <v>0.408163265306122</v>
      </c>
      <c r="G9" s="15" t="n">
        <v>0.380952380952381</v>
      </c>
      <c r="H9" s="15"/>
      <c r="I9" s="15" t="n">
        <v>0.350574712643678</v>
      </c>
      <c r="J9" s="15" t="n">
        <v>0.363636363636364</v>
      </c>
      <c r="K9" s="15"/>
      <c r="L9" s="15" t="n">
        <v>0.3125</v>
      </c>
      <c r="M9" s="15" t="n">
        <v>0.427272727272727</v>
      </c>
      <c r="N9" s="15" t="n">
        <v>0.356589147286822</v>
      </c>
      <c r="O9" s="15" t="n">
        <v>0.36734693877551</v>
      </c>
      <c r="P9" s="15"/>
      <c r="Q9" s="15" t="n">
        <v>0.314102564102564</v>
      </c>
      <c r="R9" s="15" t="n">
        <v>0.384180790960452</v>
      </c>
    </row>
    <row r="10">
      <c r="B10" s="16" t="s">
        <v>301</v>
      </c>
      <c r="C10" s="15" t="n">
        <v>0.13921568627451</v>
      </c>
      <c r="D10" s="15" t="n">
        <v>0.168141592920354</v>
      </c>
      <c r="E10" s="15" t="n">
        <v>0.15028901734104</v>
      </c>
      <c r="F10" s="15" t="n">
        <v>0.0816326530612245</v>
      </c>
      <c r="G10" s="15" t="n">
        <v>0.142857142857143</v>
      </c>
      <c r="H10" s="15"/>
      <c r="I10" s="15" t="n">
        <v>0.120689655172414</v>
      </c>
      <c r="J10" s="15" t="n">
        <v>0.151515151515152</v>
      </c>
      <c r="K10" s="15"/>
      <c r="L10" s="15" t="n">
        <v>0.142857142857143</v>
      </c>
      <c r="M10" s="15" t="n">
        <v>0.118181818181818</v>
      </c>
      <c r="N10" s="15" t="n">
        <v>0.108527131782946</v>
      </c>
      <c r="O10" s="15" t="n">
        <v>0.170068027210884</v>
      </c>
      <c r="P10" s="15"/>
      <c r="Q10" s="15" t="n">
        <v>0.108974358974359</v>
      </c>
      <c r="R10" s="15" t="n">
        <v>0.152542372881356</v>
      </c>
    </row>
    <row r="11">
      <c r="B11" s="16" t="s">
        <v>302</v>
      </c>
      <c r="C11" s="15" t="n">
        <v>0.125490196078431</v>
      </c>
      <c r="D11" s="15" t="n">
        <v>0.300884955752212</v>
      </c>
      <c r="E11" s="15" t="n">
        <v>0.0635838150289017</v>
      </c>
      <c r="F11" s="15" t="n">
        <v>0.0408163265306122</v>
      </c>
      <c r="G11" s="15" t="n">
        <v>0.119047619047619</v>
      </c>
      <c r="H11" s="15"/>
      <c r="I11" s="15" t="n">
        <v>0.109195402298851</v>
      </c>
      <c r="J11" s="15" t="n">
        <v>0.133333333333333</v>
      </c>
      <c r="K11" s="15"/>
      <c r="L11" s="15" t="n">
        <v>0.303571428571429</v>
      </c>
      <c r="M11" s="15" t="n">
        <v>0.00909090909090909</v>
      </c>
      <c r="N11" s="15" t="n">
        <v>0.0852713178294574</v>
      </c>
      <c r="O11" s="15" t="n">
        <v>0.0884353741496599</v>
      </c>
      <c r="P11" s="15"/>
      <c r="Q11" s="15" t="n">
        <v>0.0384615384615385</v>
      </c>
      <c r="R11" s="15" t="n">
        <v>0.163841807909605</v>
      </c>
    </row>
    <row r="12">
      <c r="B12" s="16" t="s">
        <v>48</v>
      </c>
      <c r="C12" s="24" t="n">
        <v>0.0352941176470588</v>
      </c>
      <c r="D12" s="24" t="n">
        <v>0.0353982300884956</v>
      </c>
      <c r="E12" s="24" t="n">
        <v>0.0173410404624277</v>
      </c>
      <c r="F12" s="24" t="n">
        <v>0.0408163265306122</v>
      </c>
      <c r="G12" s="24" t="n">
        <v>0.0555555555555556</v>
      </c>
      <c r="H12" s="24"/>
      <c r="I12" s="24" t="n">
        <v>0.0172413793103448</v>
      </c>
      <c r="J12" s="24" t="n">
        <v>0.0454545454545455</v>
      </c>
      <c r="K12" s="24"/>
      <c r="L12" s="24" t="n">
        <v>0.0357142857142857</v>
      </c>
      <c r="M12" s="24" t="n">
        <v>0.0363636363636364</v>
      </c>
      <c r="N12" s="24" t="n">
        <v>0.0232558139534884</v>
      </c>
      <c r="O12" s="24" t="n">
        <v>0.0408163265306122</v>
      </c>
      <c r="P12" s="24"/>
      <c r="Q12" s="24" t="n">
        <v>0.0128205128205128</v>
      </c>
      <c r="R12" s="24" t="n">
        <v>0.0451977401129944</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306</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0.337254901960784</v>
      </c>
      <c r="D8" s="15" t="n">
        <v>0.106194690265487</v>
      </c>
      <c r="E8" s="15" t="n">
        <v>0.416184971098266</v>
      </c>
      <c r="F8" s="15" t="n">
        <v>0.428571428571429</v>
      </c>
      <c r="G8" s="15" t="n">
        <v>0.365079365079365</v>
      </c>
      <c r="H8" s="15"/>
      <c r="I8" s="15" t="n">
        <v>0.344827586206897</v>
      </c>
      <c r="J8" s="15" t="n">
        <v>0.333333333333333</v>
      </c>
      <c r="K8" s="15"/>
      <c r="L8" s="15" t="n">
        <v>0.223214285714286</v>
      </c>
      <c r="M8" s="15" t="n">
        <v>0.381818181818182</v>
      </c>
      <c r="N8" s="15" t="n">
        <v>0.395348837209302</v>
      </c>
      <c r="O8" s="15" t="n">
        <v>0.36734693877551</v>
      </c>
      <c r="P8" s="15"/>
      <c r="Q8" s="15" t="n">
        <v>0.487179487179487</v>
      </c>
      <c r="R8" s="15" t="n">
        <v>0.271186440677966</v>
      </c>
    </row>
    <row r="9">
      <c r="B9" s="16" t="s">
        <v>300</v>
      </c>
      <c r="C9" s="15" t="n">
        <v>0.401960784313726</v>
      </c>
      <c r="D9" s="15" t="n">
        <v>0.371681415929204</v>
      </c>
      <c r="E9" s="15" t="n">
        <v>0.393063583815029</v>
      </c>
      <c r="F9" s="15" t="n">
        <v>0.418367346938776</v>
      </c>
      <c r="G9" s="15" t="n">
        <v>0.428571428571429</v>
      </c>
      <c r="H9" s="15"/>
      <c r="I9" s="15" t="n">
        <v>0.436781609195402</v>
      </c>
      <c r="J9" s="15" t="n">
        <v>0.378787878787879</v>
      </c>
      <c r="K9" s="15"/>
      <c r="L9" s="15" t="n">
        <v>0.294642857142857</v>
      </c>
      <c r="M9" s="15" t="n">
        <v>0.454545454545455</v>
      </c>
      <c r="N9" s="15" t="n">
        <v>0.418604651162791</v>
      </c>
      <c r="O9" s="15" t="n">
        <v>0.435374149659864</v>
      </c>
      <c r="P9" s="15"/>
      <c r="Q9" s="15" t="n">
        <v>0.423076923076923</v>
      </c>
      <c r="R9" s="15" t="n">
        <v>0.392655367231638</v>
      </c>
    </row>
    <row r="10">
      <c r="B10" s="16" t="s">
        <v>301</v>
      </c>
      <c r="C10" s="15" t="n">
        <v>0.117647058823529</v>
      </c>
      <c r="D10" s="15" t="n">
        <v>0.168141592920354</v>
      </c>
      <c r="E10" s="15" t="n">
        <v>0.115606936416185</v>
      </c>
      <c r="F10" s="15" t="n">
        <v>0.0816326530612245</v>
      </c>
      <c r="G10" s="15" t="n">
        <v>0.103174603174603</v>
      </c>
      <c r="H10" s="15"/>
      <c r="I10" s="15" t="n">
        <v>0.109195402298851</v>
      </c>
      <c r="J10" s="15" t="n">
        <v>0.124242424242424</v>
      </c>
      <c r="K10" s="15"/>
      <c r="L10" s="15" t="n">
        <v>0.142857142857143</v>
      </c>
      <c r="M10" s="15" t="n">
        <v>0.109090909090909</v>
      </c>
      <c r="N10" s="15" t="n">
        <v>0.10077519379845</v>
      </c>
      <c r="O10" s="15" t="n">
        <v>0.115646258503401</v>
      </c>
      <c r="P10" s="15"/>
      <c r="Q10" s="15" t="n">
        <v>0.0769230769230769</v>
      </c>
      <c r="R10" s="15" t="n">
        <v>0.135593220338983</v>
      </c>
    </row>
    <row r="11">
      <c r="B11" s="16" t="s">
        <v>302</v>
      </c>
      <c r="C11" s="15" t="n">
        <v>0.12156862745098</v>
      </c>
      <c r="D11" s="15" t="n">
        <v>0.31858407079646</v>
      </c>
      <c r="E11" s="15" t="n">
        <v>0.0751445086705202</v>
      </c>
      <c r="F11" s="15" t="n">
        <v>0.0306122448979592</v>
      </c>
      <c r="G11" s="15" t="n">
        <v>0.0793650793650794</v>
      </c>
      <c r="H11" s="15"/>
      <c r="I11" s="15" t="n">
        <v>0.109195402298851</v>
      </c>
      <c r="J11" s="15" t="n">
        <v>0.13030303030303</v>
      </c>
      <c r="K11" s="15"/>
      <c r="L11" s="15" t="n">
        <v>0.330357142857143</v>
      </c>
      <c r="M11" s="15" t="n">
        <v>0.0181818181818182</v>
      </c>
      <c r="N11" s="15" t="n">
        <v>0.0775193798449612</v>
      </c>
      <c r="O11" s="15" t="n">
        <v>0.0612244897959184</v>
      </c>
      <c r="P11" s="15"/>
      <c r="Q11" s="15" t="n">
        <v>0.0128205128205128</v>
      </c>
      <c r="R11" s="15" t="n">
        <v>0.169491525423729</v>
      </c>
    </row>
    <row r="12">
      <c r="B12" s="16" t="s">
        <v>48</v>
      </c>
      <c r="C12" s="24" t="n">
        <v>0.0215686274509804</v>
      </c>
      <c r="D12" s="24" t="n">
        <v>0.0353982300884956</v>
      </c>
      <c r="E12" s="24" t="n">
        <v>0</v>
      </c>
      <c r="F12" s="24" t="n">
        <v>0.0408163265306122</v>
      </c>
      <c r="G12" s="24" t="n">
        <v>0.0238095238095238</v>
      </c>
      <c r="H12" s="24"/>
      <c r="I12" s="24" t="n">
        <v>0</v>
      </c>
      <c r="J12" s="24" t="n">
        <v>0.0333333333333333</v>
      </c>
      <c r="K12" s="24"/>
      <c r="L12" s="24" t="n">
        <v>0.00892857142857143</v>
      </c>
      <c r="M12" s="24" t="n">
        <v>0.0363636363636364</v>
      </c>
      <c r="N12" s="24" t="n">
        <v>0.00775193798449612</v>
      </c>
      <c r="O12" s="24" t="n">
        <v>0.0204081632653061</v>
      </c>
      <c r="P12" s="24"/>
      <c r="Q12" s="24" t="n">
        <v>0</v>
      </c>
      <c r="R12" s="24" t="n">
        <v>0.0310734463276836</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0.349019607843137</v>
      </c>
      <c r="D8" s="15" t="n">
        <v>0.176991150442478</v>
      </c>
      <c r="E8" s="15" t="n">
        <v>0.404624277456647</v>
      </c>
      <c r="F8" s="15" t="n">
        <v>0.397959183673469</v>
      </c>
      <c r="G8" s="15" t="n">
        <v>0.388888888888889</v>
      </c>
      <c r="H8" s="15"/>
      <c r="I8" s="15" t="n">
        <v>0.35632183908046</v>
      </c>
      <c r="J8" s="15" t="n">
        <v>0.342424242424242</v>
      </c>
      <c r="K8" s="15"/>
      <c r="L8" s="15" t="n">
        <v>0.196428571428571</v>
      </c>
      <c r="M8" s="15" t="n">
        <v>0.4</v>
      </c>
      <c r="N8" s="15" t="n">
        <v>0.418604651162791</v>
      </c>
      <c r="O8" s="15" t="n">
        <v>0.394557823129252</v>
      </c>
      <c r="P8" s="15"/>
      <c r="Q8" s="15" t="n">
        <v>0.455128205128205</v>
      </c>
      <c r="R8" s="15" t="n">
        <v>0.30225988700565</v>
      </c>
    </row>
    <row r="9">
      <c r="B9" s="16" t="s">
        <v>300</v>
      </c>
      <c r="C9" s="15" t="n">
        <v>0.4</v>
      </c>
      <c r="D9" s="15" t="n">
        <v>0.371681415929204</v>
      </c>
      <c r="E9" s="15" t="n">
        <v>0.427745664739884</v>
      </c>
      <c r="F9" s="15" t="n">
        <v>0.408163265306122</v>
      </c>
      <c r="G9" s="15" t="n">
        <v>0.380952380952381</v>
      </c>
      <c r="H9" s="15"/>
      <c r="I9" s="15" t="n">
        <v>0.442528735632184</v>
      </c>
      <c r="J9" s="15" t="n">
        <v>0.378787878787879</v>
      </c>
      <c r="K9" s="15"/>
      <c r="L9" s="15" t="n">
        <v>0.375</v>
      </c>
      <c r="M9" s="15" t="n">
        <v>0.436363636363636</v>
      </c>
      <c r="N9" s="15" t="n">
        <v>0.395348837209302</v>
      </c>
      <c r="O9" s="15" t="n">
        <v>0.401360544217687</v>
      </c>
      <c r="P9" s="15"/>
      <c r="Q9" s="15" t="n">
        <v>0.448717948717949</v>
      </c>
      <c r="R9" s="15" t="n">
        <v>0.378531073446328</v>
      </c>
    </row>
    <row r="10">
      <c r="B10" s="16" t="s">
        <v>301</v>
      </c>
      <c r="C10" s="15" t="n">
        <v>0.117647058823529</v>
      </c>
      <c r="D10" s="15" t="n">
        <v>0.141592920353982</v>
      </c>
      <c r="E10" s="15" t="n">
        <v>0.0751445086705202</v>
      </c>
      <c r="F10" s="15" t="n">
        <v>0.13265306122449</v>
      </c>
      <c r="G10" s="15" t="n">
        <v>0.142857142857143</v>
      </c>
      <c r="H10" s="15"/>
      <c r="I10" s="15" t="n">
        <v>0.0862068965517241</v>
      </c>
      <c r="J10" s="15" t="n">
        <v>0.133333333333333</v>
      </c>
      <c r="K10" s="15"/>
      <c r="L10" s="15" t="n">
        <v>0.125</v>
      </c>
      <c r="M10" s="15" t="n">
        <v>0.1</v>
      </c>
      <c r="N10" s="15" t="n">
        <v>0.0852713178294574</v>
      </c>
      <c r="O10" s="15" t="n">
        <v>0.142857142857143</v>
      </c>
      <c r="P10" s="15"/>
      <c r="Q10" s="15" t="n">
        <v>0.0705128205128205</v>
      </c>
      <c r="R10" s="15" t="n">
        <v>0.138418079096045</v>
      </c>
    </row>
    <row r="11">
      <c r="B11" s="16" t="s">
        <v>302</v>
      </c>
      <c r="C11" s="15" t="n">
        <v>0.111764705882353</v>
      </c>
      <c r="D11" s="15" t="n">
        <v>0.283185840707965</v>
      </c>
      <c r="E11" s="15" t="n">
        <v>0.0809248554913295</v>
      </c>
      <c r="F11" s="15" t="n">
        <v>0.0204081632653061</v>
      </c>
      <c r="G11" s="15" t="n">
        <v>0.0714285714285714</v>
      </c>
      <c r="H11" s="15"/>
      <c r="I11" s="15" t="n">
        <v>0.0977011494252874</v>
      </c>
      <c r="J11" s="15" t="n">
        <v>0.121212121212121</v>
      </c>
      <c r="K11" s="15"/>
      <c r="L11" s="15" t="n">
        <v>0.285714285714286</v>
      </c>
      <c r="M11" s="15" t="n">
        <v>0.0272727272727273</v>
      </c>
      <c r="N11" s="15" t="n">
        <v>0.0775193798449612</v>
      </c>
      <c r="O11" s="15" t="n">
        <v>0.054421768707483</v>
      </c>
      <c r="P11" s="15"/>
      <c r="Q11" s="15" t="n">
        <v>0.0128205128205128</v>
      </c>
      <c r="R11" s="15" t="n">
        <v>0.155367231638418</v>
      </c>
    </row>
    <row r="12">
      <c r="B12" s="16" t="s">
        <v>48</v>
      </c>
      <c r="C12" s="24" t="n">
        <v>0.0215686274509804</v>
      </c>
      <c r="D12" s="24" t="n">
        <v>0.0265486725663717</v>
      </c>
      <c r="E12" s="24" t="n">
        <v>0.0115606936416185</v>
      </c>
      <c r="F12" s="24" t="n">
        <v>0.0408163265306122</v>
      </c>
      <c r="G12" s="24" t="n">
        <v>0.0158730158730159</v>
      </c>
      <c r="H12" s="24"/>
      <c r="I12" s="24" t="n">
        <v>0.0172413793103448</v>
      </c>
      <c r="J12" s="24" t="n">
        <v>0.0242424242424242</v>
      </c>
      <c r="K12" s="24"/>
      <c r="L12" s="24" t="n">
        <v>0.0178571428571429</v>
      </c>
      <c r="M12" s="24" t="n">
        <v>0.0363636363636364</v>
      </c>
      <c r="N12" s="24" t="n">
        <v>0.0232558139534884</v>
      </c>
      <c r="O12" s="24" t="n">
        <v>0.00680272108843537</v>
      </c>
      <c r="P12" s="24"/>
      <c r="Q12" s="24" t="n">
        <v>0.0128205128205128</v>
      </c>
      <c r="R12" s="24" t="n">
        <v>0.0254237288135593</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0.376470588235294</v>
      </c>
      <c r="D8" s="15" t="n">
        <v>0.132743362831858</v>
      </c>
      <c r="E8" s="15" t="n">
        <v>0.485549132947977</v>
      </c>
      <c r="F8" s="15" t="n">
        <v>0.418367346938776</v>
      </c>
      <c r="G8" s="15" t="n">
        <v>0.412698412698413</v>
      </c>
      <c r="H8" s="15"/>
      <c r="I8" s="15" t="n">
        <v>0.390804597701149</v>
      </c>
      <c r="J8" s="15" t="n">
        <v>0.363636363636364</v>
      </c>
      <c r="K8" s="15"/>
      <c r="L8" s="15" t="n">
        <v>0.196428571428571</v>
      </c>
      <c r="M8" s="15" t="n">
        <v>0.418181818181818</v>
      </c>
      <c r="N8" s="15" t="n">
        <v>0.457364341085271</v>
      </c>
      <c r="O8" s="15" t="n">
        <v>0.442176870748299</v>
      </c>
      <c r="P8" s="15"/>
      <c r="Q8" s="15" t="n">
        <v>0.532051282051282</v>
      </c>
      <c r="R8" s="15" t="n">
        <v>0.307909604519774</v>
      </c>
    </row>
    <row r="9">
      <c r="B9" s="16" t="s">
        <v>300</v>
      </c>
      <c r="C9" s="15" t="n">
        <v>0.374509803921569</v>
      </c>
      <c r="D9" s="15" t="n">
        <v>0.36283185840708</v>
      </c>
      <c r="E9" s="15" t="n">
        <v>0.335260115606936</v>
      </c>
      <c r="F9" s="15" t="n">
        <v>0.408163265306122</v>
      </c>
      <c r="G9" s="15" t="n">
        <v>0.412698412698413</v>
      </c>
      <c r="H9" s="15"/>
      <c r="I9" s="15" t="n">
        <v>0.413793103448276</v>
      </c>
      <c r="J9" s="15" t="n">
        <v>0.357575757575758</v>
      </c>
      <c r="K9" s="15"/>
      <c r="L9" s="15" t="n">
        <v>0.348214285714286</v>
      </c>
      <c r="M9" s="15" t="n">
        <v>0.418181818181818</v>
      </c>
      <c r="N9" s="15" t="n">
        <v>0.387596899224806</v>
      </c>
      <c r="O9" s="15" t="n">
        <v>0.346938775510204</v>
      </c>
      <c r="P9" s="15"/>
      <c r="Q9" s="15" t="n">
        <v>0.384615384615385</v>
      </c>
      <c r="R9" s="15" t="n">
        <v>0.370056497175141</v>
      </c>
    </row>
    <row r="10">
      <c r="B10" s="16" t="s">
        <v>301</v>
      </c>
      <c r="C10" s="15" t="n">
        <v>0.107843137254902</v>
      </c>
      <c r="D10" s="15" t="n">
        <v>0.141592920353982</v>
      </c>
      <c r="E10" s="15" t="n">
        <v>0.109826589595376</v>
      </c>
      <c r="F10" s="15" t="n">
        <v>0.102040816326531</v>
      </c>
      <c r="G10" s="15" t="n">
        <v>0.0793650793650794</v>
      </c>
      <c r="H10" s="15"/>
      <c r="I10" s="15" t="n">
        <v>0.0862068965517241</v>
      </c>
      <c r="J10" s="15" t="n">
        <v>0.118181818181818</v>
      </c>
      <c r="K10" s="15"/>
      <c r="L10" s="15" t="n">
        <v>0.125</v>
      </c>
      <c r="M10" s="15" t="n">
        <v>0.109090909090909</v>
      </c>
      <c r="N10" s="15" t="n">
        <v>0.0852713178294574</v>
      </c>
      <c r="O10" s="15" t="n">
        <v>0.115646258503401</v>
      </c>
      <c r="P10" s="15"/>
      <c r="Q10" s="15" t="n">
        <v>0.0641025641025641</v>
      </c>
      <c r="R10" s="15" t="n">
        <v>0.127118644067797</v>
      </c>
    </row>
    <row r="11">
      <c r="B11" s="16" t="s">
        <v>302</v>
      </c>
      <c r="C11" s="15" t="n">
        <v>0.119607843137255</v>
      </c>
      <c r="D11" s="15" t="n">
        <v>0.31858407079646</v>
      </c>
      <c r="E11" s="15" t="n">
        <v>0.0635838150289017</v>
      </c>
      <c r="F11" s="15" t="n">
        <v>0.0510204081632653</v>
      </c>
      <c r="G11" s="15" t="n">
        <v>0.0714285714285714</v>
      </c>
      <c r="H11" s="15"/>
      <c r="I11" s="15" t="n">
        <v>0.0977011494252874</v>
      </c>
      <c r="J11" s="15" t="n">
        <v>0.133333333333333</v>
      </c>
      <c r="K11" s="15"/>
      <c r="L11" s="15" t="n">
        <v>0.303571428571429</v>
      </c>
      <c r="M11" s="15" t="n">
        <v>0.0272727272727273</v>
      </c>
      <c r="N11" s="15" t="n">
        <v>0.062015503875969</v>
      </c>
      <c r="O11" s="15" t="n">
        <v>0.0816326530612245</v>
      </c>
      <c r="P11" s="15"/>
      <c r="Q11" s="15" t="n">
        <v>0.0192307692307692</v>
      </c>
      <c r="R11" s="15" t="n">
        <v>0.163841807909605</v>
      </c>
    </row>
    <row r="12">
      <c r="B12" s="16" t="s">
        <v>48</v>
      </c>
      <c r="C12" s="24" t="n">
        <v>0.0215686274509804</v>
      </c>
      <c r="D12" s="24" t="n">
        <v>0.0442477876106195</v>
      </c>
      <c r="E12" s="24" t="n">
        <v>0.00578034682080925</v>
      </c>
      <c r="F12" s="24" t="n">
        <v>0.0204081632653061</v>
      </c>
      <c r="G12" s="24" t="n">
        <v>0.0238095238095238</v>
      </c>
      <c r="H12" s="24"/>
      <c r="I12" s="24" t="n">
        <v>0.0114942528735632</v>
      </c>
      <c r="J12" s="24" t="n">
        <v>0.0272727272727273</v>
      </c>
      <c r="K12" s="24"/>
      <c r="L12" s="24" t="n">
        <v>0.0267857142857143</v>
      </c>
      <c r="M12" s="24" t="n">
        <v>0.0272727272727273</v>
      </c>
      <c r="N12" s="24" t="n">
        <v>0.00775193798449612</v>
      </c>
      <c r="O12" s="24" t="n">
        <v>0.0136054421768707</v>
      </c>
      <c r="P12" s="24"/>
      <c r="Q12" s="24" t="n">
        <v>0</v>
      </c>
      <c r="R12" s="24" t="n">
        <v>0.0310734463276836</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309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0.358823529411765</v>
      </c>
      <c r="D8" s="15" t="n">
        <v>0.221238938053097</v>
      </c>
      <c r="E8" s="15" t="n">
        <v>0.439306358381503</v>
      </c>
      <c r="F8" s="15" t="n">
        <v>0.387755102040816</v>
      </c>
      <c r="G8" s="15" t="n">
        <v>0.349206349206349</v>
      </c>
      <c r="H8" s="15"/>
      <c r="I8" s="15" t="n">
        <v>0.431034482758621</v>
      </c>
      <c r="J8" s="15" t="n">
        <v>0.321212121212121</v>
      </c>
      <c r="K8" s="15"/>
      <c r="L8" s="15" t="n">
        <v>0.25</v>
      </c>
      <c r="M8" s="15" t="n">
        <v>0.527272727272727</v>
      </c>
      <c r="N8" s="15" t="n">
        <v>0.37984496124031</v>
      </c>
      <c r="O8" s="15" t="n">
        <v>0.326530612244898</v>
      </c>
      <c r="P8" s="15"/>
      <c r="Q8" s="15" t="n">
        <v>0.532051282051282</v>
      </c>
      <c r="R8" s="15" t="n">
        <v>0.282485875706215</v>
      </c>
    </row>
    <row r="9">
      <c r="B9" s="16" t="s">
        <v>300</v>
      </c>
      <c r="C9" s="15" t="n">
        <v>0.347058823529412</v>
      </c>
      <c r="D9" s="15" t="n">
        <v>0.274336283185841</v>
      </c>
      <c r="E9" s="15" t="n">
        <v>0.346820809248555</v>
      </c>
      <c r="F9" s="15" t="n">
        <v>0.418367346938776</v>
      </c>
      <c r="G9" s="15" t="n">
        <v>0.357142857142857</v>
      </c>
      <c r="H9" s="15"/>
      <c r="I9" s="15" t="n">
        <v>0.339080459770115</v>
      </c>
      <c r="J9" s="15" t="n">
        <v>0.348484848484849</v>
      </c>
      <c r="K9" s="15"/>
      <c r="L9" s="15" t="n">
        <v>0.223214285714286</v>
      </c>
      <c r="M9" s="15" t="n">
        <v>0.327272727272727</v>
      </c>
      <c r="N9" s="15" t="n">
        <v>0.434108527131783</v>
      </c>
      <c r="O9" s="15" t="n">
        <v>0.387755102040816</v>
      </c>
      <c r="P9" s="15"/>
      <c r="Q9" s="15" t="n">
        <v>0.352564102564103</v>
      </c>
      <c r="R9" s="15" t="n">
        <v>0.344632768361582</v>
      </c>
    </row>
    <row r="10">
      <c r="B10" s="16" t="s">
        <v>301</v>
      </c>
      <c r="C10" s="15" t="n">
        <v>0.143137254901961</v>
      </c>
      <c r="D10" s="15" t="n">
        <v>0.168141592920354</v>
      </c>
      <c r="E10" s="15" t="n">
        <v>0.127167630057803</v>
      </c>
      <c r="F10" s="15" t="n">
        <v>0.13265306122449</v>
      </c>
      <c r="G10" s="15" t="n">
        <v>0.150793650793651</v>
      </c>
      <c r="H10" s="15"/>
      <c r="I10" s="15" t="n">
        <v>0.126436781609195</v>
      </c>
      <c r="J10" s="15" t="n">
        <v>0.151515151515152</v>
      </c>
      <c r="K10" s="15"/>
      <c r="L10" s="15" t="n">
        <v>0.214285714285714</v>
      </c>
      <c r="M10" s="15" t="n">
        <v>0.0818181818181818</v>
      </c>
      <c r="N10" s="15" t="n">
        <v>0.108527131782946</v>
      </c>
      <c r="O10" s="15" t="n">
        <v>0.170068027210884</v>
      </c>
      <c r="P10" s="15"/>
      <c r="Q10" s="15" t="n">
        <v>0.0833333333333333</v>
      </c>
      <c r="R10" s="15" t="n">
        <v>0.169491525423729</v>
      </c>
    </row>
    <row r="11">
      <c r="B11" s="16" t="s">
        <v>302</v>
      </c>
      <c r="C11" s="15" t="n">
        <v>0.127450980392157</v>
      </c>
      <c r="D11" s="15" t="n">
        <v>0.300884955752212</v>
      </c>
      <c r="E11" s="15" t="n">
        <v>0.0867052023121387</v>
      </c>
      <c r="F11" s="15" t="n">
        <v>0.0204081632653061</v>
      </c>
      <c r="G11" s="15" t="n">
        <v>0.111111111111111</v>
      </c>
      <c r="H11" s="15"/>
      <c r="I11" s="15" t="n">
        <v>0.0862068965517241</v>
      </c>
      <c r="J11" s="15" t="n">
        <v>0.151515151515152</v>
      </c>
      <c r="K11" s="15"/>
      <c r="L11" s="15" t="n">
        <v>0.285714285714286</v>
      </c>
      <c r="M11" s="15" t="n">
        <v>0.0363636363636364</v>
      </c>
      <c r="N11" s="15" t="n">
        <v>0.0775193798449612</v>
      </c>
      <c r="O11" s="15" t="n">
        <v>0.0884353741496599</v>
      </c>
      <c r="P11" s="15"/>
      <c r="Q11" s="15" t="n">
        <v>0.032051282051282</v>
      </c>
      <c r="R11" s="15" t="n">
        <v>0.169491525423729</v>
      </c>
    </row>
    <row r="12">
      <c r="B12" s="16" t="s">
        <v>48</v>
      </c>
      <c r="C12" s="24" t="n">
        <v>0.0235294117647059</v>
      </c>
      <c r="D12" s="24" t="n">
        <v>0.0353982300884956</v>
      </c>
      <c r="E12" s="24" t="n">
        <v>0</v>
      </c>
      <c r="F12" s="24" t="n">
        <v>0.0408163265306122</v>
      </c>
      <c r="G12" s="24" t="n">
        <v>0.0317460317460317</v>
      </c>
      <c r="H12" s="24"/>
      <c r="I12" s="24" t="n">
        <v>0.0172413793103448</v>
      </c>
      <c r="J12" s="24" t="n">
        <v>0.0272727272727273</v>
      </c>
      <c r="K12" s="24"/>
      <c r="L12" s="24" t="n">
        <v>0.0267857142857143</v>
      </c>
      <c r="M12" s="24" t="n">
        <v>0.0272727272727273</v>
      </c>
      <c r="N12" s="24" t="n">
        <v>0</v>
      </c>
      <c r="O12" s="24" t="n">
        <v>0.0272108843537415</v>
      </c>
      <c r="P12" s="24"/>
      <c r="Q12" s="24" t="n">
        <v>0</v>
      </c>
      <c r="R12" s="24" t="n">
        <v>0.0338983050847458</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310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0.372549019607843</v>
      </c>
      <c r="D8" s="15" t="n">
        <v>0.230088495575221</v>
      </c>
      <c r="E8" s="15" t="n">
        <v>0.433526011560694</v>
      </c>
      <c r="F8" s="15" t="n">
        <v>0.438775510204082</v>
      </c>
      <c r="G8" s="15" t="n">
        <v>0.365079365079365</v>
      </c>
      <c r="H8" s="15"/>
      <c r="I8" s="15" t="n">
        <v>0.442528735632184</v>
      </c>
      <c r="J8" s="15" t="n">
        <v>0.336363636363636</v>
      </c>
      <c r="K8" s="15"/>
      <c r="L8" s="15" t="n">
        <v>0.223214285714286</v>
      </c>
      <c r="M8" s="15" t="n">
        <v>0.509090909090909</v>
      </c>
      <c r="N8" s="15" t="n">
        <v>0.457364341085271</v>
      </c>
      <c r="O8" s="15" t="n">
        <v>0.333333333333333</v>
      </c>
      <c r="P8" s="15"/>
      <c r="Q8" s="15" t="n">
        <v>0.532051282051282</v>
      </c>
      <c r="R8" s="15" t="n">
        <v>0.30225988700565</v>
      </c>
    </row>
    <row r="9">
      <c r="B9" s="16" t="s">
        <v>300</v>
      </c>
      <c r="C9" s="15" t="n">
        <v>0.329411764705882</v>
      </c>
      <c r="D9" s="15" t="n">
        <v>0.238938053097345</v>
      </c>
      <c r="E9" s="15" t="n">
        <v>0.352601156069364</v>
      </c>
      <c r="F9" s="15" t="n">
        <v>0.397959183673469</v>
      </c>
      <c r="G9" s="15" t="n">
        <v>0.325396825396825</v>
      </c>
      <c r="H9" s="15"/>
      <c r="I9" s="15" t="n">
        <v>0.32183908045977</v>
      </c>
      <c r="J9" s="15" t="n">
        <v>0.333333333333333</v>
      </c>
      <c r="K9" s="15"/>
      <c r="L9" s="15" t="n">
        <v>0.267857142857143</v>
      </c>
      <c r="M9" s="15" t="n">
        <v>0.3</v>
      </c>
      <c r="N9" s="15" t="n">
        <v>0.310077519379845</v>
      </c>
      <c r="O9" s="15" t="n">
        <v>0.421768707482993</v>
      </c>
      <c r="P9" s="15"/>
      <c r="Q9" s="15" t="n">
        <v>0.314102564102564</v>
      </c>
      <c r="R9" s="15" t="n">
        <v>0.336158192090395</v>
      </c>
    </row>
    <row r="10">
      <c r="B10" s="16" t="s">
        <v>301</v>
      </c>
      <c r="C10" s="15" t="n">
        <v>0.137254901960784</v>
      </c>
      <c r="D10" s="15" t="n">
        <v>0.221238938053097</v>
      </c>
      <c r="E10" s="15" t="n">
        <v>0.104046242774566</v>
      </c>
      <c r="F10" s="15" t="n">
        <v>0.0714285714285714</v>
      </c>
      <c r="G10" s="15" t="n">
        <v>0.158730158730159</v>
      </c>
      <c r="H10" s="15"/>
      <c r="I10" s="15" t="n">
        <v>0.114942528735632</v>
      </c>
      <c r="J10" s="15" t="n">
        <v>0.148484848484848</v>
      </c>
      <c r="K10" s="15"/>
      <c r="L10" s="15" t="n">
        <v>0.151785714285714</v>
      </c>
      <c r="M10" s="15" t="n">
        <v>0.136363636363636</v>
      </c>
      <c r="N10" s="15" t="n">
        <v>0.124031007751938</v>
      </c>
      <c r="O10" s="15" t="n">
        <v>0.129251700680272</v>
      </c>
      <c r="P10" s="15"/>
      <c r="Q10" s="15" t="n">
        <v>0.0833333333333333</v>
      </c>
      <c r="R10" s="15" t="n">
        <v>0.161016949152542</v>
      </c>
    </row>
    <row r="11">
      <c r="B11" s="16" t="s">
        <v>302</v>
      </c>
      <c r="C11" s="15" t="n">
        <v>0.129411764705882</v>
      </c>
      <c r="D11" s="15" t="n">
        <v>0.300884955752212</v>
      </c>
      <c r="E11" s="15" t="n">
        <v>0.0809248554913295</v>
      </c>
      <c r="F11" s="15" t="n">
        <v>0.0306122448979592</v>
      </c>
      <c r="G11" s="15" t="n">
        <v>0.119047619047619</v>
      </c>
      <c r="H11" s="15"/>
      <c r="I11" s="15" t="n">
        <v>0.109195402298851</v>
      </c>
      <c r="J11" s="15" t="n">
        <v>0.139393939393939</v>
      </c>
      <c r="K11" s="15"/>
      <c r="L11" s="15" t="n">
        <v>0.330357142857143</v>
      </c>
      <c r="M11" s="15" t="n">
        <v>0.0272727272727273</v>
      </c>
      <c r="N11" s="15" t="n">
        <v>0.0930232558139535</v>
      </c>
      <c r="O11" s="15" t="n">
        <v>0.0816326530612245</v>
      </c>
      <c r="P11" s="15"/>
      <c r="Q11" s="15" t="n">
        <v>0.032051282051282</v>
      </c>
      <c r="R11" s="15" t="n">
        <v>0.172316384180791</v>
      </c>
    </row>
    <row r="12">
      <c r="B12" s="16" t="s">
        <v>48</v>
      </c>
      <c r="C12" s="24" t="n">
        <v>0.0313725490196078</v>
      </c>
      <c r="D12" s="24" t="n">
        <v>0.00884955752212389</v>
      </c>
      <c r="E12" s="24" t="n">
        <v>0.0289017341040462</v>
      </c>
      <c r="F12" s="24" t="n">
        <v>0.0612244897959184</v>
      </c>
      <c r="G12" s="24" t="n">
        <v>0.0317460317460317</v>
      </c>
      <c r="H12" s="24"/>
      <c r="I12" s="24" t="n">
        <v>0.0114942528735632</v>
      </c>
      <c r="J12" s="24" t="n">
        <v>0.0424242424242424</v>
      </c>
      <c r="K12" s="24"/>
      <c r="L12" s="24" t="n">
        <v>0.0267857142857143</v>
      </c>
      <c r="M12" s="24" t="n">
        <v>0.0272727272727273</v>
      </c>
      <c r="N12" s="24" t="n">
        <v>0.0155038759689922</v>
      </c>
      <c r="O12" s="24" t="n">
        <v>0.0340136054421769</v>
      </c>
      <c r="P12" s="24"/>
      <c r="Q12" s="24" t="n">
        <v>0.0384615384615385</v>
      </c>
      <c r="R12" s="24" t="n">
        <v>0.0282485875706215</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60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43</v>
      </c>
      <c r="C8" s="15" t="n">
        <v>0.352941176470588</v>
      </c>
      <c r="D8" s="15" t="n">
        <v>0.300884955752212</v>
      </c>
      <c r="E8" s="15" t="n">
        <v>0.398843930635838</v>
      </c>
      <c r="F8" s="15" t="n">
        <v>0.326530612244898</v>
      </c>
      <c r="G8" s="15" t="n">
        <v>0.357142857142857</v>
      </c>
      <c r="H8" s="15"/>
      <c r="I8" s="15" t="n">
        <v>0.339080459770115</v>
      </c>
      <c r="J8" s="15" t="n">
        <v>0.360606060606061</v>
      </c>
      <c r="K8" s="15"/>
      <c r="L8" s="15" t="n">
        <v>0.321428571428571</v>
      </c>
      <c r="M8" s="15" t="n">
        <v>0.390909090909091</v>
      </c>
      <c r="N8" s="15" t="n">
        <v>0.325581395348837</v>
      </c>
      <c r="O8" s="15" t="n">
        <v>0.380952380952381</v>
      </c>
      <c r="P8" s="15"/>
      <c r="Q8" s="15" t="n">
        <v>0.455128205128205</v>
      </c>
      <c r="R8" s="15" t="n">
        <v>0.307909604519774</v>
      </c>
    </row>
    <row r="9">
      <c r="B9" s="16" t="s">
        <v>44</v>
      </c>
      <c r="C9" s="15" t="n">
        <v>0.490196078431373</v>
      </c>
      <c r="D9" s="15" t="n">
        <v>0.451327433628319</v>
      </c>
      <c r="E9" s="15" t="n">
        <v>0.479768786127168</v>
      </c>
      <c r="F9" s="15" t="n">
        <v>0.561224489795918</v>
      </c>
      <c r="G9" s="15" t="n">
        <v>0.484126984126984</v>
      </c>
      <c r="H9" s="15"/>
      <c r="I9" s="15" t="n">
        <v>0.488505747126437</v>
      </c>
      <c r="J9" s="15" t="n">
        <v>0.490909090909091</v>
      </c>
      <c r="K9" s="15"/>
      <c r="L9" s="15" t="n">
        <v>0.5</v>
      </c>
      <c r="M9" s="15" t="n">
        <v>0.445454545454545</v>
      </c>
      <c r="N9" s="15" t="n">
        <v>0.550387596899225</v>
      </c>
      <c r="O9" s="15" t="n">
        <v>0.448979591836735</v>
      </c>
      <c r="P9" s="15"/>
      <c r="Q9" s="15" t="n">
        <v>0.403846153846154</v>
      </c>
      <c r="R9" s="15" t="n">
        <v>0.528248587570621</v>
      </c>
    </row>
    <row r="10">
      <c r="B10" s="16" t="s">
        <v>45</v>
      </c>
      <c r="C10" s="15" t="n">
        <v>0.103921568627451</v>
      </c>
      <c r="D10" s="15" t="n">
        <v>0.15929203539823</v>
      </c>
      <c r="E10" s="15" t="n">
        <v>0.0751445086705202</v>
      </c>
      <c r="F10" s="15" t="n">
        <v>0.102040816326531</v>
      </c>
      <c r="G10" s="15" t="n">
        <v>0.0952380952380952</v>
      </c>
      <c r="H10" s="15"/>
      <c r="I10" s="15" t="n">
        <v>0.126436781609195</v>
      </c>
      <c r="J10" s="15" t="n">
        <v>0.0909090909090909</v>
      </c>
      <c r="K10" s="15"/>
      <c r="L10" s="15" t="n">
        <v>0.107142857142857</v>
      </c>
      <c r="M10" s="15" t="n">
        <v>0.127272727272727</v>
      </c>
      <c r="N10" s="15" t="n">
        <v>0.0930232558139535</v>
      </c>
      <c r="O10" s="15" t="n">
        <v>0.102040816326531</v>
      </c>
      <c r="P10" s="15"/>
      <c r="Q10" s="15" t="n">
        <v>0.121794871794872</v>
      </c>
      <c r="R10" s="15" t="n">
        <v>0.096045197740113</v>
      </c>
    </row>
    <row r="11">
      <c r="B11" s="16" t="s">
        <v>46</v>
      </c>
      <c r="C11" s="15" t="n">
        <v>0.0274509803921569</v>
      </c>
      <c r="D11" s="15" t="n">
        <v>0.0265486725663717</v>
      </c>
      <c r="E11" s="15" t="n">
        <v>0.023121387283237</v>
      </c>
      <c r="F11" s="15" t="n">
        <v>0.0102040816326531</v>
      </c>
      <c r="G11" s="15" t="n">
        <v>0.0476190476190476</v>
      </c>
      <c r="H11" s="15"/>
      <c r="I11" s="15" t="n">
        <v>0.0229885057471264</v>
      </c>
      <c r="J11" s="15" t="n">
        <v>0.0303030303030303</v>
      </c>
      <c r="K11" s="15"/>
      <c r="L11" s="15" t="n">
        <v>0.00892857142857143</v>
      </c>
      <c r="M11" s="15" t="n">
        <v>0.0272727272727273</v>
      </c>
      <c r="N11" s="15" t="n">
        <v>0.0310077519379845</v>
      </c>
      <c r="O11" s="15" t="n">
        <v>0.0408163265306122</v>
      </c>
      <c r="P11" s="15"/>
      <c r="Q11" s="15" t="n">
        <v>0.0128205128205128</v>
      </c>
      <c r="R11" s="15" t="n">
        <v>0.0338983050847458</v>
      </c>
    </row>
    <row r="12">
      <c r="B12" s="16" t="s">
        <v>47</v>
      </c>
      <c r="C12" s="15" t="n">
        <v>0.0156862745098039</v>
      </c>
      <c r="D12" s="15" t="n">
        <v>0.0442477876106195</v>
      </c>
      <c r="E12" s="15" t="n">
        <v>0.0115606936416185</v>
      </c>
      <c r="F12" s="15" t="n">
        <v>0</v>
      </c>
      <c r="G12" s="15" t="n">
        <v>0.00793650793650794</v>
      </c>
      <c r="H12" s="15"/>
      <c r="I12" s="15" t="n">
        <v>0.0114942528735632</v>
      </c>
      <c r="J12" s="15" t="n">
        <v>0.0181818181818182</v>
      </c>
      <c r="K12" s="15"/>
      <c r="L12" s="15" t="n">
        <v>0.0446428571428571</v>
      </c>
      <c r="M12" s="15" t="n">
        <v>0.00909090909090909</v>
      </c>
      <c r="N12" s="15" t="n">
        <v>0</v>
      </c>
      <c r="O12" s="15" t="n">
        <v>0.00680272108843537</v>
      </c>
      <c r="P12" s="15"/>
      <c r="Q12" s="15" t="n">
        <v>0</v>
      </c>
      <c r="R12" s="15" t="n">
        <v>0.0225988700564972</v>
      </c>
    </row>
    <row r="13">
      <c r="B13" s="16" t="s">
        <v>48</v>
      </c>
      <c r="C13" s="15" t="n">
        <v>0.00980392156862745</v>
      </c>
      <c r="D13" s="15" t="n">
        <v>0.0176991150442478</v>
      </c>
      <c r="E13" s="15" t="n">
        <v>0.0115606936416185</v>
      </c>
      <c r="F13" s="15" t="n">
        <v>0</v>
      </c>
      <c r="G13" s="15" t="n">
        <v>0.00793650793650794</v>
      </c>
      <c r="H13" s="15"/>
      <c r="I13" s="15" t="n">
        <v>0.0114942528735632</v>
      </c>
      <c r="J13" s="15" t="n">
        <v>0.00909090909090909</v>
      </c>
      <c r="K13" s="15"/>
      <c r="L13" s="15" t="n">
        <v>0.0178571428571429</v>
      </c>
      <c r="M13" s="15" t="n">
        <v>0</v>
      </c>
      <c r="N13" s="15" t="n">
        <v>0</v>
      </c>
      <c r="O13" s="15" t="n">
        <v>0.0204081632653061</v>
      </c>
      <c r="P13" s="15"/>
      <c r="Q13" s="15" t="n">
        <v>0.00641025641025641</v>
      </c>
      <c r="R13" s="15" t="n">
        <v>0.0112994350282486</v>
      </c>
    </row>
    <row r="14">
      <c r="B14" s="16" t="s">
        <v>49</v>
      </c>
      <c r="C14" s="19" t="n">
        <v>0.843137254901961</v>
      </c>
      <c r="D14" s="19" t="n">
        <v>0.752212389380531</v>
      </c>
      <c r="E14" s="19" t="n">
        <v>0.878612716763006</v>
      </c>
      <c r="F14" s="19" t="n">
        <v>0.887755102040816</v>
      </c>
      <c r="G14" s="19" t="n">
        <v>0.841269841269841</v>
      </c>
      <c r="H14" s="19"/>
      <c r="I14" s="19" t="n">
        <v>0.827586206896552</v>
      </c>
      <c r="J14" s="19" t="n">
        <v>0.851515151515152</v>
      </c>
      <c r="K14" s="19"/>
      <c r="L14" s="19" t="n">
        <v>0.821428571428571</v>
      </c>
      <c r="M14" s="19" t="n">
        <v>0.836363636363636</v>
      </c>
      <c r="N14" s="19" t="n">
        <v>0.875968992248062</v>
      </c>
      <c r="O14" s="19" t="n">
        <v>0.829931972789116</v>
      </c>
      <c r="P14" s="19"/>
      <c r="Q14" s="19" t="n">
        <v>0.858974358974359</v>
      </c>
      <c r="R14" s="19" t="n">
        <v>0.836158192090395</v>
      </c>
    </row>
    <row r="15">
      <c r="B15" s="16" t="s">
        <v>50</v>
      </c>
      <c r="C15" s="19" t="n">
        <v>0.0431372549019608</v>
      </c>
      <c r="D15" s="19" t="n">
        <v>0.0707964601769911</v>
      </c>
      <c r="E15" s="19" t="n">
        <v>0.0346820809248555</v>
      </c>
      <c r="F15" s="19" t="n">
        <v>0.0102040816326531</v>
      </c>
      <c r="G15" s="19" t="n">
        <v>0.0555555555555556</v>
      </c>
      <c r="H15" s="19"/>
      <c r="I15" s="19" t="n">
        <v>0.0344827586206897</v>
      </c>
      <c r="J15" s="19" t="n">
        <v>0.0484848484848485</v>
      </c>
      <c r="K15" s="19"/>
      <c r="L15" s="19" t="n">
        <v>0.0535714285714286</v>
      </c>
      <c r="M15" s="19" t="n">
        <v>0.0363636363636364</v>
      </c>
      <c r="N15" s="19" t="n">
        <v>0.0310077519379845</v>
      </c>
      <c r="O15" s="19" t="n">
        <v>0.0476190476190476</v>
      </c>
      <c r="P15" s="19"/>
      <c r="Q15" s="19" t="n">
        <v>0.0128205128205128</v>
      </c>
      <c r="R15" s="19" t="n">
        <v>0.0564971751412429</v>
      </c>
    </row>
    <row r="16">
      <c r="B16" s="16" t="s">
        <v>51</v>
      </c>
      <c r="C16" s="20" t="n">
        <v>0.8</v>
      </c>
      <c r="D16" s="20" t="n">
        <v>0.68141592920354</v>
      </c>
      <c r="E16" s="20" t="n">
        <v>0.84393063583815</v>
      </c>
      <c r="F16" s="20" t="n">
        <v>0.877551020408163</v>
      </c>
      <c r="G16" s="20" t="n">
        <v>0.785714285714286</v>
      </c>
      <c r="H16" s="20"/>
      <c r="I16" s="20" t="n">
        <v>0.793103448275862</v>
      </c>
      <c r="J16" s="20" t="n">
        <v>0.803030303030303</v>
      </c>
      <c r="K16" s="20"/>
      <c r="L16" s="20" t="n">
        <v>0.767857142857143</v>
      </c>
      <c r="M16" s="20" t="n">
        <v>0.8</v>
      </c>
      <c r="N16" s="20" t="n">
        <v>0.844961240310077</v>
      </c>
      <c r="O16" s="20" t="n">
        <v>0.782312925170068</v>
      </c>
      <c r="P16" s="20"/>
      <c r="Q16" s="20" t="n">
        <v>0.846153846153846</v>
      </c>
      <c r="R16" s="20" t="n">
        <v>0.779661016949152</v>
      </c>
    </row>
    <row r="17">
      <c r="B17" s="17"/>
    </row>
    <row r="18">
      <c r="B18" t="s">
        <v>53</v>
      </c>
    </row>
    <row r="19">
      <c r="B19" t="s">
        <v>54</v>
      </c>
    </row>
    <row r="21">
      <c r="B21"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311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0.301960784313725</v>
      </c>
      <c r="D8" s="15" t="n">
        <v>0.15929203539823</v>
      </c>
      <c r="E8" s="15" t="n">
        <v>0.329479768786127</v>
      </c>
      <c r="F8" s="15" t="n">
        <v>0.326530612244898</v>
      </c>
      <c r="G8" s="15" t="n">
        <v>0.373015873015873</v>
      </c>
      <c r="H8" s="15"/>
      <c r="I8" s="15" t="n">
        <v>0.298850574712644</v>
      </c>
      <c r="J8" s="15" t="n">
        <v>0.303030303030303</v>
      </c>
      <c r="K8" s="15"/>
      <c r="L8" s="15" t="n">
        <v>0.169642857142857</v>
      </c>
      <c r="M8" s="15" t="n">
        <v>0.309090909090909</v>
      </c>
      <c r="N8" s="15" t="n">
        <v>0.37984496124031</v>
      </c>
      <c r="O8" s="15" t="n">
        <v>0.353741496598639</v>
      </c>
      <c r="P8" s="15"/>
      <c r="Q8" s="15" t="n">
        <v>0.442307692307692</v>
      </c>
      <c r="R8" s="15" t="n">
        <v>0.240112994350282</v>
      </c>
    </row>
    <row r="9">
      <c r="B9" s="16" t="s">
        <v>300</v>
      </c>
      <c r="C9" s="15" t="n">
        <v>0.417647058823529</v>
      </c>
      <c r="D9" s="15" t="n">
        <v>0.336283185840708</v>
      </c>
      <c r="E9" s="15" t="n">
        <v>0.433526011560694</v>
      </c>
      <c r="F9" s="15" t="n">
        <v>0.5</v>
      </c>
      <c r="G9" s="15" t="n">
        <v>0.404761904761905</v>
      </c>
      <c r="H9" s="15"/>
      <c r="I9" s="15" t="n">
        <v>0.471264367816092</v>
      </c>
      <c r="J9" s="15" t="n">
        <v>0.393939393939394</v>
      </c>
      <c r="K9" s="15"/>
      <c r="L9" s="15" t="n">
        <v>0.3125</v>
      </c>
      <c r="M9" s="15" t="n">
        <v>0.509090909090909</v>
      </c>
      <c r="N9" s="15" t="n">
        <v>0.418604651162791</v>
      </c>
      <c r="O9" s="15" t="n">
        <v>0.421768707482993</v>
      </c>
      <c r="P9" s="15"/>
      <c r="Q9" s="15" t="n">
        <v>0.423076923076923</v>
      </c>
      <c r="R9" s="15" t="n">
        <v>0.415254237288136</v>
      </c>
    </row>
    <row r="10">
      <c r="B10" s="16" t="s">
        <v>301</v>
      </c>
      <c r="C10" s="15" t="n">
        <v>0.131372549019608</v>
      </c>
      <c r="D10" s="15" t="n">
        <v>0.141592920353982</v>
      </c>
      <c r="E10" s="15" t="n">
        <v>0.138728323699422</v>
      </c>
      <c r="F10" s="15" t="n">
        <v>0.122448979591837</v>
      </c>
      <c r="G10" s="15" t="n">
        <v>0.119047619047619</v>
      </c>
      <c r="H10" s="15"/>
      <c r="I10" s="15" t="n">
        <v>0.109195402298851</v>
      </c>
      <c r="J10" s="15" t="n">
        <v>0.139393939393939</v>
      </c>
      <c r="K10" s="15"/>
      <c r="L10" s="15" t="n">
        <v>0.169642857142857</v>
      </c>
      <c r="M10" s="15" t="n">
        <v>0.0909090909090909</v>
      </c>
      <c r="N10" s="15" t="n">
        <v>0.116279069767442</v>
      </c>
      <c r="O10" s="15" t="n">
        <v>0.149659863945578</v>
      </c>
      <c r="P10" s="15"/>
      <c r="Q10" s="15" t="n">
        <v>0.0897435897435897</v>
      </c>
      <c r="R10" s="15" t="n">
        <v>0.149717514124294</v>
      </c>
    </row>
    <row r="11">
      <c r="B11" s="16" t="s">
        <v>302</v>
      </c>
      <c r="C11" s="15" t="n">
        <v>0.135294117647059</v>
      </c>
      <c r="D11" s="15" t="n">
        <v>0.336283185840708</v>
      </c>
      <c r="E11" s="15" t="n">
        <v>0.0867052023121387</v>
      </c>
      <c r="F11" s="15" t="n">
        <v>0.0408163265306122</v>
      </c>
      <c r="G11" s="15" t="n">
        <v>0.0952380952380952</v>
      </c>
      <c r="H11" s="15"/>
      <c r="I11" s="15" t="n">
        <v>0.114942528735632</v>
      </c>
      <c r="J11" s="15" t="n">
        <v>0.145454545454545</v>
      </c>
      <c r="K11" s="15"/>
      <c r="L11" s="15" t="n">
        <v>0.339285714285714</v>
      </c>
      <c r="M11" s="15" t="n">
        <v>0.0545454545454545</v>
      </c>
      <c r="N11" s="15" t="n">
        <v>0.0852713178294574</v>
      </c>
      <c r="O11" s="15" t="n">
        <v>0.0680272108843537</v>
      </c>
      <c r="P11" s="15"/>
      <c r="Q11" s="15" t="n">
        <v>0.0384615384615385</v>
      </c>
      <c r="R11" s="15" t="n">
        <v>0.177966101694915</v>
      </c>
    </row>
    <row r="12">
      <c r="B12" s="16" t="s">
        <v>48</v>
      </c>
      <c r="C12" s="24" t="n">
        <v>0.0137254901960784</v>
      </c>
      <c r="D12" s="24" t="n">
        <v>0.0265486725663717</v>
      </c>
      <c r="E12" s="24" t="n">
        <v>0.0115606936416185</v>
      </c>
      <c r="F12" s="24" t="n">
        <v>0.0102040816326531</v>
      </c>
      <c r="G12" s="24" t="n">
        <v>0.00793650793650794</v>
      </c>
      <c r="H12" s="24"/>
      <c r="I12" s="24" t="n">
        <v>0.00574712643678161</v>
      </c>
      <c r="J12" s="24" t="n">
        <v>0.0181818181818182</v>
      </c>
      <c r="K12" s="24"/>
      <c r="L12" s="24" t="n">
        <v>0.00892857142857143</v>
      </c>
      <c r="M12" s="24" t="n">
        <v>0.0363636363636364</v>
      </c>
      <c r="N12" s="24" t="n">
        <v>0</v>
      </c>
      <c r="O12" s="24" t="n">
        <v>0.00680272108843537</v>
      </c>
      <c r="P12" s="24"/>
      <c r="Q12" s="24" t="n">
        <v>0.00641025641025641</v>
      </c>
      <c r="R12" s="24" t="n">
        <v>0.0169491525423729</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312</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0.317647058823529</v>
      </c>
      <c r="D8" s="15" t="n">
        <v>0.221238938053097</v>
      </c>
      <c r="E8" s="15" t="n">
        <v>0.404624277456647</v>
      </c>
      <c r="F8" s="15" t="n">
        <v>0.326530612244898</v>
      </c>
      <c r="G8" s="15" t="n">
        <v>0.277777777777778</v>
      </c>
      <c r="H8" s="15"/>
      <c r="I8" s="15" t="n">
        <v>0.425287356321839</v>
      </c>
      <c r="J8" s="15" t="n">
        <v>0.263636363636364</v>
      </c>
      <c r="K8" s="15"/>
      <c r="L8" s="15" t="n">
        <v>0.267857142857143</v>
      </c>
      <c r="M8" s="15" t="n">
        <v>0.390909090909091</v>
      </c>
      <c r="N8" s="15" t="n">
        <v>0.372093023255814</v>
      </c>
      <c r="O8" s="15" t="n">
        <v>0.27891156462585</v>
      </c>
      <c r="P8" s="15"/>
      <c r="Q8" s="15" t="n">
        <v>0.493589743589744</v>
      </c>
      <c r="R8" s="15" t="n">
        <v>0.240112994350282</v>
      </c>
    </row>
    <row r="9">
      <c r="B9" s="16" t="s">
        <v>300</v>
      </c>
      <c r="C9" s="15" t="n">
        <v>0.309803921568627</v>
      </c>
      <c r="D9" s="15" t="n">
        <v>0.212389380530973</v>
      </c>
      <c r="E9" s="15" t="n">
        <v>0.277456647398844</v>
      </c>
      <c r="F9" s="15" t="n">
        <v>0.387755102040816</v>
      </c>
      <c r="G9" s="15" t="n">
        <v>0.380952380952381</v>
      </c>
      <c r="H9" s="15"/>
      <c r="I9" s="15" t="n">
        <v>0.281609195402299</v>
      </c>
      <c r="J9" s="15" t="n">
        <v>0.321212121212121</v>
      </c>
      <c r="K9" s="15"/>
      <c r="L9" s="15" t="n">
        <v>0.205357142857143</v>
      </c>
      <c r="M9" s="15" t="n">
        <v>0.336363636363636</v>
      </c>
      <c r="N9" s="15" t="n">
        <v>0.317829457364341</v>
      </c>
      <c r="O9" s="15" t="n">
        <v>0.374149659863946</v>
      </c>
      <c r="P9" s="15"/>
      <c r="Q9" s="15" t="n">
        <v>0.314102564102564</v>
      </c>
      <c r="R9" s="15" t="n">
        <v>0.307909604519774</v>
      </c>
    </row>
    <row r="10">
      <c r="B10" s="16" t="s">
        <v>301</v>
      </c>
      <c r="C10" s="15" t="n">
        <v>0.168627450980392</v>
      </c>
      <c r="D10" s="15" t="n">
        <v>0.150442477876106</v>
      </c>
      <c r="E10" s="15" t="n">
        <v>0.167630057803468</v>
      </c>
      <c r="F10" s="15" t="n">
        <v>0.183673469387755</v>
      </c>
      <c r="G10" s="15" t="n">
        <v>0.174603174603175</v>
      </c>
      <c r="H10" s="15"/>
      <c r="I10" s="15" t="n">
        <v>0.126436781609195</v>
      </c>
      <c r="J10" s="15" t="n">
        <v>0.190909090909091</v>
      </c>
      <c r="K10" s="15"/>
      <c r="L10" s="15" t="n">
        <v>0.160714285714286</v>
      </c>
      <c r="M10" s="15" t="n">
        <v>0.136363636363636</v>
      </c>
      <c r="N10" s="15" t="n">
        <v>0.178294573643411</v>
      </c>
      <c r="O10" s="15" t="n">
        <v>0.183673469387755</v>
      </c>
      <c r="P10" s="15"/>
      <c r="Q10" s="15" t="n">
        <v>0.128205128205128</v>
      </c>
      <c r="R10" s="15" t="n">
        <v>0.186440677966102</v>
      </c>
    </row>
    <row r="11">
      <c r="B11" s="16" t="s">
        <v>302</v>
      </c>
      <c r="C11" s="15" t="n">
        <v>0.154901960784314</v>
      </c>
      <c r="D11" s="15" t="n">
        <v>0.31858407079646</v>
      </c>
      <c r="E11" s="15" t="n">
        <v>0.121387283236994</v>
      </c>
      <c r="F11" s="15" t="n">
        <v>0.0510204081632653</v>
      </c>
      <c r="G11" s="15" t="n">
        <v>0.134920634920635</v>
      </c>
      <c r="H11" s="15"/>
      <c r="I11" s="15" t="n">
        <v>0.120689655172414</v>
      </c>
      <c r="J11" s="15" t="n">
        <v>0.172727272727273</v>
      </c>
      <c r="K11" s="15"/>
      <c r="L11" s="15" t="n">
        <v>0.303571428571429</v>
      </c>
      <c r="M11" s="15" t="n">
        <v>0.0727272727272727</v>
      </c>
      <c r="N11" s="15" t="n">
        <v>0.0852713178294574</v>
      </c>
      <c r="O11" s="15" t="n">
        <v>0.136054421768707</v>
      </c>
      <c r="P11" s="15"/>
      <c r="Q11" s="15" t="n">
        <v>0.0448717948717949</v>
      </c>
      <c r="R11" s="15" t="n">
        <v>0.203389830508475</v>
      </c>
    </row>
    <row r="12">
      <c r="B12" s="16" t="s">
        <v>48</v>
      </c>
      <c r="C12" s="24" t="n">
        <v>0.0490196078431373</v>
      </c>
      <c r="D12" s="24" t="n">
        <v>0.0973451327433628</v>
      </c>
      <c r="E12" s="24" t="n">
        <v>0.0289017341040462</v>
      </c>
      <c r="F12" s="24" t="n">
        <v>0.0510204081632653</v>
      </c>
      <c r="G12" s="24" t="n">
        <v>0.0317460317460317</v>
      </c>
      <c r="H12" s="24"/>
      <c r="I12" s="24" t="n">
        <v>0.0459770114942529</v>
      </c>
      <c r="J12" s="24" t="n">
        <v>0.0515151515151515</v>
      </c>
      <c r="K12" s="24"/>
      <c r="L12" s="24" t="n">
        <v>0.0625</v>
      </c>
      <c r="M12" s="24" t="n">
        <v>0.0636363636363636</v>
      </c>
      <c r="N12" s="24" t="n">
        <v>0.0465116279069767</v>
      </c>
      <c r="O12" s="24" t="n">
        <v>0.0272108843537415</v>
      </c>
      <c r="P12" s="24"/>
      <c r="Q12" s="24" t="n">
        <v>0.0192307692307692</v>
      </c>
      <c r="R12" s="24" t="n">
        <v>0.0621468926553672</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313</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299</v>
      </c>
      <c r="C8" s="15" t="n">
        <v>0.311764705882353</v>
      </c>
      <c r="D8" s="15" t="n">
        <v>0.15929203539823</v>
      </c>
      <c r="E8" s="15" t="n">
        <v>0.38728323699422</v>
      </c>
      <c r="F8" s="15" t="n">
        <v>0.306122448979592</v>
      </c>
      <c r="G8" s="15" t="n">
        <v>0.349206349206349</v>
      </c>
      <c r="H8" s="15"/>
      <c r="I8" s="15" t="n">
        <v>0.333333333333333</v>
      </c>
      <c r="J8" s="15" t="n">
        <v>0.303030303030303</v>
      </c>
      <c r="K8" s="15"/>
      <c r="L8" s="15" t="n">
        <v>0.169642857142857</v>
      </c>
      <c r="M8" s="15" t="n">
        <v>0.409090909090909</v>
      </c>
      <c r="N8" s="15" t="n">
        <v>0.348837209302326</v>
      </c>
      <c r="O8" s="15" t="n">
        <v>0.340136054421769</v>
      </c>
      <c r="P8" s="15"/>
      <c r="Q8" s="15" t="n">
        <v>0.455128205128205</v>
      </c>
      <c r="R8" s="15" t="n">
        <v>0.248587570621469</v>
      </c>
    </row>
    <row r="9">
      <c r="B9" s="16" t="s">
        <v>300</v>
      </c>
      <c r="C9" s="15" t="n">
        <v>0.386274509803922</v>
      </c>
      <c r="D9" s="15" t="n">
        <v>0.274336283185841</v>
      </c>
      <c r="E9" s="15" t="n">
        <v>0.38728323699422</v>
      </c>
      <c r="F9" s="15" t="n">
        <v>0.479591836734694</v>
      </c>
      <c r="G9" s="15" t="n">
        <v>0.412698412698413</v>
      </c>
      <c r="H9" s="15"/>
      <c r="I9" s="15" t="n">
        <v>0.413793103448276</v>
      </c>
      <c r="J9" s="15" t="n">
        <v>0.36969696969697</v>
      </c>
      <c r="K9" s="15"/>
      <c r="L9" s="15" t="n">
        <v>0.294642857142857</v>
      </c>
      <c r="M9" s="15" t="n">
        <v>0.381818181818182</v>
      </c>
      <c r="N9" s="15" t="n">
        <v>0.403100775193798</v>
      </c>
      <c r="O9" s="15" t="n">
        <v>0.435374149659864</v>
      </c>
      <c r="P9" s="15"/>
      <c r="Q9" s="15" t="n">
        <v>0.378205128205128</v>
      </c>
      <c r="R9" s="15" t="n">
        <v>0.389830508474576</v>
      </c>
    </row>
    <row r="10">
      <c r="B10" s="16" t="s">
        <v>301</v>
      </c>
      <c r="C10" s="15" t="n">
        <v>0.141176470588235</v>
      </c>
      <c r="D10" s="15" t="n">
        <v>0.141592920353982</v>
      </c>
      <c r="E10" s="15" t="n">
        <v>0.15028901734104</v>
      </c>
      <c r="F10" s="15" t="n">
        <v>0.13265306122449</v>
      </c>
      <c r="G10" s="15" t="n">
        <v>0.134920634920635</v>
      </c>
      <c r="H10" s="15"/>
      <c r="I10" s="15" t="n">
        <v>0.120689655172414</v>
      </c>
      <c r="J10" s="15" t="n">
        <v>0.148484848484848</v>
      </c>
      <c r="K10" s="15"/>
      <c r="L10" s="15" t="n">
        <v>0.178571428571429</v>
      </c>
      <c r="M10" s="15" t="n">
        <v>0.118181818181818</v>
      </c>
      <c r="N10" s="15" t="n">
        <v>0.13953488372093</v>
      </c>
      <c r="O10" s="15" t="n">
        <v>0.122448979591837</v>
      </c>
      <c r="P10" s="15"/>
      <c r="Q10" s="15" t="n">
        <v>0.128205128205128</v>
      </c>
      <c r="R10" s="15" t="n">
        <v>0.146892655367232</v>
      </c>
    </row>
    <row r="11">
      <c r="B11" s="16" t="s">
        <v>302</v>
      </c>
      <c r="C11" s="15" t="n">
        <v>0.123529411764706</v>
      </c>
      <c r="D11" s="15" t="n">
        <v>0.336283185840708</v>
      </c>
      <c r="E11" s="15" t="n">
        <v>0.0578034682080925</v>
      </c>
      <c r="F11" s="15" t="n">
        <v>0.0510204081632653</v>
      </c>
      <c r="G11" s="15" t="n">
        <v>0.0793650793650794</v>
      </c>
      <c r="H11" s="15"/>
      <c r="I11" s="15" t="n">
        <v>0.0919540229885057</v>
      </c>
      <c r="J11" s="15" t="n">
        <v>0.142424242424242</v>
      </c>
      <c r="K11" s="15"/>
      <c r="L11" s="15" t="n">
        <v>0.330357142857143</v>
      </c>
      <c r="M11" s="15" t="n">
        <v>0.0181818181818182</v>
      </c>
      <c r="N11" s="15" t="n">
        <v>0.0775193798449612</v>
      </c>
      <c r="O11" s="15" t="n">
        <v>0.0748299319727891</v>
      </c>
      <c r="P11" s="15"/>
      <c r="Q11" s="15" t="n">
        <v>0.0192307692307692</v>
      </c>
      <c r="R11" s="15" t="n">
        <v>0.169491525423729</v>
      </c>
    </row>
    <row r="12">
      <c r="B12" s="16" t="s">
        <v>48</v>
      </c>
      <c r="C12" s="24" t="n">
        <v>0.0372549019607843</v>
      </c>
      <c r="D12" s="24" t="n">
        <v>0.0884955752212389</v>
      </c>
      <c r="E12" s="24" t="n">
        <v>0.0173410404624277</v>
      </c>
      <c r="F12" s="24" t="n">
        <v>0.0306122448979592</v>
      </c>
      <c r="G12" s="24" t="n">
        <v>0.0238095238095238</v>
      </c>
      <c r="H12" s="24"/>
      <c r="I12" s="24" t="n">
        <v>0.0402298850574713</v>
      </c>
      <c r="J12" s="24" t="n">
        <v>0.0363636363636364</v>
      </c>
      <c r="K12" s="24"/>
      <c r="L12" s="24" t="n">
        <v>0.0267857142857143</v>
      </c>
      <c r="M12" s="24" t="n">
        <v>0.0727272727272727</v>
      </c>
      <c r="N12" s="24" t="n">
        <v>0.0310077519379845</v>
      </c>
      <c r="O12" s="24" t="n">
        <v>0.0272108843537415</v>
      </c>
      <c r="P12" s="24"/>
      <c r="Q12" s="24" t="n">
        <v>0.0192307692307692</v>
      </c>
      <c r="R12" s="24" t="n">
        <v>0.0451977401129944</v>
      </c>
    </row>
    <row r="13">
      <c r="B13" s="17"/>
    </row>
    <row r="14">
      <c r="B14" t="s">
        <v>53</v>
      </c>
    </row>
    <row r="15">
      <c r="B15" t="s">
        <v>54</v>
      </c>
    </row>
    <row r="17">
      <c r="B17"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317</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314</v>
      </c>
      <c r="C8" s="15" t="n">
        <v>0.235294117647059</v>
      </c>
      <c r="D8" s="15" t="n">
        <v>0.141592920353982</v>
      </c>
      <c r="E8" s="15" t="n">
        <v>0.283236994219653</v>
      </c>
      <c r="F8" s="15" t="n">
        <v>0.244897959183673</v>
      </c>
      <c r="G8" s="15" t="n">
        <v>0.246031746031746</v>
      </c>
      <c r="H8" s="15"/>
      <c r="I8" s="15" t="n">
        <v>0.241379310344828</v>
      </c>
      <c r="J8" s="15" t="n">
        <v>0.236363636363636</v>
      </c>
      <c r="K8" s="15"/>
      <c r="L8" s="15" t="n">
        <v>0.160714285714286</v>
      </c>
      <c r="M8" s="15" t="n">
        <v>0.245454545454545</v>
      </c>
      <c r="N8" s="15" t="n">
        <v>0.27906976744186</v>
      </c>
      <c r="O8" s="15" t="n">
        <v>0.26530612244898</v>
      </c>
      <c r="P8" s="15"/>
      <c r="Q8" s="15" t="n">
        <v>0.391025641025641</v>
      </c>
      <c r="R8" s="15" t="n">
        <v>0.166666666666667</v>
      </c>
    </row>
    <row r="9">
      <c r="B9" s="16" t="s">
        <v>315</v>
      </c>
      <c r="C9" s="15" t="n">
        <v>0.615686274509804</v>
      </c>
      <c r="D9" s="15" t="n">
        <v>0.530973451327434</v>
      </c>
      <c r="E9" s="15" t="n">
        <v>0.595375722543353</v>
      </c>
      <c r="F9" s="15" t="n">
        <v>0.683673469387755</v>
      </c>
      <c r="G9" s="15" t="n">
        <v>0.666666666666667</v>
      </c>
      <c r="H9" s="15"/>
      <c r="I9" s="15" t="n">
        <v>0.620689655172414</v>
      </c>
      <c r="J9" s="15" t="n">
        <v>0.606060606060606</v>
      </c>
      <c r="K9" s="15"/>
      <c r="L9" s="15" t="n">
        <v>0.491071428571429</v>
      </c>
      <c r="M9" s="15" t="n">
        <v>0.7</v>
      </c>
      <c r="N9" s="15" t="n">
        <v>0.627906976744186</v>
      </c>
      <c r="O9" s="15" t="n">
        <v>0.639455782312925</v>
      </c>
      <c r="P9" s="15"/>
      <c r="Q9" s="15" t="n">
        <v>0.576923076923077</v>
      </c>
      <c r="R9" s="15" t="n">
        <v>0.632768361581921</v>
      </c>
    </row>
    <row r="10">
      <c r="B10" s="16" t="s">
        <v>316</v>
      </c>
      <c r="C10" s="15" t="n">
        <v>0.131372549019608</v>
      </c>
      <c r="D10" s="15" t="n">
        <v>0.300884955752212</v>
      </c>
      <c r="E10" s="15" t="n">
        <v>0.092485549132948</v>
      </c>
      <c r="F10" s="15" t="n">
        <v>0.0612244897959184</v>
      </c>
      <c r="G10" s="15" t="n">
        <v>0.0873015873015873</v>
      </c>
      <c r="H10" s="15"/>
      <c r="I10" s="15" t="n">
        <v>0.120689655172414</v>
      </c>
      <c r="J10" s="15" t="n">
        <v>0.139393939393939</v>
      </c>
      <c r="K10" s="15"/>
      <c r="L10" s="15" t="n">
        <v>0.3125</v>
      </c>
      <c r="M10" s="15" t="n">
        <v>0.0454545454545455</v>
      </c>
      <c r="N10" s="15" t="n">
        <v>0.0852713178294574</v>
      </c>
      <c r="O10" s="15" t="n">
        <v>0.0816326530612245</v>
      </c>
      <c r="P10" s="15"/>
      <c r="Q10" s="15" t="n">
        <v>0.0256410256410256</v>
      </c>
      <c r="R10" s="15" t="n">
        <v>0.177966101694915</v>
      </c>
    </row>
    <row r="11">
      <c r="B11" s="16" t="s">
        <v>81</v>
      </c>
      <c r="C11" s="24" t="n">
        <v>0.0176470588235294</v>
      </c>
      <c r="D11" s="24" t="n">
        <v>0.0265486725663717</v>
      </c>
      <c r="E11" s="24" t="n">
        <v>0.0289017341040462</v>
      </c>
      <c r="F11" s="24" t="n">
        <v>0.0102040816326531</v>
      </c>
      <c r="G11" s="24" t="n">
        <v>0</v>
      </c>
      <c r="H11" s="24"/>
      <c r="I11" s="24" t="n">
        <v>0.0172413793103448</v>
      </c>
      <c r="J11" s="24" t="n">
        <v>0.0181818181818182</v>
      </c>
      <c r="K11" s="24"/>
      <c r="L11" s="24" t="n">
        <v>0.0357142857142857</v>
      </c>
      <c r="M11" s="24" t="n">
        <v>0.00909090909090909</v>
      </c>
      <c r="N11" s="24" t="n">
        <v>0.00775193798449612</v>
      </c>
      <c r="O11" s="24" t="n">
        <v>0.0136054421768707</v>
      </c>
      <c r="P11" s="24"/>
      <c r="Q11" s="24" t="n">
        <v>0.00641025641025641</v>
      </c>
      <c r="R11" s="24" t="n">
        <v>0.0225988700564972</v>
      </c>
    </row>
    <row r="12">
      <c r="B12" s="17"/>
    </row>
    <row r="13">
      <c r="B13" t="s">
        <v>53</v>
      </c>
    </row>
    <row r="14">
      <c r="B14" t="s">
        <v>54</v>
      </c>
    </row>
    <row r="16">
      <c r="B16"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20.71" hidden="0" customWidth="1"/>
    <col min="4" max="4" width="20.71" hidden="0" customWidth="1"/>
    <col min="5" max="5" width="20.71" hidden="0" customWidth="1"/>
    <col min="6" max="6" width="20.71" hidden="0" customWidth="1"/>
    <col min="7" max="7" width="20.71" hidden="0" customWidth="1"/>
  </cols>
  <sheetData>
    <row r="2" ht="40" customHeight="1">
      <c r="D2" s="14" t="s">
        <v>327</v>
      </c>
    </row>
    <row r="6" ht="50" customHeight="1">
      <c r="B6" s="18" t="s">
        <v>15</v>
      </c>
      <c r="C6" s="18" t="s">
        <v>318</v>
      </c>
      <c r="D6" s="18" t="s">
        <v>319</v>
      </c>
      <c r="E6" s="18" t="s">
        <v>320</v>
      </c>
      <c r="F6" s="18" t="s">
        <v>321</v>
      </c>
    </row>
    <row r="7">
      <c r="B7" s="16" t="s">
        <v>322</v>
      </c>
      <c r="C7" s="15" t="n">
        <v>0.352941176470588</v>
      </c>
      <c r="D7" s="15" t="n">
        <v>0.272549019607843</v>
      </c>
      <c r="E7" s="15" t="n">
        <v>0.280392156862745</v>
      </c>
      <c r="F7" s="15" t="n">
        <v>0.243137254901961</v>
      </c>
    </row>
    <row r="8">
      <c r="B8" s="16" t="s">
        <v>323</v>
      </c>
      <c r="C8" s="15" t="n">
        <v>0.433333333333333</v>
      </c>
      <c r="D8" s="15" t="n">
        <v>0.443137254901961</v>
      </c>
      <c r="E8" s="15" t="n">
        <v>0.403921568627451</v>
      </c>
      <c r="F8" s="15" t="n">
        <v>0.386274509803922</v>
      </c>
    </row>
    <row r="9">
      <c r="B9" s="16" t="s">
        <v>324</v>
      </c>
      <c r="C9" s="15" t="n">
        <v>0.170588235294118</v>
      </c>
      <c r="D9" s="15" t="n">
        <v>0.22156862745098</v>
      </c>
      <c r="E9" s="15" t="n">
        <v>0.264705882352941</v>
      </c>
      <c r="F9" s="15" t="n">
        <v>0.237254901960784</v>
      </c>
    </row>
    <row r="10">
      <c r="B10" s="16" t="s">
        <v>325</v>
      </c>
      <c r="C10" s="15" t="n">
        <v>0.00784313725490196</v>
      </c>
      <c r="D10" s="15" t="n">
        <v>0.0235294117647059</v>
      </c>
      <c r="E10" s="15" t="n">
        <v>0.0196078431372549</v>
      </c>
      <c r="F10" s="15" t="n">
        <v>0.0745098039215686</v>
      </c>
    </row>
    <row r="11">
      <c r="B11" s="16" t="s">
        <v>326</v>
      </c>
      <c r="C11" s="15" t="n">
        <v>0.0176470588235294</v>
      </c>
      <c r="D11" s="15" t="n">
        <v>0.0156862745098039</v>
      </c>
      <c r="E11" s="15" t="n">
        <v>0.0137254901960784</v>
      </c>
      <c r="F11" s="15" t="n">
        <v>0.0313725490196078</v>
      </c>
    </row>
    <row r="12">
      <c r="B12" s="16" t="s">
        <v>48</v>
      </c>
      <c r="C12" s="15" t="n">
        <v>0.0176470588235294</v>
      </c>
      <c r="D12" s="15" t="n">
        <v>0.0235294117647059</v>
      </c>
      <c r="E12" s="15" t="n">
        <v>0.0176470588235294</v>
      </c>
      <c r="F12" s="15" t="n">
        <v>0.0274509803921569</v>
      </c>
    </row>
    <row r="13">
      <c r="B13" s="17"/>
      <c r="C13" s="17"/>
      <c r="D13" s="17"/>
      <c r="E13" s="17"/>
      <c r="F13" s="17"/>
    </row>
    <row r="14">
      <c r="B14" t="s">
        <v>53</v>
      </c>
    </row>
    <row r="15">
      <c r="B15" t="s">
        <v>54</v>
      </c>
    </row>
    <row r="19">
      <c r="B19" s="9" t="str">
        <f>=HYPERLINK("#'Contents'!A1", "Return to Contents")</f>
      </c>
    </row>
  </sheetData>
  <mergeCells count="1">
    <mergeCell ref="D2:G2"/>
  </mergeCells>
  <pageMargins left="0.7" right="0.7" top="0.75" bottom="0.75" header="0.3" footer="0.3"/>
  <pageSetup paperSize="9" orientation="portrait" horizontalDpi="300" verticalDpi="300" r:id="rId2"/>
  <drawing r:id="rId1"/>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328</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322</v>
      </c>
      <c r="C8" s="15" t="n">
        <v>0.352941176470588</v>
      </c>
      <c r="D8" s="15" t="n">
        <v>0.20353982300885</v>
      </c>
      <c r="E8" s="15" t="n">
        <v>0.416184971098266</v>
      </c>
      <c r="F8" s="15" t="n">
        <v>0.428571428571429</v>
      </c>
      <c r="G8" s="15" t="n">
        <v>0.341269841269841</v>
      </c>
      <c r="H8" s="15"/>
      <c r="I8" s="15" t="n">
        <v>0.373563218390805</v>
      </c>
      <c r="J8" s="15" t="n">
        <v>0.339393939393939</v>
      </c>
      <c r="K8" s="15"/>
      <c r="L8" s="15" t="n">
        <v>0.241071428571429</v>
      </c>
      <c r="M8" s="15" t="n">
        <v>0.418181818181818</v>
      </c>
      <c r="N8" s="15" t="n">
        <v>0.364341085271318</v>
      </c>
      <c r="O8" s="15" t="n">
        <v>0.401360544217687</v>
      </c>
      <c r="P8" s="15"/>
      <c r="Q8" s="15" t="n">
        <v>0.5</v>
      </c>
      <c r="R8" s="15" t="n">
        <v>0.288135593220339</v>
      </c>
    </row>
    <row r="9">
      <c r="B9" s="16" t="s">
        <v>323</v>
      </c>
      <c r="C9" s="15" t="n">
        <v>0.433333333333333</v>
      </c>
      <c r="D9" s="15" t="n">
        <v>0.415929203539823</v>
      </c>
      <c r="E9" s="15" t="n">
        <v>0.433526011560694</v>
      </c>
      <c r="F9" s="15" t="n">
        <v>0.357142857142857</v>
      </c>
      <c r="G9" s="15" t="n">
        <v>0.507936507936508</v>
      </c>
      <c r="H9" s="15"/>
      <c r="I9" s="15" t="n">
        <v>0.448275862068966</v>
      </c>
      <c r="J9" s="15" t="n">
        <v>0.427272727272727</v>
      </c>
      <c r="K9" s="15"/>
      <c r="L9" s="15" t="n">
        <v>0.348214285714286</v>
      </c>
      <c r="M9" s="15" t="n">
        <v>0.481818181818182</v>
      </c>
      <c r="N9" s="15" t="n">
        <v>0.449612403100775</v>
      </c>
      <c r="O9" s="15" t="n">
        <v>0.428571428571429</v>
      </c>
      <c r="P9" s="15"/>
      <c r="Q9" s="15" t="n">
        <v>0.378205128205128</v>
      </c>
      <c r="R9" s="15" t="n">
        <v>0.457627118644068</v>
      </c>
    </row>
    <row r="10">
      <c r="B10" s="16" t="s">
        <v>324</v>
      </c>
      <c r="C10" s="15" t="n">
        <v>0.170588235294118</v>
      </c>
      <c r="D10" s="15" t="n">
        <v>0.283185840707965</v>
      </c>
      <c r="E10" s="15" t="n">
        <v>0.121387283236994</v>
      </c>
      <c r="F10" s="15" t="n">
        <v>0.183673469387755</v>
      </c>
      <c r="G10" s="15" t="n">
        <v>0.126984126984127</v>
      </c>
      <c r="H10" s="15"/>
      <c r="I10" s="15" t="n">
        <v>0.149425287356322</v>
      </c>
      <c r="J10" s="15" t="n">
        <v>0.184848484848485</v>
      </c>
      <c r="K10" s="15"/>
      <c r="L10" s="15" t="n">
        <v>0.330357142857143</v>
      </c>
      <c r="M10" s="15" t="n">
        <v>0.0636363636363636</v>
      </c>
      <c r="N10" s="15" t="n">
        <v>0.155038759689922</v>
      </c>
      <c r="O10" s="15" t="n">
        <v>0.149659863945578</v>
      </c>
      <c r="P10" s="15"/>
      <c r="Q10" s="15" t="n">
        <v>0.121794871794872</v>
      </c>
      <c r="R10" s="15" t="n">
        <v>0.192090395480226</v>
      </c>
    </row>
    <row r="11">
      <c r="B11" s="16" t="s">
        <v>325</v>
      </c>
      <c r="C11" s="15" t="n">
        <v>0.00784313725490196</v>
      </c>
      <c r="D11" s="15" t="n">
        <v>0.0265486725663717</v>
      </c>
      <c r="E11" s="15" t="n">
        <v>0.00578034682080925</v>
      </c>
      <c r="F11" s="15" t="n">
        <v>0</v>
      </c>
      <c r="G11" s="15" t="n">
        <v>0</v>
      </c>
      <c r="H11" s="15"/>
      <c r="I11" s="15" t="n">
        <v>0.0114942528735632</v>
      </c>
      <c r="J11" s="15" t="n">
        <v>0.00606060606060606</v>
      </c>
      <c r="K11" s="15"/>
      <c r="L11" s="15" t="n">
        <v>0.00892857142857143</v>
      </c>
      <c r="M11" s="15" t="n">
        <v>0.0272727272727273</v>
      </c>
      <c r="N11" s="15" t="n">
        <v>0</v>
      </c>
      <c r="O11" s="15" t="n">
        <v>0</v>
      </c>
      <c r="P11" s="15"/>
      <c r="Q11" s="15" t="n">
        <v>0</v>
      </c>
      <c r="R11" s="15" t="n">
        <v>0.0112994350282486</v>
      </c>
    </row>
    <row r="12">
      <c r="B12" s="16" t="s">
        <v>326</v>
      </c>
      <c r="C12" s="15" t="n">
        <v>0.0176470588235294</v>
      </c>
      <c r="D12" s="15" t="n">
        <v>0.0442477876106195</v>
      </c>
      <c r="E12" s="15" t="n">
        <v>0.00578034682080925</v>
      </c>
      <c r="F12" s="15" t="n">
        <v>0</v>
      </c>
      <c r="G12" s="15" t="n">
        <v>0.0238095238095238</v>
      </c>
      <c r="H12" s="15"/>
      <c r="I12" s="15" t="n">
        <v>0.00574712643678161</v>
      </c>
      <c r="J12" s="15" t="n">
        <v>0.0242424242424242</v>
      </c>
      <c r="K12" s="15"/>
      <c r="L12" s="15" t="n">
        <v>0.0446428571428571</v>
      </c>
      <c r="M12" s="15" t="n">
        <v>0</v>
      </c>
      <c r="N12" s="15" t="n">
        <v>0.0155038759689922</v>
      </c>
      <c r="O12" s="15" t="n">
        <v>0.00680272108843537</v>
      </c>
      <c r="P12" s="15"/>
      <c r="Q12" s="15" t="n">
        <v>0</v>
      </c>
      <c r="R12" s="15" t="n">
        <v>0.0254237288135593</v>
      </c>
    </row>
    <row r="13">
      <c r="B13" s="16" t="s">
        <v>48</v>
      </c>
      <c r="C13" s="24" t="n">
        <v>0.0176470588235294</v>
      </c>
      <c r="D13" s="24" t="n">
        <v>0.0265486725663717</v>
      </c>
      <c r="E13" s="24" t="n">
        <v>0.0173410404624277</v>
      </c>
      <c r="F13" s="24" t="n">
        <v>0.0306122448979592</v>
      </c>
      <c r="G13" s="24" t="n">
        <v>0</v>
      </c>
      <c r="H13" s="24"/>
      <c r="I13" s="24" t="n">
        <v>0.0114942528735632</v>
      </c>
      <c r="J13" s="24" t="n">
        <v>0.0181818181818182</v>
      </c>
      <c r="K13" s="24"/>
      <c r="L13" s="24" t="n">
        <v>0.0267857142857143</v>
      </c>
      <c r="M13" s="24" t="n">
        <v>0.00909090909090909</v>
      </c>
      <c r="N13" s="24" t="n">
        <v>0.0155038759689922</v>
      </c>
      <c r="O13" s="24" t="n">
        <v>0.0136054421768707</v>
      </c>
      <c r="P13" s="24"/>
      <c r="Q13" s="24" t="n">
        <v>0</v>
      </c>
      <c r="R13" s="24" t="n">
        <v>0.0254237288135593</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329</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322</v>
      </c>
      <c r="C8" s="15" t="n">
        <v>0.272549019607843</v>
      </c>
      <c r="D8" s="15" t="n">
        <v>0.150442477876106</v>
      </c>
      <c r="E8" s="15" t="n">
        <v>0.317919075144509</v>
      </c>
      <c r="F8" s="15" t="n">
        <v>0.326530612244898</v>
      </c>
      <c r="G8" s="15" t="n">
        <v>0.277777777777778</v>
      </c>
      <c r="H8" s="15"/>
      <c r="I8" s="15" t="n">
        <v>0.252873563218391</v>
      </c>
      <c r="J8" s="15" t="n">
        <v>0.281818181818182</v>
      </c>
      <c r="K8" s="15"/>
      <c r="L8" s="15" t="n">
        <v>0.160714285714286</v>
      </c>
      <c r="M8" s="15" t="n">
        <v>0.318181818181818</v>
      </c>
      <c r="N8" s="15" t="n">
        <v>0.348837209302326</v>
      </c>
      <c r="O8" s="15" t="n">
        <v>0.27891156462585</v>
      </c>
      <c r="P8" s="15"/>
      <c r="Q8" s="15" t="n">
        <v>0.397435897435897</v>
      </c>
      <c r="R8" s="15" t="n">
        <v>0.217514124293785</v>
      </c>
    </row>
    <row r="9">
      <c r="B9" s="16" t="s">
        <v>323</v>
      </c>
      <c r="C9" s="15" t="n">
        <v>0.443137254901961</v>
      </c>
      <c r="D9" s="15" t="n">
        <v>0.389380530973451</v>
      </c>
      <c r="E9" s="15" t="n">
        <v>0.491329479768786</v>
      </c>
      <c r="F9" s="15" t="n">
        <v>0.377551020408163</v>
      </c>
      <c r="G9" s="15" t="n">
        <v>0.476190476190476</v>
      </c>
      <c r="H9" s="15"/>
      <c r="I9" s="15" t="n">
        <v>0.511494252873563</v>
      </c>
      <c r="J9" s="15" t="n">
        <v>0.409090909090909</v>
      </c>
      <c r="K9" s="15"/>
      <c r="L9" s="15" t="n">
        <v>0.419642857142857</v>
      </c>
      <c r="M9" s="15" t="n">
        <v>0.454545454545455</v>
      </c>
      <c r="N9" s="15" t="n">
        <v>0.449612403100775</v>
      </c>
      <c r="O9" s="15" t="n">
        <v>0.462585034013605</v>
      </c>
      <c r="P9" s="15"/>
      <c r="Q9" s="15" t="n">
        <v>0.480769230769231</v>
      </c>
      <c r="R9" s="15" t="n">
        <v>0.426553672316384</v>
      </c>
    </row>
    <row r="10">
      <c r="B10" s="16" t="s">
        <v>324</v>
      </c>
      <c r="C10" s="15" t="n">
        <v>0.22156862745098</v>
      </c>
      <c r="D10" s="15" t="n">
        <v>0.353982300884956</v>
      </c>
      <c r="E10" s="15" t="n">
        <v>0.138728323699422</v>
      </c>
      <c r="F10" s="15" t="n">
        <v>0.224489795918367</v>
      </c>
      <c r="G10" s="15" t="n">
        <v>0.214285714285714</v>
      </c>
      <c r="H10" s="15"/>
      <c r="I10" s="15" t="n">
        <v>0.172413793103448</v>
      </c>
      <c r="J10" s="15" t="n">
        <v>0.248484848484848</v>
      </c>
      <c r="K10" s="15"/>
      <c r="L10" s="15" t="n">
        <v>0.321428571428571</v>
      </c>
      <c r="M10" s="15" t="n">
        <v>0.172727272727273</v>
      </c>
      <c r="N10" s="15" t="n">
        <v>0.155038759689922</v>
      </c>
      <c r="O10" s="15" t="n">
        <v>0.210884353741497</v>
      </c>
      <c r="P10" s="15"/>
      <c r="Q10" s="15" t="n">
        <v>0.102564102564103</v>
      </c>
      <c r="R10" s="15" t="n">
        <v>0.274011299435028</v>
      </c>
    </row>
    <row r="11">
      <c r="B11" s="16" t="s">
        <v>325</v>
      </c>
      <c r="C11" s="15" t="n">
        <v>0.0235294117647059</v>
      </c>
      <c r="D11" s="15" t="n">
        <v>0.0442477876106195</v>
      </c>
      <c r="E11" s="15" t="n">
        <v>0.023121387283237</v>
      </c>
      <c r="F11" s="15" t="n">
        <v>0.0306122448979592</v>
      </c>
      <c r="G11" s="15" t="n">
        <v>0</v>
      </c>
      <c r="H11" s="15"/>
      <c r="I11" s="15" t="n">
        <v>0.0344827586206897</v>
      </c>
      <c r="J11" s="15" t="n">
        <v>0.0181818181818182</v>
      </c>
      <c r="K11" s="15"/>
      <c r="L11" s="15" t="n">
        <v>0.0267857142857143</v>
      </c>
      <c r="M11" s="15" t="n">
        <v>0.0363636363636364</v>
      </c>
      <c r="N11" s="15" t="n">
        <v>0.0232558139534884</v>
      </c>
      <c r="O11" s="15" t="n">
        <v>0.0136054421768707</v>
      </c>
      <c r="P11" s="15"/>
      <c r="Q11" s="15" t="n">
        <v>0.0128205128205128</v>
      </c>
      <c r="R11" s="15" t="n">
        <v>0.0282485875706215</v>
      </c>
    </row>
    <row r="12">
      <c r="B12" s="16" t="s">
        <v>326</v>
      </c>
      <c r="C12" s="15" t="n">
        <v>0.0156862745098039</v>
      </c>
      <c r="D12" s="15" t="n">
        <v>0.0265486725663717</v>
      </c>
      <c r="E12" s="15" t="n">
        <v>0.0115606936416185</v>
      </c>
      <c r="F12" s="15" t="n">
        <v>0</v>
      </c>
      <c r="G12" s="15" t="n">
        <v>0.0238095238095238</v>
      </c>
      <c r="H12" s="15"/>
      <c r="I12" s="15" t="n">
        <v>0.00574712643678161</v>
      </c>
      <c r="J12" s="15" t="n">
        <v>0.0212121212121212</v>
      </c>
      <c r="K12" s="15"/>
      <c r="L12" s="15" t="n">
        <v>0.0267857142857143</v>
      </c>
      <c r="M12" s="15" t="n">
        <v>0</v>
      </c>
      <c r="N12" s="15" t="n">
        <v>0.00775193798449612</v>
      </c>
      <c r="O12" s="15" t="n">
        <v>0.0204081632653061</v>
      </c>
      <c r="P12" s="15"/>
      <c r="Q12" s="15" t="n">
        <v>0</v>
      </c>
      <c r="R12" s="15" t="n">
        <v>0.0225988700564972</v>
      </c>
    </row>
    <row r="13">
      <c r="B13" s="16" t="s">
        <v>48</v>
      </c>
      <c r="C13" s="24" t="n">
        <v>0.0235294117647059</v>
      </c>
      <c r="D13" s="24" t="n">
        <v>0.0353982300884956</v>
      </c>
      <c r="E13" s="24" t="n">
        <v>0.0173410404624277</v>
      </c>
      <c r="F13" s="24" t="n">
        <v>0.0408163265306122</v>
      </c>
      <c r="G13" s="24" t="n">
        <v>0.00793650793650794</v>
      </c>
      <c r="H13" s="24"/>
      <c r="I13" s="24" t="n">
        <v>0.0229885057471264</v>
      </c>
      <c r="J13" s="24" t="n">
        <v>0.0212121212121212</v>
      </c>
      <c r="K13" s="24"/>
      <c r="L13" s="24" t="n">
        <v>0.0446428571428571</v>
      </c>
      <c r="M13" s="24" t="n">
        <v>0.0181818181818182</v>
      </c>
      <c r="N13" s="24" t="n">
        <v>0.0155038759689922</v>
      </c>
      <c r="O13" s="24" t="n">
        <v>0.0136054421768707</v>
      </c>
      <c r="P13" s="24"/>
      <c r="Q13" s="24" t="n">
        <v>0.00641025641025641</v>
      </c>
      <c r="R13" s="24" t="n">
        <v>0.0310734463276836</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330</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322</v>
      </c>
      <c r="C8" s="15" t="n">
        <v>0.280392156862745</v>
      </c>
      <c r="D8" s="15" t="n">
        <v>0.176991150442478</v>
      </c>
      <c r="E8" s="15" t="n">
        <v>0.335260115606936</v>
      </c>
      <c r="F8" s="15" t="n">
        <v>0.316326530612245</v>
      </c>
      <c r="G8" s="15" t="n">
        <v>0.26984126984127</v>
      </c>
      <c r="H8" s="15"/>
      <c r="I8" s="15" t="n">
        <v>0.333333333333333</v>
      </c>
      <c r="J8" s="15" t="n">
        <v>0.251515151515152</v>
      </c>
      <c r="K8" s="15"/>
      <c r="L8" s="15" t="n">
        <v>0.151785714285714</v>
      </c>
      <c r="M8" s="15" t="n">
        <v>0.409090909090909</v>
      </c>
      <c r="N8" s="15" t="n">
        <v>0.317829457364341</v>
      </c>
      <c r="O8" s="15" t="n">
        <v>0.272108843537415</v>
      </c>
      <c r="P8" s="15"/>
      <c r="Q8" s="15" t="n">
        <v>0.429487179487179</v>
      </c>
      <c r="R8" s="15" t="n">
        <v>0.214689265536723</v>
      </c>
    </row>
    <row r="9">
      <c r="B9" s="16" t="s">
        <v>323</v>
      </c>
      <c r="C9" s="15" t="n">
        <v>0.403921568627451</v>
      </c>
      <c r="D9" s="15" t="n">
        <v>0.36283185840708</v>
      </c>
      <c r="E9" s="15" t="n">
        <v>0.404624277456647</v>
      </c>
      <c r="F9" s="15" t="n">
        <v>0.377551020408163</v>
      </c>
      <c r="G9" s="15" t="n">
        <v>0.46031746031746</v>
      </c>
      <c r="H9" s="15"/>
      <c r="I9" s="15" t="n">
        <v>0.46551724137931</v>
      </c>
      <c r="J9" s="15" t="n">
        <v>0.372727272727273</v>
      </c>
      <c r="K9" s="15"/>
      <c r="L9" s="15" t="n">
        <v>0.375</v>
      </c>
      <c r="M9" s="15" t="n">
        <v>0.4</v>
      </c>
      <c r="N9" s="15" t="n">
        <v>0.426356589147287</v>
      </c>
      <c r="O9" s="15" t="n">
        <v>0.408163265306122</v>
      </c>
      <c r="P9" s="15"/>
      <c r="Q9" s="15" t="n">
        <v>0.378205128205128</v>
      </c>
      <c r="R9" s="15" t="n">
        <v>0.415254237288136</v>
      </c>
    </row>
    <row r="10">
      <c r="B10" s="16" t="s">
        <v>324</v>
      </c>
      <c r="C10" s="15" t="n">
        <v>0.264705882352941</v>
      </c>
      <c r="D10" s="15" t="n">
        <v>0.398230088495575</v>
      </c>
      <c r="E10" s="15" t="n">
        <v>0.213872832369942</v>
      </c>
      <c r="F10" s="15" t="n">
        <v>0.255102040816327</v>
      </c>
      <c r="G10" s="15" t="n">
        <v>0.222222222222222</v>
      </c>
      <c r="H10" s="15"/>
      <c r="I10" s="15" t="n">
        <v>0.17816091954023</v>
      </c>
      <c r="J10" s="15" t="n">
        <v>0.312121212121212</v>
      </c>
      <c r="K10" s="15"/>
      <c r="L10" s="15" t="n">
        <v>0.383928571428571</v>
      </c>
      <c r="M10" s="15" t="n">
        <v>0.181818181818182</v>
      </c>
      <c r="N10" s="15" t="n">
        <v>0.209302325581395</v>
      </c>
      <c r="O10" s="15" t="n">
        <v>0.272108843537415</v>
      </c>
      <c r="P10" s="15"/>
      <c r="Q10" s="15" t="n">
        <v>0.173076923076923</v>
      </c>
      <c r="R10" s="15" t="n">
        <v>0.305084745762712</v>
      </c>
    </row>
    <row r="11">
      <c r="B11" s="16" t="s">
        <v>325</v>
      </c>
      <c r="C11" s="15" t="n">
        <v>0.0196078431372549</v>
      </c>
      <c r="D11" s="15" t="n">
        <v>0.0265486725663717</v>
      </c>
      <c r="E11" s="15" t="n">
        <v>0.0173410404624277</v>
      </c>
      <c r="F11" s="15" t="n">
        <v>0.0204081632653061</v>
      </c>
      <c r="G11" s="15" t="n">
        <v>0.0158730158730159</v>
      </c>
      <c r="H11" s="15"/>
      <c r="I11" s="15" t="n">
        <v>0.0114942528735632</v>
      </c>
      <c r="J11" s="15" t="n">
        <v>0.0242424242424242</v>
      </c>
      <c r="K11" s="15"/>
      <c r="L11" s="15" t="n">
        <v>0.0357142857142857</v>
      </c>
      <c r="M11" s="15" t="n">
        <v>0.00909090909090909</v>
      </c>
      <c r="N11" s="15" t="n">
        <v>0.0232558139534884</v>
      </c>
      <c r="O11" s="15" t="n">
        <v>0.0136054421768707</v>
      </c>
      <c r="P11" s="15"/>
      <c r="Q11" s="15" t="n">
        <v>0.0192307692307692</v>
      </c>
      <c r="R11" s="15" t="n">
        <v>0.019774011299435</v>
      </c>
    </row>
    <row r="12">
      <c r="B12" s="16" t="s">
        <v>326</v>
      </c>
      <c r="C12" s="15" t="n">
        <v>0.0137254901960784</v>
      </c>
      <c r="D12" s="15" t="n">
        <v>0.0176991150442478</v>
      </c>
      <c r="E12" s="15" t="n">
        <v>0.0115606936416185</v>
      </c>
      <c r="F12" s="15" t="n">
        <v>0</v>
      </c>
      <c r="G12" s="15" t="n">
        <v>0.0238095238095238</v>
      </c>
      <c r="H12" s="15"/>
      <c r="I12" s="15" t="n">
        <v>0.00574712643678161</v>
      </c>
      <c r="J12" s="15" t="n">
        <v>0.0181818181818182</v>
      </c>
      <c r="K12" s="15"/>
      <c r="L12" s="15" t="n">
        <v>0.0178571428571429</v>
      </c>
      <c r="M12" s="15" t="n">
        <v>0</v>
      </c>
      <c r="N12" s="15" t="n">
        <v>0.00775193798449612</v>
      </c>
      <c r="O12" s="15" t="n">
        <v>0.0204081632653061</v>
      </c>
      <c r="P12" s="15"/>
      <c r="Q12" s="15" t="n">
        <v>0</v>
      </c>
      <c r="R12" s="15" t="n">
        <v>0.019774011299435</v>
      </c>
    </row>
    <row r="13">
      <c r="B13" s="16" t="s">
        <v>48</v>
      </c>
      <c r="C13" s="24" t="n">
        <v>0.0176470588235294</v>
      </c>
      <c r="D13" s="24" t="n">
        <v>0.0176991150442478</v>
      </c>
      <c r="E13" s="24" t="n">
        <v>0.0173410404624277</v>
      </c>
      <c r="F13" s="24" t="n">
        <v>0.0306122448979592</v>
      </c>
      <c r="G13" s="24" t="n">
        <v>0.00793650793650794</v>
      </c>
      <c r="H13" s="24"/>
      <c r="I13" s="24" t="n">
        <v>0.00574712643678161</v>
      </c>
      <c r="J13" s="24" t="n">
        <v>0.0212121212121212</v>
      </c>
      <c r="K13" s="24"/>
      <c r="L13" s="24" t="n">
        <v>0.0357142857142857</v>
      </c>
      <c r="M13" s="24" t="n">
        <v>0</v>
      </c>
      <c r="N13" s="24" t="n">
        <v>0.0155038759689922</v>
      </c>
      <c r="O13" s="24" t="n">
        <v>0.0136054421768707</v>
      </c>
      <c r="P13" s="24"/>
      <c r="Q13" s="24" t="n">
        <v>0</v>
      </c>
      <c r="R13" s="24" t="n">
        <v>0.0254237288135593</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
  <sheetViews>
    <sheetView workbookViewId="0" zoomScale="100" showGridLines="0" tabSelected="false">
      <pane xSplit="2" topLeftCell="C1" activePane="topRight" state="frozen"/>
      <selection pane="topRight"/>
    </sheetView>
  </sheetViews>
  <sheetFormatPr defaultRowHeight="15.0" baseColWidth="10"/>
  <cols>
    <col min="2" max="2" width="25.71" hidden="0" customWidth="1"/>
    <col min="3" max="3" width="10.71" hidden="0" customWidth="1"/>
    <col min="4" max="4" width="10.71" hidden="0" customWidth="1"/>
    <col min="5" max="5" width="10.71" hidden="0" customWidth="1"/>
    <col min="6" max="6" width="10.71" hidden="0" customWidth="1"/>
    <col min="7" max="7" width="10.71" hidden="0" customWidth="1"/>
    <col min="8" max="8" width="2.21" hidden="0" customWidth="1"/>
    <col min="9" max="9" width="10.71" hidden="0" customWidth="1"/>
    <col min="10" max="10" width="10.71" hidden="0" customWidth="1"/>
    <col min="11" max="11" width="2.21" hidden="0" customWidth="1"/>
    <col min="12" max="12" width="10.71" hidden="0" customWidth="1"/>
    <col min="13" max="13" width="10.71" hidden="0" customWidth="1"/>
    <col min="14" max="14" width="10.71" hidden="0" customWidth="1"/>
    <col min="15" max="15" width="10.71" hidden="0" customWidth="1"/>
    <col min="16" max="16" width="2.21" hidden="0" customWidth="1"/>
    <col min="17" max="17" width="10.71" hidden="0" customWidth="1"/>
    <col min="18" max="18" width="10.71" hidden="0" customWidth="1"/>
    <col min="19" max="19" width="2.21" hidden="0" customWidth="1"/>
  </cols>
  <sheetData>
    <row r="2" ht="40" customHeight="1">
      <c r="D2" s="14" t="s">
        <v>331</v>
      </c>
    </row>
    <row r="5" ht="30" customHeight="1">
      <c r="B5" s="23"/>
      <c r="C5" s="23"/>
      <c r="D5" s="23" t="s">
        <v>30</v>
      </c>
      <c r="E5" s="23"/>
      <c r="F5" s="23"/>
      <c r="G5" s="23"/>
      <c r="H5" s="23"/>
      <c r="I5" s="23" t="s">
        <v>31</v>
      </c>
      <c r="J5" s="23"/>
      <c r="K5" s="23"/>
      <c r="L5" s="23" t="s">
        <v>32</v>
      </c>
      <c r="M5" s="23"/>
      <c r="N5" s="23"/>
      <c r="O5" s="23"/>
      <c r="P5" s="23"/>
      <c r="Q5" s="23" t="s">
        <v>33</v>
      </c>
      <c r="R5" s="23"/>
    </row>
    <row r="6">
      <c r="B6" t="s">
        <v>15</v>
      </c>
      <c r="C6" s="10" t="s">
        <v>16</v>
      </c>
      <c r="D6" s="12" t="s">
        <v>17</v>
      </c>
      <c r="E6" s="12" t="s">
        <v>18</v>
      </c>
      <c r="F6" s="12" t="s">
        <v>19</v>
      </c>
      <c r="G6" s="12" t="s">
        <v>20</v>
      </c>
      <c r="I6" s="12" t="s">
        <v>22</v>
      </c>
      <c r="J6" s="12" t="s">
        <v>23</v>
      </c>
      <c r="L6" s="12" t="s">
        <v>24</v>
      </c>
      <c r="M6" s="12" t="s">
        <v>25</v>
      </c>
      <c r="N6" s="12" t="s">
        <v>26</v>
      </c>
      <c r="O6" s="12" t="s">
        <v>27</v>
      </c>
      <c r="Q6" s="12" t="s">
        <v>28</v>
      </c>
      <c r="R6" s="12" t="s">
        <v>29</v>
      </c>
    </row>
    <row r="7" ht="30" customHeight="1">
      <c r="B7" s="11" t="s">
        <v>21</v>
      </c>
      <c r="C7" s="11" t="n">
        <v>510</v>
      </c>
      <c r="D7" s="11" t="n">
        <v>113</v>
      </c>
      <c r="E7" s="11" t="n">
        <v>173</v>
      </c>
      <c r="F7" s="11" t="n">
        <v>98</v>
      </c>
      <c r="G7" s="11" t="n">
        <v>126</v>
      </c>
      <c r="H7" s="11"/>
      <c r="I7" s="11" t="n">
        <v>174</v>
      </c>
      <c r="J7" s="11" t="n">
        <v>330</v>
      </c>
      <c r="K7" s="11"/>
      <c r="L7" s="11" t="n">
        <v>112</v>
      </c>
      <c r="M7" s="11" t="n">
        <v>110</v>
      </c>
      <c r="N7" s="11" t="n">
        <v>129</v>
      </c>
      <c r="O7" s="11" t="n">
        <v>147</v>
      </c>
      <c r="P7" s="11"/>
      <c r="Q7" s="11" t="n">
        <v>156</v>
      </c>
      <c r="R7" s="11" t="n">
        <v>354</v>
      </c>
    </row>
    <row r="8">
      <c r="B8" s="16" t="s">
        <v>322</v>
      </c>
      <c r="C8" s="15" t="n">
        <v>0.243137254901961</v>
      </c>
      <c r="D8" s="15" t="n">
        <v>0.150442477876106</v>
      </c>
      <c r="E8" s="15" t="n">
        <v>0.30635838150289</v>
      </c>
      <c r="F8" s="15" t="n">
        <v>0.244897959183673</v>
      </c>
      <c r="G8" s="15" t="n">
        <v>0.238095238095238</v>
      </c>
      <c r="H8" s="15"/>
      <c r="I8" s="15" t="n">
        <v>0.28735632183908</v>
      </c>
      <c r="J8" s="15" t="n">
        <v>0.221212121212121</v>
      </c>
      <c r="K8" s="15"/>
      <c r="L8" s="15" t="n">
        <v>0.125</v>
      </c>
      <c r="M8" s="15" t="n">
        <v>0.363636363636364</v>
      </c>
      <c r="N8" s="15" t="n">
        <v>0.27906976744186</v>
      </c>
      <c r="O8" s="15" t="n">
        <v>0.231292517006803</v>
      </c>
      <c r="P8" s="15"/>
      <c r="Q8" s="15" t="n">
        <v>0.358974358974359</v>
      </c>
      <c r="R8" s="15" t="n">
        <v>0.192090395480226</v>
      </c>
    </row>
    <row r="9">
      <c r="B9" s="16" t="s">
        <v>323</v>
      </c>
      <c r="C9" s="15" t="n">
        <v>0.386274509803922</v>
      </c>
      <c r="D9" s="15" t="n">
        <v>0.283185840707965</v>
      </c>
      <c r="E9" s="15" t="n">
        <v>0.335260115606936</v>
      </c>
      <c r="F9" s="15" t="n">
        <v>0.479591836734694</v>
      </c>
      <c r="G9" s="15" t="n">
        <v>0.476190476190476</v>
      </c>
      <c r="H9" s="15"/>
      <c r="I9" s="15" t="n">
        <v>0.385057471264368</v>
      </c>
      <c r="J9" s="15" t="n">
        <v>0.384848484848485</v>
      </c>
      <c r="K9" s="15"/>
      <c r="L9" s="15" t="n">
        <v>0.330357142857143</v>
      </c>
      <c r="M9" s="15" t="n">
        <v>0.363636363636364</v>
      </c>
      <c r="N9" s="15" t="n">
        <v>0.441860465116279</v>
      </c>
      <c r="O9" s="15" t="n">
        <v>0.408163265306122</v>
      </c>
      <c r="P9" s="15"/>
      <c r="Q9" s="15" t="n">
        <v>0.416666666666667</v>
      </c>
      <c r="R9" s="15" t="n">
        <v>0.372881355932203</v>
      </c>
    </row>
    <row r="10">
      <c r="B10" s="16" t="s">
        <v>324</v>
      </c>
      <c r="C10" s="15" t="n">
        <v>0.237254901960784</v>
      </c>
      <c r="D10" s="15" t="n">
        <v>0.380530973451327</v>
      </c>
      <c r="E10" s="15" t="n">
        <v>0.225433526011561</v>
      </c>
      <c r="F10" s="15" t="n">
        <v>0.153061224489796</v>
      </c>
      <c r="G10" s="15" t="n">
        <v>0.19047619047619</v>
      </c>
      <c r="H10" s="15"/>
      <c r="I10" s="15" t="n">
        <v>0.224137931034483</v>
      </c>
      <c r="J10" s="15" t="n">
        <v>0.248484848484848</v>
      </c>
      <c r="K10" s="15"/>
      <c r="L10" s="15" t="n">
        <v>0.375</v>
      </c>
      <c r="M10" s="15" t="n">
        <v>0.163636363636364</v>
      </c>
      <c r="N10" s="15" t="n">
        <v>0.186046511627907</v>
      </c>
      <c r="O10" s="15" t="n">
        <v>0.217687074829932</v>
      </c>
      <c r="P10" s="15"/>
      <c r="Q10" s="15" t="n">
        <v>0.134615384615385</v>
      </c>
      <c r="R10" s="15" t="n">
        <v>0.282485875706215</v>
      </c>
    </row>
    <row r="11">
      <c r="B11" s="16" t="s">
        <v>325</v>
      </c>
      <c r="C11" s="15" t="n">
        <v>0.0745098039215686</v>
      </c>
      <c r="D11" s="15" t="n">
        <v>0.0973451327433628</v>
      </c>
      <c r="E11" s="15" t="n">
        <v>0.092485549132948</v>
      </c>
      <c r="F11" s="15" t="n">
        <v>0.0612244897959184</v>
      </c>
      <c r="G11" s="15" t="n">
        <v>0.0396825396825397</v>
      </c>
      <c r="H11" s="15"/>
      <c r="I11" s="15" t="n">
        <v>0.0689655172413793</v>
      </c>
      <c r="J11" s="15" t="n">
        <v>0.0787878787878788</v>
      </c>
      <c r="K11" s="15"/>
      <c r="L11" s="15" t="n">
        <v>0.0892857142857143</v>
      </c>
      <c r="M11" s="15" t="n">
        <v>0.0818181818181818</v>
      </c>
      <c r="N11" s="15" t="n">
        <v>0.0465116279069767</v>
      </c>
      <c r="O11" s="15" t="n">
        <v>0.0816326530612245</v>
      </c>
      <c r="P11" s="15"/>
      <c r="Q11" s="15" t="n">
        <v>0.0833333333333333</v>
      </c>
      <c r="R11" s="15" t="n">
        <v>0.0706214689265537</v>
      </c>
    </row>
    <row r="12">
      <c r="B12" s="16" t="s">
        <v>326</v>
      </c>
      <c r="C12" s="15" t="n">
        <v>0.0313725490196078</v>
      </c>
      <c r="D12" s="15" t="n">
        <v>0.0530973451327434</v>
      </c>
      <c r="E12" s="15" t="n">
        <v>0.0173410404624277</v>
      </c>
      <c r="F12" s="15" t="n">
        <v>0.0204081632653061</v>
      </c>
      <c r="G12" s="15" t="n">
        <v>0.0396825396825397</v>
      </c>
      <c r="H12" s="15"/>
      <c r="I12" s="15" t="n">
        <v>0.0172413793103448</v>
      </c>
      <c r="J12" s="15" t="n">
        <v>0.0363636363636364</v>
      </c>
      <c r="K12" s="15"/>
      <c r="L12" s="15" t="n">
        <v>0.0446428571428571</v>
      </c>
      <c r="M12" s="15" t="n">
        <v>0.00909090909090909</v>
      </c>
      <c r="N12" s="15" t="n">
        <v>0.0155038759689922</v>
      </c>
      <c r="O12" s="15" t="n">
        <v>0.0408163265306122</v>
      </c>
      <c r="P12" s="15"/>
      <c r="Q12" s="15" t="n">
        <v>0.00641025641025641</v>
      </c>
      <c r="R12" s="15" t="n">
        <v>0.0423728813559322</v>
      </c>
    </row>
    <row r="13">
      <c r="B13" s="16" t="s">
        <v>48</v>
      </c>
      <c r="C13" s="24" t="n">
        <v>0.0274509803921569</v>
      </c>
      <c r="D13" s="24" t="n">
        <v>0.0353982300884956</v>
      </c>
      <c r="E13" s="24" t="n">
        <v>0.023121387283237</v>
      </c>
      <c r="F13" s="24" t="n">
        <v>0.0408163265306122</v>
      </c>
      <c r="G13" s="24" t="n">
        <v>0.0158730158730159</v>
      </c>
      <c r="H13" s="24"/>
      <c r="I13" s="24" t="n">
        <v>0.0172413793103448</v>
      </c>
      <c r="J13" s="24" t="n">
        <v>0.0303030303030303</v>
      </c>
      <c r="K13" s="24"/>
      <c r="L13" s="24" t="n">
        <v>0.0357142857142857</v>
      </c>
      <c r="M13" s="24" t="n">
        <v>0.0181818181818182</v>
      </c>
      <c r="N13" s="24" t="n">
        <v>0.0310077519379845</v>
      </c>
      <c r="O13" s="24" t="n">
        <v>0.0204081632653061</v>
      </c>
      <c r="P13" s="24"/>
      <c r="Q13" s="24" t="n">
        <v>0</v>
      </c>
      <c r="R13" s="24" t="n">
        <v>0.0395480225988701</v>
      </c>
    </row>
    <row r="14">
      <c r="B14" s="17"/>
    </row>
    <row r="15">
      <c r="B15" t="s">
        <v>53</v>
      </c>
    </row>
    <row r="16">
      <c r="B16" t="s">
        <v>54</v>
      </c>
    </row>
    <row r="18">
      <c r="B18" s="9" t="str">
        <f>=HYPERLINK("#'Contents'!A1", "Return to Contents")</f>
      </c>
    </row>
  </sheetData>
  <mergeCells count="5">
    <mergeCell ref="D5:G5"/>
    <mergeCell ref="I5:J5"/>
    <mergeCell ref="L5:O5"/>
    <mergeCell ref="Q5:R5"/>
    <mergeCell ref="D2:P2"/>
  </mergeCells>
  <pageMargins left="0.7" right="0.7" top="0.75" bottom="0.75" header="0.3" footer="0.3"/>
  <pageSetup paperSize="9" orientation="portrait" horizontalDpi="300" verticalDpi="300" r:id="rId2"/>
  <drawing r:id="rId1"/>
</worksheet>
</file>

<file path=docProps/app.xml><?xml version="1.0" encoding="utf-8"?>
<Properties xmlns="http://schemas.openxmlformats.org/officeDocument/2006/extended-properties" xmlns:vt="http://schemas.openxmlformats.org/officeDocument/2006/docPropsVTypes">
  <Application>Microsoft Excel</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creator>JulesWalkden</dc:creator>
  <cp:lastModifiedBy>JulesWalkden</cp:lastModifiedBy>
  <dcterms:created xsi:type="dcterms:W3CDTF">2024-07-23T16:54:59Z</dcterms:created>
</coreProperties>
</file>